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Types.xml" ContentType="application/vnd.ms-excel.rdrichvaluetypes+xml"/>
  <Override PartName="/xl/richData/rdrichvaluestructure.xml" ContentType="application/vnd.ms-excel.rdrichvaluestructure+xml"/>
  <Override PartName="/xl/richData/rdrichvalue.xml" ContentType="application/vnd.ms-excel.rdrichvalue+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hidePivotFieldList="1"/>
  <mc:AlternateContent xmlns:mc="http://schemas.openxmlformats.org/markup-compatibility/2006">
    <mc:Choice Requires="x15">
      <x15ac:absPath xmlns:x15ac="http://schemas.microsoft.com/office/spreadsheetml/2010/11/ac" url="D:\Users\DELL\Downloads\"/>
    </mc:Choice>
  </mc:AlternateContent>
  <xr:revisionPtr revIDLastSave="0" documentId="13_ncr:1_{53DE2AD6-ACB4-4171-B873-23D3D8D1E0ED}" xr6:coauthVersionLast="47" xr6:coauthVersionMax="47" xr10:uidLastSave="{00000000-0000-0000-0000-000000000000}"/>
  <bookViews>
    <workbookView xWindow="-110" yWindow="-110" windowWidth="19420" windowHeight="10300" activeTab="3" xr2:uid="{26D4546B-D2A1-4444-8EAF-A6228F96F0C1}"/>
  </bookViews>
  <sheets>
    <sheet name="Sheet3" sheetId="7" r:id="rId1"/>
    <sheet name="Pivot table" sheetId="6" r:id="rId2"/>
    <sheet name="Data" sheetId="2" r:id="rId3"/>
    <sheet name="Customer center report" sheetId="5" r:id="rId4"/>
    <sheet name="Assets" sheetId="4" r:id="rId5"/>
  </sheets>
  <definedNames>
    <definedName name="_xlnm._FilterDatabase" localSheetId="2" hidden="1">Data!$B$3:$H$1003</definedName>
    <definedName name="_xlcn.WorksheetConnection_sampledataexcelportfolioproject.xlsxcalls" hidden="1">calls[]</definedName>
    <definedName name="_xlcn.WorksheetConnection_sampledataexcelportfolioproject.xlsxcustomers" hidden="1">customers[]</definedName>
    <definedName name="ExternalData_1" localSheetId="0" hidden="1">Sheet3!$A$3:$M$22</definedName>
    <definedName name="Slicer_Representative">#N/A</definedName>
  </definedNames>
  <calcPr calcId="191029"/>
  <pivotCaches>
    <pivotCache cacheId="0" r:id="rId6"/>
    <pivotCache cacheId="1" r:id="rId7"/>
    <pivotCache cacheId="2" r:id="rId8"/>
    <pivotCache cacheId="3" r:id="rId9"/>
    <pivotCache cacheId="12" r:id="rId10"/>
    <pivotCache cacheId="15" r:id="rId11"/>
    <pivotCache cacheId="18" r:id="rId12"/>
    <pivotCache cacheId="21" r:id="rId13"/>
    <pivotCache cacheId="24"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C68" i="6" l="1"/>
  <c r="C57" i="6"/>
  <c r="C64" i="6" s="1"/>
  <c r="N17" i="5" s="1"/>
  <c r="Q17" i="5"/>
  <c r="Q18" i="5"/>
  <c r="R18" i="5"/>
  <c r="S18" i="5"/>
  <c r="T18" i="5"/>
  <c r="U18" i="5"/>
  <c r="V18" i="5"/>
  <c r="W18" i="5"/>
  <c r="Q19" i="5"/>
  <c r="R19" i="5"/>
  <c r="S19" i="5"/>
  <c r="T19" i="5"/>
  <c r="U19" i="5"/>
  <c r="V19" i="5"/>
  <c r="W19" i="5"/>
  <c r="Q20" i="5"/>
  <c r="R20" i="5"/>
  <c r="S20" i="5"/>
  <c r="T20" i="5"/>
  <c r="U20" i="5"/>
  <c r="V20" i="5"/>
  <c r="W20" i="5"/>
  <c r="Q21" i="5"/>
  <c r="R21" i="5"/>
  <c r="S21" i="5"/>
  <c r="T21" i="5"/>
  <c r="U21" i="5"/>
  <c r="V21" i="5"/>
  <c r="W21" i="5"/>
  <c r="Q22" i="5"/>
  <c r="Q23" i="5"/>
  <c r="R23" i="5"/>
  <c r="S23" i="5"/>
  <c r="T23" i="5"/>
  <c r="U23" i="5"/>
  <c r="V23" i="5"/>
  <c r="W23" i="5"/>
  <c r="Q24" i="5"/>
  <c r="R24" i="5"/>
  <c r="S24" i="5"/>
  <c r="T24" i="5"/>
  <c r="U24" i="5"/>
  <c r="V24" i="5"/>
  <c r="W24" i="5"/>
  <c r="Q25" i="5"/>
  <c r="R25" i="5"/>
  <c r="S25" i="5"/>
  <c r="T25" i="5"/>
  <c r="U25" i="5"/>
  <c r="V25" i="5"/>
  <c r="W25" i="5"/>
  <c r="Q26" i="5"/>
  <c r="R26" i="5"/>
  <c r="S26" i="5"/>
  <c r="T26" i="5"/>
  <c r="U26" i="5"/>
  <c r="V26" i="5"/>
  <c r="W26" i="5"/>
  <c r="Q27" i="5"/>
  <c r="R27" i="5"/>
  <c r="S27" i="5"/>
  <c r="T27" i="5"/>
  <c r="U27" i="5"/>
  <c r="V27" i="5"/>
  <c r="W27" i="5"/>
  <c r="Q28" i="5"/>
  <c r="R28" i="5"/>
  <c r="S28" i="5"/>
  <c r="T28" i="5"/>
  <c r="U28" i="5"/>
  <c r="V28" i="5"/>
  <c r="W28" i="5"/>
  <c r="Q29" i="5"/>
  <c r="Q30" i="5"/>
  <c r="R30" i="5"/>
  <c r="S30" i="5"/>
  <c r="T30" i="5"/>
  <c r="U30" i="5"/>
  <c r="V30" i="5"/>
  <c r="W30" i="5"/>
  <c r="Q31" i="5"/>
  <c r="R31" i="5"/>
  <c r="S31" i="5"/>
  <c r="T31" i="5"/>
  <c r="U31" i="5"/>
  <c r="V31" i="5"/>
  <c r="W31" i="5"/>
  <c r="Q32" i="5"/>
  <c r="R32" i="5"/>
  <c r="S32" i="5"/>
  <c r="T32" i="5"/>
  <c r="U32" i="5"/>
  <c r="V32" i="5"/>
  <c r="W32" i="5"/>
  <c r="Q33" i="5"/>
  <c r="R33" i="5"/>
  <c r="S33" i="5"/>
  <c r="T33" i="5"/>
  <c r="U33" i="5"/>
  <c r="V33" i="5"/>
  <c r="W33" i="5"/>
  <c r="Q34" i="5"/>
  <c r="R34" i="5"/>
  <c r="S34" i="5"/>
  <c r="T34" i="5"/>
  <c r="U34" i="5"/>
  <c r="V34" i="5"/>
  <c r="W34" i="5"/>
  <c r="K29" i="6"/>
  <c r="G32" i="6" a="1"/>
  <c r="G32" i="6" s="1"/>
  <c r="C59" i="6" s="1"/>
  <c r="C62" i="6" s="1"/>
  <c r="C66" i="6" s="1"/>
  <c r="N19" i="5"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c r="K68" i="2" a="1"/>
  <c r="K68" i="2" s="1"/>
  <c r="K69" i="2" a="1"/>
  <c r="K69" i="2" s="1"/>
  <c r="K70" i="2" a="1"/>
  <c r="K70" i="2" s="1"/>
  <c r="K71" i="2" a="1"/>
  <c r="K71" i="2" s="1"/>
  <c r="K72" i="2" a="1"/>
  <c r="K72" i="2" s="1"/>
  <c r="K73" i="2" a="1"/>
  <c r="K73" i="2" s="1"/>
  <c r="K74" i="2" a="1"/>
  <c r="K74" i="2"/>
  <c r="K75" i="2" a="1"/>
  <c r="K75" i="2" s="1"/>
  <c r="K76" i="2" a="1"/>
  <c r="K76" i="2" s="1"/>
  <c r="K77" i="2" a="1"/>
  <c r="K77" i="2" s="1"/>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s="1"/>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s="1"/>
  <c r="K183" i="2" a="1"/>
  <c r="K183" i="2" s="1"/>
  <c r="K184" i="2" a="1"/>
  <c r="K184" i="2" s="1"/>
  <c r="K185" i="2" a="1"/>
  <c r="K185" i="2"/>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s="1"/>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s="1"/>
  <c r="K493" i="2" a="1"/>
  <c r="K493" i="2" s="1"/>
  <c r="K494" i="2" a="1"/>
  <c r="K494" i="2" s="1"/>
  <c r="K495" i="2" a="1"/>
  <c r="K495" i="2" s="1"/>
  <c r="K496" i="2" a="1"/>
  <c r="K496" i="2"/>
  <c r="K497" i="2" a="1"/>
  <c r="K497" i="2" s="1"/>
  <c r="K498" i="2" a="1"/>
  <c r="K498" i="2" s="1"/>
  <c r="K499" i="2" a="1"/>
  <c r="K499" i="2" s="1"/>
  <c r="K500" i="2" a="1"/>
  <c r="K500" i="2" s="1"/>
  <c r="K501" i="2" a="1"/>
  <c r="K501" i="2" s="1"/>
  <c r="K502" i="2" a="1"/>
  <c r="K502" i="2"/>
  <c r="K503" i="2" a="1"/>
  <c r="K503" i="2" s="1"/>
  <c r="K504" i="2" a="1"/>
  <c r="K504" i="2" s="1"/>
  <c r="K505" i="2" a="1"/>
  <c r="K505" i="2" s="1"/>
  <c r="K506" i="2" a="1"/>
  <c r="K506" i="2" s="1"/>
  <c r="K507" i="2" a="1"/>
  <c r="K507" i="2" s="1"/>
  <c r="K508" i="2" a="1"/>
  <c r="K508" i="2"/>
  <c r="K509" i="2" a="1"/>
  <c r="K509" i="2" s="1"/>
  <c r="K510" i="2" a="1"/>
  <c r="K510" i="2" s="1"/>
  <c r="K511" i="2" a="1"/>
  <c r="K511" i="2" s="1"/>
  <c r="K512" i="2" a="1"/>
  <c r="K512" i="2" s="1"/>
  <c r="K513" i="2" a="1"/>
  <c r="K513" i="2" s="1"/>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s="1"/>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c r="K655" i="2" a="1"/>
  <c r="K655" i="2" s="1"/>
  <c r="K656" i="2" a="1"/>
  <c r="K656" i="2" s="1"/>
  <c r="K657" i="2" a="1"/>
  <c r="K657" i="2" s="1"/>
  <c r="K658" i="2" a="1"/>
  <c r="K658" i="2" s="1"/>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s="1"/>
  <c r="K755" i="2" a="1"/>
  <c r="K755" i="2" s="1"/>
  <c r="K756" i="2" a="1"/>
  <c r="K756" i="2" s="1"/>
  <c r="K757" i="2" a="1"/>
  <c r="K757" i="2" s="1"/>
  <c r="K758" i="2" a="1"/>
  <c r="K758" i="2" s="1"/>
  <c r="K759" i="2" a="1"/>
  <c r="K759" i="2"/>
  <c r="K760" i="2" a="1"/>
  <c r="K760" i="2" s="1"/>
  <c r="K761" i="2" a="1"/>
  <c r="K761" i="2" s="1"/>
  <c r="K762" i="2" a="1"/>
  <c r="K762" i="2" s="1"/>
  <c r="K763" i="2" a="1"/>
  <c r="K763" i="2" s="1"/>
  <c r="K764" i="2" a="1"/>
  <c r="K764" i="2" s="1"/>
  <c r="K765" i="2" a="1"/>
  <c r="K765" i="2" s="1"/>
  <c r="K766" i="2" a="1"/>
  <c r="K766" i="2"/>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c r="K799" i="2" a="1"/>
  <c r="K799" i="2" s="1"/>
  <c r="K800" i="2" a="1"/>
  <c r="K800" i="2" s="1"/>
  <c r="K801" i="2" a="1"/>
  <c r="K801" i="2" s="1"/>
  <c r="K802" i="2" a="1"/>
  <c r="K802" i="2" s="1"/>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s="1"/>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c r="K989" i="2" a="1"/>
  <c r="K989" i="2" s="1"/>
  <c r="K990" i="2" a="1"/>
  <c r="K990" i="2" s="1"/>
  <c r="K991" i="2" a="1"/>
  <c r="K991" i="2" s="1"/>
  <c r="K992" i="2" a="1"/>
  <c r="K992" i="2" s="1"/>
  <c r="K993" i="2" a="1"/>
  <c r="K993" i="2"/>
  <c r="K994" i="2" a="1"/>
  <c r="K994" i="2" s="1"/>
  <c r="K995" i="2" a="1"/>
  <c r="K995" i="2" s="1"/>
  <c r="K996" i="2" a="1"/>
  <c r="K996" i="2" s="1"/>
  <c r="K997" i="2" a="1"/>
  <c r="K997" i="2" s="1"/>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C58" i="6" l="1"/>
  <c r="K33" i="6"/>
  <c r="C61" i="6"/>
  <c r="C65" i="6" s="1"/>
  <c r="N18" i="5" s="1"/>
  <c r="J35" i="6"/>
  <c r="J34" i="6"/>
  <c r="J33" i="6"/>
  <c r="K32" i="6"/>
  <c r="K36" i="6"/>
  <c r="K35" i="6"/>
  <c r="J32" i="6"/>
  <c r="K34" i="6"/>
  <c r="J36" i="6"/>
  <c r="I36" i="6"/>
  <c r="H36" i="6"/>
  <c r="G36" i="6"/>
  <c r="I35" i="6"/>
  <c r="H35" i="6"/>
  <c r="G35" i="6"/>
  <c r="I34" i="6"/>
  <c r="H34" i="6"/>
  <c r="G34" i="6"/>
  <c r="I33" i="6"/>
  <c r="H33" i="6"/>
  <c r="G33" i="6"/>
  <c r="I32" i="6"/>
  <c r="H3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227790F-4F5D-4910-AFBC-880DB6FD49B5}" keepAlive="1" name="ModelConnection_ExternalData_1" description="Data Model" type="5" refreshedVersion="8" minRefreshableVersion="5" saveData="1">
    <dbPr connection="Data Model Connection" command="DRILLTHROUGH MAXROWS 1000 SELECT FROM [Model] WHERE (([calls].[Representative].&amp;[R02],[Measures].[Callcount],[calls].[Date of Call (Month)].&amp;[Jan]))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AF76579A-48AA-414A-B1F0-A464BB3DD0D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A288647-1344-4488-8FA6-925E996D4CD1}"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
        </x15:connection>
      </ext>
    </extLst>
  </connection>
  <connection id="4" xr16:uid="{E0955191-21AC-4C6F-9C4A-2261233AFCB2}"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4">
    <bk>
      <extLst>
        <ext xmlns:xlrd="http://schemas.microsoft.com/office/spreadsheetml/2017/richdata" uri="{3e2802c4-a4d2-4d8b-9148-e3be6c30e623}">
          <xlrd:rvb i="0"/>
        </ext>
      </extLst>
    </bk>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<sst xmlns="http://schemas.openxmlformats.org/spreadsheetml/2006/main" count="3303" uniqueCount="1101">
  <si>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</si>
  <si>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</si>
  <si>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</si>
  <si>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</si>
  <si>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</si>
  <si>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</si>
  <si>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</si>
  <si>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</si>
  <si>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</si>
  <si>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</si>
  <si>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</si>
  <si>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</si>
  <si>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</si>
  <si>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</si>
  <si>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</si>
  <si>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</si>
  <si>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</si>
  <si>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</si>
  <si>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</si>
  <si>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</si>
  <si>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</si>
  <si>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</si>
  <si>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</si>
  <si>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</si>
  <si>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</si>
  <si>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</si>
  <si>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</si>
  <si>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</si>
  <si>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</si>
  <si>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</si>
  <si>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</si>
  <si>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</si>
  <si>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</si>
  <si>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</si>
  <si>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</si>
  <si>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</si>
  <si>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</si>
  <si>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</si>
  <si>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</si>
  <si>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</si>
  <si>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</si>
  <si>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</si>
  <si>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</si>
  <si>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</si>
  <si>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</si>
  <si>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</si>
  <si>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</si>
  <si>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</si>
  <si>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</si>
  <si>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</si>
  <si>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</si>
  <si>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</si>
  <si>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</si>
  <si>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</si>
  <si>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</si>
  <si>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</si>
  <si>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</si>
  <si>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</si>
  <si>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</si>
  <si>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</si>
  <si>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</si>
  <si>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</si>
  <si>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</si>
  <si>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</si>
  <si>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</si>
  <si>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</si>
  <si>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</si>
  <si>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</si>
  <si>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</si>
  <si>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</si>
  <si>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</si>
  <si>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</si>
  <si>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</si>
  <si>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</si>
  <si>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</si>
  <si>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</si>
  <si>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</si>
  <si>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</si>
  <si>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</si>
  <si>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</si>
  <si>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</si>
  <si>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</si>
  <si>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</si>
  <si>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</si>
  <si>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</si>
  <si>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</si>
  <si>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</si>
  <si>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</si>
  <si>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</si>
  <si>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</si>
  <si>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</si>
  <si>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</si>
  <si>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</si>
  <si>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</si>
  <si>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</si>
  <si>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</si>
  <si>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</si>
  <si>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</si>
  <si>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</si>
  <si>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</si>
  <si>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</si>
  <si>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</si>
  <si>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</si>
  <si>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</si>
  <si>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</si>
  <si>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</si>
  <si>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</si>
  <si>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</si>
  <si>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</si>
  <si>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</si>
  <si>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</si>
  <si>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</si>
  <si>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</si>
  <si>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</si>
  <si>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</si>
  <si>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</si>
  <si>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</si>
  <si>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</si>
  <si>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</si>
  <si>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</si>
  <si>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</si>
  <si>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</si>
  <si>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</si>
  <si>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</si>
  <si>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</si>
  <si>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</si>
  <si>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</si>
  <si>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</si>
  <si>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</si>
  <si>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</si>
  <si>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</si>
  <si>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</si>
  <si>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</si>
  <si>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</si>
  <si>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</si>
  <si>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</si>
  <si>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</si>
  <si>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</si>
  <si>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</si>
  <si>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</si>
  <si>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</si>
  <si>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</si>
  <si>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</si>
  <si>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</si>
  <si>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</si>
  <si>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</si>
  <si>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</si>
  <si>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</si>
  <si>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</si>
  <si>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</si>
  <si>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</si>
  <si>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</si>
  <si>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</si>
  <si>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</si>
  <si>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</si>
  <si>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</si>
  <si>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</si>
  <si>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</si>
  <si>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</si>
  <si>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</si>
  <si>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</si>
  <si>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</si>
  <si>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</si>
  <si>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</si>
  <si>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</si>
  <si>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</si>
  <si>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</si>
  <si>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</si>
  <si>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</si>
  <si>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</si>
  <si>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</si>
  <si>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</si>
  <si>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</si>
  <si>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</si>
  <si>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</si>
  <si>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</si>
  <si>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</si>
  <si>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</si>
  <si>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</si>
  <si>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</si>
  <si>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</si>
  <si>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</si>
  <si>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</si>
  <si>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</si>
  <si>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</si>
  <si>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</si>
  <si>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</si>
  <si>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</si>
  <si>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</si>
  <si>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</si>
  <si>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</si>
  <si>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</si>
  <si>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</si>
  <si>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</si>
  <si>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</si>
  <si>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</si>
  <si>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</si>
  <si>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</si>
  <si>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</si>
  <si>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</si>
  <si>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</si>
  <si>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</si>
  <si>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</si>
  <si>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</si>
  <si>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</si>
  <si>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</si>
  <si>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</si>
  <si>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</si>
  <si>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</si>
  <si>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</si>
  <si>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</si>
  <si>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</si>
  <si>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</si>
  <si>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</si>
  <si>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</si>
  <si>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</si>
  <si>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</si>
  <si>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</si>
  <si>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</si>
  <si>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</si>
  <si>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</si>
  <si>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</si>
  <si>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</si>
  <si>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</si>
  <si>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</si>
  <si>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</si>
  <si>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</si>
  <si>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</si>
  <si>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</si>
  <si>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</si>
  <si>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</si>
  <si>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</si>
  <si>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</si>
  <si>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</si>
  <si>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</si>
  <si>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</si>
  <si>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</si>
  <si>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</si>
  <si>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</si>
  <si>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</si>
  <si>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</si>
  <si>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</si>
  <si>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</si>
  <si>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</si>
  <si>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</si>
  <si>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</si>
  <si>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</si>
  <si>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</si>
  <si>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</si>
  <si>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</si>
  <si>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</si>
  <si>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</si>
  <si>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</si>
  <si>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</si>
  <si>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</si>
  <si>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</si>
  <si>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</si>
  <si>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</si>
  <si>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</si>
  <si>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</si>
  <si>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</si>
  <si>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</si>
  <si>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</si>
  <si>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</si>
  <si>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</si>
  <si>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</si>
  <si>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</si>
  <si>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</si>
  <si>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</si>
  <si>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</si>
  <si>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</si>
  <si>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</si>
  <si>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</si>
  <si>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</si>
  <si>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</si>
  <si>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</si>
  <si>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</si>
  <si>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</si>
  <si>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</si>
  <si>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</si>
  <si>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</si>
  <si>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</si>
  <si>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</si>
  <si>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</si>
  <si>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</si>
  <si>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</si>
  <si>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</si>
  <si>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</si>
  <si>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</si>
  <si>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</si>
  <si>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</si>
  <si>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</si>
  <si>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</si>
  <si>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</si>
  <si>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</si>
  <si>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</si>
  <si>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</si>
  <si>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</si>
  <si>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</si>
  <si>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</si>
  <si>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</si>
  <si>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</si>
  <si>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</si>
  <si>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</si>
  <si>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</si>
  <si>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</si>
  <si>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</si>
  <si>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</si>
  <si>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</si>
  <si>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</si>
  <si>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</si>
  <si>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</si>
  <si>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</si>
  <si>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</si>
  <si>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</si>
  <si>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</si>
  <si>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</si>
  <si>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</si>
  <si>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</si>
  <si>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</si>
  <si>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</si>
  <si>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</si>
  <si>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</si>
  <si>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</si>
  <si>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</si>
  <si>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</si>
  <si>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</si>
  <si>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</si>
  <si>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</si>
  <si>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</si>
  <si>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</si>
  <si>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</si>
  <si>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</si>
  <si>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</si>
  <si>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</si>
  <si>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</si>
  <si>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</si>
  <si>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</si>
  <si>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</si>
  <si>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</si>
  <si>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</si>
  <si>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</si>
  <si>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</si>
  <si>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</si>
  <si>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</si>
  <si>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</si>
  <si>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</si>
  <si>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</si>
  <si>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</si>
  <si>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</si>
  <si>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</si>
  <si>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</si>
  <si>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</si>
  <si>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</si>
  <si>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</si>
  <si>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</si>
  <si>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</si>
  <si>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</si>
  <si>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</si>
  <si>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</si>
  <si>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</si>
  <si>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</si>
  <si>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</si>
  <si>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</si>
  <si>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</si>
  <si>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</si>
  <si>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</si>
  <si>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</si>
  <si>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</si>
  <si>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</si>
  <si>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</si>
  <si>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</si>
  <si>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</si>
  <si>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</si>
  <si>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</si>
  <si>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</si>
  <si>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</si>
  <si>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</si>
  <si>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</si>
  <si>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</si>
  <si>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</si>
  <si>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</si>
  <si>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</si>
  <si>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</si>
  <si>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</si>
  <si>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</si>
  <si>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</si>
  <si>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</si>
  <si>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</si>
  <si>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</si>
  <si>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</si>
  <si>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</si>
  <si>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</si>
  <si>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</si>
  <si>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</si>
  <si>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</si>
  <si>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</si>
  <si>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</si>
  <si>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</si>
  <si>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</si>
  <si>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</si>
  <si>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</si>
  <si>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</si>
  <si>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</si>
  <si>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</si>
  <si>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</si>
  <si>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</si>
  <si>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</si>
  <si>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</si>
  <si>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</si>
  <si>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</si>
  <si>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</si>
  <si>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</si>
  <si>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</si>
  <si>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</si>
  <si>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</si>
  <si>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</si>
  <si>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</si>
  <si>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</si>
  <si>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</si>
  <si>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</si>
  <si>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</si>
  <si>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</si>
  <si>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</si>
  <si>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</si>
  <si>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</si>
  <si>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</si>
  <si>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</si>
  <si>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</si>
  <si>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</si>
  <si>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</si>
  <si>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</si>
  <si>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</si>
  <si>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</si>
  <si>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</si>
  <si>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</si>
  <si>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</si>
  <si>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</si>
  <si>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</si>
  <si>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</si>
  <si>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</si>
  <si>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</si>
  <si>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</si>
  <si>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</si>
  <si>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</si>
  <si>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</si>
  <si>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</si>
  <si>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</si>
  <si>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</si>
  <si>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</si>
  <si>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</si>
  <si>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</si>
  <si>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</si>
  <si>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</si>
  <si>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</si>
  <si>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</si>
  <si>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</si>
  <si>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</si>
  <si>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</si>
  <si>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</si>
  <si>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</si>
  <si>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</si>
  <si>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</si>
  <si>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</si>
  <si>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</si>
  <si>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</si>
  <si>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</si>
  <si>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</si>
  <si>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</si>
  <si>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</si>
  <si>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</si>
  <si>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</si>
  <si>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</si>
  <si>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</si>
  <si>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</si>
  <si>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</si>
  <si>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</si>
  <si>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</si>
  <si>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</si>
  <si>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</si>
  <si>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</si>
  <si>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</si>
  <si>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</si>
  <si>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</si>
  <si>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</si>
  <si>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</si>
  <si>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</si>
  <si>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</si>
  <si>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</si>
  <si>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</si>
  <si>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</si>
  <si>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</si>
  <si>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</si>
  <si>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</si>
  <si>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</si>
  <si>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</si>
  <si>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</si>
  <si>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</si>
  <si>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</si>
  <si>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</si>
  <si>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</si>
  <si>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</si>
  <si>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</si>
  <si>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</si>
  <si>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</si>
  <si>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</si>
  <si>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</si>
  <si>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</si>
  <si>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</si>
  <si>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</si>
  <si>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</si>
  <si>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</si>
  <si>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</si>
  <si>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</si>
  <si>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</si>
  <si>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</si>
  <si>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</si>
  <si>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</si>
  <si>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</si>
  <si>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</si>
  <si>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</si>
  <si>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</si>
  <si>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</si>
  <si>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</si>
  <si>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</si>
  <si>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</si>
  <si>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</si>
  <si>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</si>
  <si>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</si>
  <si>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</si>
  <si>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</si>
  <si>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</si>
  <si>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</si>
  <si>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</si>
  <si>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</si>
  <si>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</si>
  <si>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</si>
  <si>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</si>
  <si>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</si>
  <si>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</si>
  <si>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</si>
  <si>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</si>
  <si>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</si>
  <si>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</si>
  <si>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</si>
  <si>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</si>
  <si>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</si>
  <si>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</si>
  <si>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</si>
  <si>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</si>
  <si>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</si>
  <si>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</si>
  <si>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</si>
  <si>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</si>
  <si>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</si>
  <si>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</si>
  <si>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</si>
  <si>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</si>
  <si>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</si>
  <si>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</si>
  <si>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</si>
  <si>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</si>
  <si>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</si>
  <si>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</si>
  <si>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</si>
  <si>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</si>
  <si>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</si>
  <si>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</si>
  <si>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</si>
  <si>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</si>
  <si>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</si>
  <si>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</si>
  <si>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</si>
  <si>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</si>
  <si>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</si>
  <si>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</si>
  <si>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</si>
  <si>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</si>
  <si>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</si>
  <si>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</si>
  <si>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</si>
  <si>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</si>
  <si>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</si>
  <si>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</si>
  <si>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</si>
  <si>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</si>
  <si>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</si>
  <si>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</si>
  <si>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</si>
  <si>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</si>
  <si>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</si>
  <si>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</si>
  <si>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</si>
  <si>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</si>
  <si>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</si>
  <si>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</si>
  <si>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</si>
  <si>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</si>
  <si>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</si>
  <si>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</si>
  <si>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</si>
  <si>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</si>
  <si>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</si>
  <si>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</si>
  <si>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</si>
  <si>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</si>
  <si>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</si>
  <si>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</si>
  <si>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</si>
  <si>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</si>
  <si>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</si>
  <si>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</si>
  <si>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</si>
  <si>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</si>
  <si>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</si>
  <si>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</si>
  <si>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</si>
  <si>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</si>
  <si>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</si>
  <si>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</si>
  <si>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</si>
  <si>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</si>
  <si>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</si>
  <si>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</si>
  <si>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</si>
  <si>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</si>
  <si>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</si>
  <si>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</si>
  <si>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</si>
  <si>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</si>
  <si>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</si>
  <si>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</si>
  <si>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</si>
  <si>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</si>
  <si>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</si>
  <si>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</si>
  <si>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</si>
  <si>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</si>
  <si>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</si>
  <si>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</si>
  <si>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</si>
  <si>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</si>
  <si>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</si>
  <si>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</si>
  <si>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</si>
  <si>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</si>
  <si>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</si>
  <si>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</si>
  <si>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</si>
  <si>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</si>
  <si>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</si>
  <si>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</si>
  <si>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</si>
  <si>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</si>
  <si>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</si>
  <si>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</si>
  <si>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</si>
  <si>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</si>
  <si>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</si>
  <si>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</si>
  <si>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</si>
  <si>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</si>
  <si>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</si>
  <si>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</si>
  <si>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</si>
  <si>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</si>
  <si>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</si>
  <si>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</si>
  <si>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</si>
  <si>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</si>
  <si>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</si>
  <si>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</si>
  <si>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</si>
  <si>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</si>
  <si>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</si>
  <si>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</si>
  <si>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</si>
  <si>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</si>
  <si>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</si>
  <si>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</si>
  <si>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</si>
  <si>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</si>
  <si>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</si>
  <si>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</si>
  <si>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</si>
  <si>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</si>
  <si>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</si>
  <si>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</si>
  <si>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</si>
  <si>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</si>
  <si>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</si>
  <si>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</si>
  <si>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</si>
  <si>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</si>
  <si>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</si>
  <si>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</si>
  <si>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</si>
  <si>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</si>
  <si>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</si>
  <si>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</si>
  <si>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</si>
  <si>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</si>
  <si>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</si>
  <si>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</si>
  <si>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</si>
  <si>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</si>
  <si>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</si>
  <si>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</si>
  <si>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</si>
  <si>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</si>
  <si>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</si>
  <si>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</si>
  <si>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</si>
  <si>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</si>
  <si>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</si>
  <si>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</si>
  <si>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</si>
  <si>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</si>
  <si>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</si>
  <si>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</si>
  <si>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</si>
  <si>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</si>
  <si>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</si>
  <si>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</si>
  <si>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</si>
  <si>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</si>
  <si>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</si>
  <si>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</si>
  <si>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</si>
  <si>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</si>
  <si>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</si>
  <si>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</si>
  <si>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</si>
  <si>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</si>
  <si>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</si>
  <si>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</si>
  <si>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</si>
  <si>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</si>
  <si>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</si>
  <si>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</si>
  <si>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</si>
  <si>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</si>
  <si>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</si>
  <si>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</si>
  <si>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</si>
  <si>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</si>
  <si>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</si>
  <si>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</si>
  <si>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</si>
  <si>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</si>
  <si>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</si>
  <si>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</si>
  <si>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</si>
  <si>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</si>
  <si>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</si>
  <si>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</si>
  <si>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</si>
  <si>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</si>
  <si>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</si>
  <si>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</si>
  <si>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</si>
  <si>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</si>
  <si>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</si>
  <si>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</si>
  <si>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</si>
  <si>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</si>
  <si>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</si>
  <si>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</si>
  <si>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</si>
  <si>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</si>
  <si>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</si>
  <si>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</si>
  <si>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</si>
  <si>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</si>
  <si>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</si>
  <si>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</si>
  <si>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</si>
  <si>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</si>
  <si>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</si>
  <si>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</si>
  <si>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</si>
  <si>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</si>
  <si>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</si>
  <si>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</si>
  <si>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</si>
  <si>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</si>
  <si>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</si>
  <si>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</si>
  <si>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</si>
  <si>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</si>
  <si>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</si>
  <si>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</si>
  <si>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</si>
  <si>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</si>
  <si>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</si>
  <si>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</si>
  <si>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</si>
  <si>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</si>
  <si>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</si>
  <si>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</si>
  <si>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</si>
  <si>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</si>
  <si>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</si>
  <si>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</si>
  <si>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</si>
  <si>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</si>
  <si>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</si>
  <si>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</si>
  <si>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</si>
  <si>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</si>
  <si>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</si>
  <si>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</si>
  <si>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</si>
  <si>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</si>
  <si>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</si>
  <si>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</si>
  <si>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</si>
  <si>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</si>
  <si>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</si>
  <si>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</si>
  <si>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</si>
  <si>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</si>
  <si>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</si>
  <si>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</si>
  <si>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</si>
  <si>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</si>
  <si>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</si>
  <si>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</si>
  <si>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</si>
  <si>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</si>
  <si>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</si>
  <si>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</si>
  <si>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</si>
  <si>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</si>
  <si>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</si>
  <si>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</si>
  <si>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</si>
  <si>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</si>
  <si>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</si>
  <si>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</si>
  <si>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</si>
  <si>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</si>
  <si>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</si>
  <si>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</si>
  <si>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</si>
  <si>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</si>
  <si>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</si>
  <si>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</si>
  <si>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</si>
  <si>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</si>
  <si>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</si>
  <si>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</si>
  <si>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</si>
  <si>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</si>
  <si>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</si>
  <si>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</si>
  <si>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</si>
  <si>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</si>
  <si>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</si>
  <si>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</si>
  <si>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</si>
  <si>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</si>
  <si>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</si>
  <si>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</si>
  <si>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</si>
  <si>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</si>
  <si>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</si>
  <si>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</si>
  <si>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</si>
  <si>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</si>
  <si>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</si>
  <si>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</si>
  <si>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</si>
  <si>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</si>
  <si>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</si>
  <si>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</si>
  <si>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</si>
  <si>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</si>
  <si>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</si>
  <si>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</si>
  <si>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</si>
  <si>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</si>
  <si>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</si>
  <si>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</si>
  <si>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</si>
  <si>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</si>
  <si>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</si>
  <si>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</si>
  <si>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</si>
  <si>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</si>
  <si>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</si>
  <si>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</si>
  <si>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</si>
  <si>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</si>
  <si>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</si>
  <si>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</si>
  <si>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</si>
  <si>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</si>
  <si>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</si>
  <si>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</si>
  <si>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</si>
  <si>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</si>
  <si>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</si>
  <si>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</si>
  <si>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</si>
  <si>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</si>
  <si>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</si>
  <si>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</si>
  <si>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</si>
  <si>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</si>
  <si>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</si>
  <si>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</si>
  <si>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</si>
  <si>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</si>
  <si>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</si>
  <si>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</si>
  <si>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</si>
  <si>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</si>
  <si>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</si>
  <si>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</si>
  <si>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</si>
  <si>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</si>
  <si>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</si>
  <si>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</si>
  <si>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</si>
  <si>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</si>
  <si>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</si>
  <si>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</si>
  <si>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</si>
  <si>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</si>
  <si>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</si>
  <si>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</si>
  <si>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</si>
  <si>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</si>
  <si>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</si>
  <si>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</si>
  <si>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</si>
  <si>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</si>
  <si>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</si>
  <si>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</si>
  <si>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</si>
  <si>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</si>
  <si>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</si>
  <si>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</si>
  <si>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</si>
  <si>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</si>
  <si>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</si>
  <si>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</si>
  <si>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</si>
  <si>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</si>
  <si>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</si>
  <si>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</si>
  <si>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</si>
  <si>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</si>
  <si>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</si>
  <si>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</si>
  <si>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</si>
  <si>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</si>
  <si>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</si>
  <si>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</si>
  <si>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</si>
  <si>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</si>
  <si>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</si>
  <si>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</si>
  <si>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</si>
  <si>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</si>
  <si>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</si>
  <si>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</si>
  <si>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</si>
  <si>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</si>
  <si>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</si>
  <si>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</si>
  <si>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</si>
  <si>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</si>
  <si>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</si>
  <si>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</si>
  <si>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</si>
  <si>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</si>
  <si>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</si>
  <si>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</si>
  <si>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</si>
  <si>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</si>
  <si>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</si>
  <si>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</si>
  <si>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</si>
  <si>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</si>
  <si>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</si>
  <si>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</si>
  <si>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</si>
  <si>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</si>
  <si>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</si>
  <si>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</si>
  <si>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</si>
  <si>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</si>
  <si>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</si>
  <si>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</si>
  <si>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</si>
  <si>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</si>
  <si>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</si>
  <si>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</si>
  <si>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</si>
  <si>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</si>
  <si>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</si>
  <si>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</si>
  <si>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</si>
  <si>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</si>
  <si>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</si>
  <si>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</si>
  <si>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</si>
  <si>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</si>
  <si>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</si>
  <si>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</si>
  <si>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</si>
  <si>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</si>
  <si>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</si>
  <si>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</si>
  <si>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</si>
  <si>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</si>
  <si>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</si>
  <si>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</si>
  <si>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</si>
  <si>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</si>
  <si>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</si>
  <si>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</si>
  <si>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</si>
  <si>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</si>
  <si>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</si>
  <si>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</si>
  <si>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</si>
  <si>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</si>
  <si>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</si>
  <si>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</si>
  <si>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</si>
  <si>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</si>
  <si>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</si>
  <si>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</si>
  <si>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</si>
  <si>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</si>
  <si>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</si>
  <si>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</si>
  <si>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</si>
  <si>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</si>
  <si>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Callcount</t>
  </si>
  <si>
    <t>Total Amount</t>
  </si>
  <si>
    <t>Total Duration</t>
  </si>
  <si>
    <t>Average Rating</t>
  </si>
  <si>
    <t>5*calls</t>
  </si>
  <si>
    <t>Row Labels</t>
  </si>
  <si>
    <t>Grand Total</t>
  </si>
  <si>
    <t>Jan</t>
  </si>
  <si>
    <t>Feb</t>
  </si>
  <si>
    <t>Mar</t>
  </si>
  <si>
    <t>Apr</t>
  </si>
  <si>
    <t>May</t>
  </si>
  <si>
    <t>Jun</t>
  </si>
  <si>
    <t>Jul</t>
  </si>
  <si>
    <t>Aug</t>
  </si>
  <si>
    <t>Sep</t>
  </si>
  <si>
    <t>Oct</t>
  </si>
  <si>
    <t>Nov</t>
  </si>
  <si>
    <t>Dec</t>
  </si>
  <si>
    <t>Callcount2</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</si>
  <si>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</si>
  <si>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</si>
  <si>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</si>
  <si>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</si>
  <si>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</si>
  <si>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</si>
  <si>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</si>
  <si>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</si>
  <si>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</si>
  <si>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</si>
  <si>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</si>
  <si>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</si>
  <si>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</si>
  <si>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Sunday</t>
  </si>
  <si>
    <t>1 to 2 hours</t>
  </si>
  <si>
    <t>Tuesday</t>
  </si>
  <si>
    <t>30 to 60 mins</t>
  </si>
  <si>
    <t>Wednesday</t>
  </si>
  <si>
    <t>More than 2 hours</t>
  </si>
  <si>
    <t>Thursday</t>
  </si>
  <si>
    <t>Saturday</t>
  </si>
  <si>
    <t>Monday</t>
  </si>
  <si>
    <t>Friday</t>
  </si>
  <si>
    <t>Data returned for Callcount, Jan, R02 (First 1000 rows).</t>
  </si>
  <si>
    <t>for graph</t>
  </si>
  <si>
    <t>Rep</t>
  </si>
  <si>
    <t>calls</t>
  </si>
  <si>
    <t>Amount</t>
  </si>
  <si>
    <t>sel calls</t>
  </si>
  <si>
    <t>sel amount</t>
  </si>
  <si>
    <t>Selected rep</t>
  </si>
  <si>
    <t>Column Labels</t>
  </si>
  <si>
    <t>TOTAL</t>
  </si>
  <si>
    <t>% of calls</t>
  </si>
  <si>
    <t>call rank</t>
  </si>
  <si>
    <t>call amount</t>
  </si>
  <si>
    <t>amount</t>
  </si>
  <si>
    <t>Labels:</t>
  </si>
  <si>
    <t>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</si>
</sst>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quot;₹&quot;\ #,##0;#,##0\ \-&quot;₹&quot;;&quot;₹&quot;\ #,##0"/>
    <numFmt numFmtId="166" formatCode="0.0"/>
    <numFmt numFmtId="167" formatCode="&quot;₹&quot;\ #,##0"/>
    <numFmt numFmtId="168" formatCode="&quot;₹&quot;\ #,##0;#,##0\ \-&quot;₹&quot;;&quot;₹&quot;\ #,##0"/>
  </numFmts>
  <fonts count="6" x14ac:knownFonts="1">
    <font>
      <sz val="11"/>
      <color theme="1"/>
      <name val="Arial"/>
      <family val="2"/>
      <scheme val="minor"/>
    </font>
    <font>
      <b/>
      <sz val="11"/>
      <color theme="1"/>
      <name val="Arial"/>
      <family val="2"/>
      <scheme val="minor"/>
    </font>
    <font>
      <sz val="8"/>
      <name val="Arial"/>
      <family val="2"/>
      <scheme val="minor"/>
    </font>
    <font>
      <sz val="18"/>
      <color theme="1"/>
      <name val="Aptos ExtraBold"/>
      <family val="2"/>
    </font>
    <font>
      <sz val="11"/>
      <color theme="1"/>
      <name val="Arial"/>
      <family val="2"/>
      <scheme val="minor"/>
    </font>
    <font>
      <b/>
      <sz val="14"/>
      <color theme="1"/>
      <name val="Arial"/>
      <family val="2"/>
      <scheme val="min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4" tint="0.79998168889431442"/>
        <bgColor theme="4" tint="0.79998168889431442"/>
      </patternFill>
    </fill>
    <fill>
      <patternFill patternType="solid">
        <fgColor theme="7" tint="0.399975585192419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2">
    <xf numFmtId="0" fontId="0" fillId="0" borderId="0"/>
    <xf numFmtId="9" fontId="4" fillId="0" borderId="0" applyFont="0" applyFill="0" applyBorder="0" applyAlignment="0" applyProtection="0"/>
  </cellStyleXfs>
  <cellXfs count="3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1" fillId="4" borderId="10" xfId="0" applyFont="1" applyFill="1" applyBorder="1"/>
    <xf numFmtId="0" fontId="0" fillId="5" borderId="0" xfId="0" applyFill="1" applyAlignment="1">
      <alignment horizontal="left"/>
    </xf>
    <xf numFmtId="0" fontId="0" fillId="0" borderId="0" xfId="0" applyAlignment="1">
      <alignment horizontal="left" indent="1"/>
    </xf>
    <xf numFmtId="0" fontId="0" fillId="3" borderId="0" xfId="0" applyFill="1" applyAlignment="1">
      <alignment horizontal="left" indent="1"/>
    </xf>
    <xf numFmtId="167" fontId="0" fillId="3" borderId="0" xfId="0" applyNumberFormat="1" applyFill="1"/>
    <xf numFmtId="0" fontId="1" fillId="3" borderId="0" xfId="0" applyFont="1" applyFill="1"/>
    <xf numFmtId="9" fontId="0" fillId="0" borderId="0" xfId="1" applyFont="1"/>
    <xf numFmtId="0" fontId="5" fillId="3" borderId="0" xfId="0" applyFont="1" applyFill="1"/>
    <xf numFmtId="168" fontId="0" fillId="0" borderId="0" xfId="0" applyNumberFormat="1"/>
  </cellXfs>
  <cellStyles count="2">
    <cellStyle name="Normal" xfId="0" builtinId="0"/>
    <cellStyle name="Percent" xfId="1" builtinId="5"/>
  </cellStyles>
  <dxfs count="19">
    <dxf>
      <fill>
        <patternFill patternType="solid">
          <bgColor theme="7" tint="0.39997558519241921"/>
        </patternFill>
      </fill>
    </dxf>
    <dxf>
      <fill>
        <patternFill>
          <bgColor theme="5" tint="0.39994506668294322"/>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rial"/>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theme="7" tint="0.39997558519241921"/>
        </patternFill>
      </fill>
    </dxf>
    <dxf>
      <numFmt numFmtId="19" formatCode="dd/mm/yyyy"/>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1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 Id="rId27"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table!monthly trend</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Call</a:t>
            </a:r>
            <a:r>
              <a:rPr lang="en-IN" b="1" baseline="0"/>
              <a:t> Trend</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75000"/>
                </a:schemeClr>
              </a:gs>
              <a:gs pos="100000">
                <a:schemeClr val="accent1">
                  <a:lumMod val="20000"/>
                  <a:lumOff val="8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alpha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table'!$C$15</c:f>
              <c:strCache>
                <c:ptCount val="1"/>
                <c:pt idx="0">
                  <c:v>Callcount2</c:v>
                </c:pt>
              </c:strCache>
            </c:strRef>
          </c:tx>
          <c:spPr>
            <a:gradFill flip="none" rotWithShape="1">
              <a:gsLst>
                <a:gs pos="0">
                  <a:schemeClr val="accent1">
                    <a:lumMod val="75000"/>
                  </a:schemeClr>
                </a:gs>
                <a:gs pos="100000">
                  <a:schemeClr val="accent1">
                    <a:lumMod val="20000"/>
                    <a:lumOff val="80000"/>
                  </a:schemeClr>
                </a:gs>
              </a:gsLst>
              <a:lin ang="5400000" scaled="1"/>
              <a:tileRect/>
            </a:gradFill>
            <a:ln>
              <a:noFill/>
            </a:ln>
            <a:effectLst/>
          </c:spPr>
          <c:cat>
            <c:strRef>
              <c:f>'Pivot table'!$A$16:$A$28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table'!$C$16:$C$28</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03CC-47E4-B931-ACC7B3E853EB}"/>
            </c:ext>
          </c:extLst>
        </c:ser>
        <c:dLbls>
          <c:showLegendKey val="0"/>
          <c:showVal val="0"/>
          <c:showCatName val="0"/>
          <c:showSerName val="0"/>
          <c:showPercent val="0"/>
          <c:showBubbleSize val="0"/>
        </c:dLbls>
        <c:axId val="1830610175"/>
        <c:axId val="1830609695"/>
      </c:areaChart>
      <c:lineChart>
        <c:grouping val="standard"/>
        <c:varyColors val="0"/>
        <c:ser>
          <c:idx val="0"/>
          <c:order val="0"/>
          <c:tx>
            <c:strRef>
              <c:f>'Pivot table'!$B$15</c:f>
              <c:strCache>
                <c:ptCount val="1"/>
                <c:pt idx="0">
                  <c:v>Callcount</c:v>
                </c:pt>
              </c:strCache>
            </c:strRef>
          </c:tx>
          <c:spPr>
            <a:ln w="31750" cap="rnd">
              <a:solidFill>
                <a:schemeClr val="accent1">
                  <a:alpha val="50000"/>
                </a:schemeClr>
              </a:solidFill>
              <a:round/>
            </a:ln>
            <a:effectLst/>
          </c:spPr>
          <c:marker>
            <c:symbol val="circle"/>
            <c:size val="5"/>
            <c:spPr>
              <a:solidFill>
                <a:schemeClr val="accent1"/>
              </a:solidFill>
              <a:ln w="9525">
                <a:solidFill>
                  <a:schemeClr val="accent1"/>
                </a:solidFill>
              </a:ln>
              <a:effectLst/>
            </c:spPr>
          </c:marker>
          <c:cat>
            <c:strRef>
              <c:f>'Pivot table'!$A$16:$A$28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table'!$B$16:$B$28</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03CC-47E4-B931-ACC7B3E853EB}"/>
            </c:ext>
          </c:extLst>
        </c:ser>
        <c:dLbls>
          <c:showLegendKey val="0"/>
          <c:showVal val="0"/>
          <c:showCatName val="0"/>
          <c:showSerName val="0"/>
          <c:showPercent val="0"/>
          <c:showBubbleSize val="0"/>
        </c:dLbls>
        <c:marker val="1"/>
        <c:smooth val="0"/>
        <c:axId val="1830610175"/>
        <c:axId val="1830609695"/>
      </c:lineChart>
      <c:catAx>
        <c:axId val="1830610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609695"/>
        <c:crosses val="autoZero"/>
        <c:auto val="1"/>
        <c:lblAlgn val="ctr"/>
        <c:lblOffset val="100"/>
        <c:noMultiLvlLbl val="0"/>
      </c:catAx>
      <c:valAx>
        <c:axId val="1830609695"/>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61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table!weekly trend</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table'!$G$15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table'!$F$16:$F$23</c:f>
              <c:strCache>
                <c:ptCount val="7"/>
                <c:pt idx="0">
                  <c:v>Friday</c:v>
                </c:pt>
                <c:pt idx="1">
                  <c:v>Monday</c:v>
                </c:pt>
                <c:pt idx="2">
                  <c:v>Saturday</c:v>
                </c:pt>
                <c:pt idx="3">
                  <c:v>Sunday</c:v>
                </c:pt>
                <c:pt idx="4">
                  <c:v>Thursday</c:v>
                </c:pt>
                <c:pt idx="5">
                  <c:v>Tuesday</c:v>
                </c:pt>
                <c:pt idx="6">
                  <c:v>Wednesday</c:v>
                </c:pt>
              </c:strCache>
            </c:strRef>
          </c:cat>
          <c:val>
            <c:numRef>
              <c:f>'Pivot table'!$G$16:$G$23</c:f>
              <c:numCache>
                <c:formatCode>#,##0</c:formatCode>
                <c:ptCount val="7"/>
                <c:pt idx="0">
                  <c:v>29</c:v>
                </c:pt>
                <c:pt idx="1">
                  <c:v>24</c:v>
                </c:pt>
                <c:pt idx="2">
                  <c:v>24</c:v>
                </c:pt>
                <c:pt idx="3">
                  <c:v>28</c:v>
                </c:pt>
                <c:pt idx="4">
                  <c:v>33</c:v>
                </c:pt>
                <c:pt idx="5">
                  <c:v>44</c:v>
                </c:pt>
                <c:pt idx="6">
                  <c:v>36</c:v>
                </c:pt>
              </c:numCache>
            </c:numRef>
          </c:val>
          <c:extLst>
            <c:ext xmlns:c16="http://schemas.microsoft.com/office/drawing/2014/chart" uri="{C3380CC4-5D6E-409C-BE32-E72D297353CC}">
              <c16:uniqueId val="{00000000-7743-4FEE-A23D-7B03F7FA8091}"/>
            </c:ext>
          </c:extLst>
        </c:ser>
        <c:dLbls>
          <c:dLblPos val="outEnd"/>
          <c:showLegendKey val="0"/>
          <c:showVal val="1"/>
          <c:showCatName val="0"/>
          <c:showSerName val="0"/>
          <c:showPercent val="0"/>
          <c:showBubbleSize val="0"/>
        </c:dLbls>
        <c:gapWidth val="182"/>
        <c:axId val="874154287"/>
        <c:axId val="874153327"/>
      </c:barChart>
      <c:catAx>
        <c:axId val="8741542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153327"/>
        <c:crosses val="autoZero"/>
        <c:auto val="1"/>
        <c:lblAlgn val="ctr"/>
        <c:lblOffset val="100"/>
        <c:noMultiLvlLbl val="0"/>
      </c:catAx>
      <c:valAx>
        <c:axId val="874153327"/>
        <c:scaling>
          <c:orientation val="minMax"/>
        </c:scaling>
        <c:delete val="1"/>
        <c:axPos val="b"/>
        <c:numFmt formatCode="#,##0" sourceLinked="1"/>
        <c:majorTickMark val="none"/>
        <c:minorTickMark val="none"/>
        <c:tickLblPos val="nextTo"/>
        <c:crossAx val="87415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Amount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table'!$G$32:$G$36</c:f>
              <c:strCache>
                <c:ptCount val="5"/>
                <c:pt idx="0">
                  <c:v>R01</c:v>
                </c:pt>
                <c:pt idx="1">
                  <c:v>R02</c:v>
                </c:pt>
                <c:pt idx="2">
                  <c:v>R03</c:v>
                </c:pt>
                <c:pt idx="3">
                  <c:v>R04</c:v>
                </c:pt>
                <c:pt idx="4">
                  <c:v>R05</c:v>
                </c:pt>
              </c:strCache>
            </c:strRef>
          </c:cat>
          <c:val>
            <c:numRef>
              <c:f>'Pivot table'!$H$32:$H$36</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3CA9-44F1-80DE-0A94A0BBB761}"/>
            </c:ext>
          </c:extLst>
        </c:ser>
        <c:ser>
          <c:idx val="1"/>
          <c:order val="1"/>
          <c:tx>
            <c:strRef>
              <c:f>'Pivot table'!$J$31</c:f>
              <c:strCache>
                <c:ptCount val="1"/>
                <c:pt idx="0">
                  <c:v>sel calls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'Pivot table'!$J$32:$J$36</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3CA9-44F1-80DE-0A94A0BBB761}"/>
            </c:ext>
          </c:extLst>
        </c:ser>
        <c:dLbls>
          <c:dLblPos val="ctr"/>
          <c:showLegendKey val="0"/>
          <c:showVal val="1"/>
          <c:showCatName val="0"/>
          <c:showSerName val="0"/>
          <c:showPercent val="0"/>
          <c:showBubbleSize val="0"/>
        </c:dLbls>
        <c:gapWidth val="79"/>
        <c:overlap val="100"/>
        <c:axId val="1961028576"/>
        <c:axId val="513576336"/>
      </c:barChart>
      <c:catAx>
        <c:axId val="1961028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13576336"/>
        <c:crosses val="autoZero"/>
        <c:auto val="1"/>
        <c:lblAlgn val="ctr"/>
        <c:lblOffset val="100"/>
        <c:noMultiLvlLbl val="0"/>
      </c:catAx>
      <c:valAx>
        <c:axId val="513576336"/>
        <c:scaling>
          <c:orientation val="minMax"/>
          <c:min val="0"/>
        </c:scaling>
        <c:delete val="1"/>
        <c:axPos val="t"/>
        <c:numFmt formatCode="General" sourceLinked="1"/>
        <c:majorTickMark val="none"/>
        <c:minorTickMark val="none"/>
        <c:tickLblPos val="nextTo"/>
        <c:crossAx val="196102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cat>
            <c:strRef>
              <c:f>'Pivot table'!$G$32:$G$36</c:f>
              <c:strCache>
                <c:ptCount val="5"/>
                <c:pt idx="0">
                  <c:v>R01</c:v>
                </c:pt>
                <c:pt idx="1">
                  <c:v>R02</c:v>
                </c:pt>
                <c:pt idx="2">
                  <c:v>R03</c:v>
                </c:pt>
                <c:pt idx="3">
                  <c:v>R04</c:v>
                </c:pt>
                <c:pt idx="4">
                  <c:v>R05</c:v>
                </c:pt>
              </c:strCache>
            </c:strRef>
          </c:cat>
          <c:val>
            <c:numRef>
              <c:f>'Pivot table'!$H$32:$H$36</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2C1-49C9-BFEC-991737706AA8}"/>
            </c:ext>
          </c:extLst>
        </c:ser>
        <c:ser>
          <c:idx val="1"/>
          <c:order val="1"/>
          <c:spPr>
            <a:solidFill>
              <a:schemeClr val="accent2"/>
            </a:solidFill>
            <a:ln>
              <a:noFill/>
            </a:ln>
            <a:effectLst/>
          </c:spPr>
          <c:invertIfNegative val="0"/>
          <c:cat>
            <c:strRef>
              <c:f>'Pivot table'!$G$32:$G$36</c:f>
              <c:strCache>
                <c:ptCount val="5"/>
                <c:pt idx="0">
                  <c:v>R01</c:v>
                </c:pt>
                <c:pt idx="1">
                  <c:v>R02</c:v>
                </c:pt>
                <c:pt idx="2">
                  <c:v>R03</c:v>
                </c:pt>
                <c:pt idx="3">
                  <c:v>R04</c:v>
                </c:pt>
                <c:pt idx="4">
                  <c:v>R05</c:v>
                </c:pt>
              </c:strCache>
            </c:strRef>
          </c:cat>
          <c:val>
            <c:numRef>
              <c:f>'Pivot table'!$I$32:$I$36</c:f>
              <c:numCache>
                <c:formatCode>#,##0</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1-F2C1-49C9-BFEC-991737706AA8}"/>
            </c:ext>
          </c:extLst>
        </c:ser>
        <c:ser>
          <c:idx val="2"/>
          <c:order val="2"/>
          <c:tx>
            <c:strRef>
              <c:f>'Pivot table'!$K$31</c:f>
              <c:strCache>
                <c:ptCount val="1"/>
                <c:pt idx="0">
                  <c:v>sel amount</c:v>
                </c:pt>
              </c:strCache>
            </c:strRef>
          </c:tx>
          <c:spPr>
            <a:solidFill>
              <a:schemeClr val="accent3"/>
            </a:solidFill>
            <a:ln>
              <a:noFill/>
            </a:ln>
            <a:effectLst/>
          </c:spPr>
          <c:invertIfNegative val="0"/>
          <c:val>
            <c:numRef>
              <c:f>'Pivot table'!$K$32:$K$36</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2-F2C1-49C9-BFEC-991737706AA8}"/>
            </c:ext>
          </c:extLst>
        </c:ser>
        <c:dLbls>
          <c:showLegendKey val="0"/>
          <c:showVal val="0"/>
          <c:showCatName val="0"/>
          <c:showSerName val="0"/>
          <c:showPercent val="0"/>
          <c:showBubbleSize val="0"/>
        </c:dLbls>
        <c:gapWidth val="150"/>
        <c:overlap val="100"/>
        <c:axId val="1936633296"/>
        <c:axId val="1936633776"/>
      </c:barChart>
      <c:catAx>
        <c:axId val="193663329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633776"/>
        <c:crosses val="autoZero"/>
        <c:auto val="1"/>
        <c:lblAlgn val="ctr"/>
        <c:lblOffset val="100"/>
        <c:noMultiLvlLbl val="0"/>
      </c:catAx>
      <c:valAx>
        <c:axId val="1936633776"/>
        <c:scaling>
          <c:orientation val="minMax"/>
        </c:scaling>
        <c:delete val="0"/>
        <c:axPos val="t"/>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633296"/>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1">
                    <a:lumMod val="75000"/>
                  </a:schemeClr>
                </a:solidFill>
              </a:rPr>
              <a:t>Female</a:t>
            </a:r>
            <a:r>
              <a:rPr lang="en-IN" b="1" baseline="0"/>
              <a:t> Vs </a:t>
            </a:r>
            <a:r>
              <a:rPr lang="en-IN" b="1" baseline="0">
                <a:solidFill>
                  <a:schemeClr val="accent2">
                    <a:lumMod val="75000"/>
                  </a:schemeClr>
                </a:solidFill>
              </a:rPr>
              <a:t>Male</a:t>
            </a:r>
            <a:r>
              <a:rPr lang="en-IN" b="1" baseline="0"/>
              <a:t> callers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table'!$G$40:$G$41</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table'!$F$42:$F$45</c:f>
              <c:strCache>
                <c:ptCount val="3"/>
                <c:pt idx="0">
                  <c:v>Cincinnati</c:v>
                </c:pt>
                <c:pt idx="1">
                  <c:v>Cleveland</c:v>
                </c:pt>
                <c:pt idx="2">
                  <c:v>Columbus</c:v>
                </c:pt>
              </c:strCache>
            </c:strRef>
          </c:cat>
          <c:val>
            <c:numRef>
              <c:f>'Pivot table'!$G$42:$G$45</c:f>
              <c:numCache>
                <c:formatCode>#,##0</c:formatCode>
                <c:ptCount val="3"/>
                <c:pt idx="0">
                  <c:v>144</c:v>
                </c:pt>
                <c:pt idx="1">
                  <c:v>326</c:v>
                </c:pt>
                <c:pt idx="2">
                  <c:v>129</c:v>
                </c:pt>
              </c:numCache>
            </c:numRef>
          </c:val>
          <c:extLst>
            <c:ext xmlns:c16="http://schemas.microsoft.com/office/drawing/2014/chart" uri="{C3380CC4-5D6E-409C-BE32-E72D297353CC}">
              <c16:uniqueId val="{00000000-B5FA-4EAD-ACB6-70618C33DEB3}"/>
            </c:ext>
          </c:extLst>
        </c:ser>
        <c:ser>
          <c:idx val="1"/>
          <c:order val="1"/>
          <c:tx>
            <c:strRef>
              <c:f>'Pivot table'!$H$40:$H$41</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table'!$F$42:$F$45</c:f>
              <c:strCache>
                <c:ptCount val="3"/>
                <c:pt idx="0">
                  <c:v>Cincinnati</c:v>
                </c:pt>
                <c:pt idx="1">
                  <c:v>Cleveland</c:v>
                </c:pt>
                <c:pt idx="2">
                  <c:v>Columbus</c:v>
                </c:pt>
              </c:strCache>
            </c:strRef>
          </c:cat>
          <c:val>
            <c:numRef>
              <c:f>'Pivot table'!$H$42:$H$45</c:f>
              <c:numCache>
                <c:formatCode>#,##0</c:formatCode>
                <c:ptCount val="3"/>
                <c:pt idx="0">
                  <c:v>132</c:v>
                </c:pt>
                <c:pt idx="1">
                  <c:v>63</c:v>
                </c:pt>
                <c:pt idx="2">
                  <c:v>206</c:v>
                </c:pt>
              </c:numCache>
            </c:numRef>
          </c:val>
          <c:extLst>
            <c:ext xmlns:c16="http://schemas.microsoft.com/office/drawing/2014/chart" uri="{C3380CC4-5D6E-409C-BE32-E72D297353CC}">
              <c16:uniqueId val="{00000001-B5FA-4EAD-ACB6-70618C33DEB3}"/>
            </c:ext>
          </c:extLst>
        </c:ser>
        <c:dLbls>
          <c:dLblPos val="ctr"/>
          <c:showLegendKey val="0"/>
          <c:showVal val="1"/>
          <c:showCatName val="0"/>
          <c:showSerName val="0"/>
          <c:showPercent val="0"/>
          <c:showBubbleSize val="0"/>
        </c:dLbls>
        <c:gapWidth val="40"/>
        <c:overlap val="100"/>
        <c:axId val="704655135"/>
        <c:axId val="606504991"/>
      </c:barChart>
      <c:catAx>
        <c:axId val="704655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504991"/>
        <c:crosses val="autoZero"/>
        <c:auto val="1"/>
        <c:lblAlgn val="ctr"/>
        <c:lblOffset val="100"/>
        <c:noMultiLvlLbl val="0"/>
      </c:catAx>
      <c:valAx>
        <c:axId val="606504991"/>
        <c:scaling>
          <c:orientation val="minMax"/>
        </c:scaling>
        <c:delete val="1"/>
        <c:axPos val="l"/>
        <c:numFmt formatCode="0%" sourceLinked="0"/>
        <c:majorTickMark val="out"/>
        <c:minorTickMark val="none"/>
        <c:tickLblPos val="nextTo"/>
        <c:crossAx val="70465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table!rep satisfaction</c:name>
    <c:fmtId val="17"/>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Rating</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table'!$G$49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table'!$F$50:$F$55</c:f>
              <c:strCache>
                <c:ptCount val="5"/>
                <c:pt idx="0">
                  <c:v>1</c:v>
                </c:pt>
                <c:pt idx="1">
                  <c:v>2</c:v>
                </c:pt>
                <c:pt idx="2">
                  <c:v>3</c:v>
                </c:pt>
                <c:pt idx="3">
                  <c:v>4</c:v>
                </c:pt>
                <c:pt idx="4">
                  <c:v>5</c:v>
                </c:pt>
              </c:strCache>
            </c:strRef>
          </c:cat>
          <c:val>
            <c:numRef>
              <c:f>'Pivot table'!$G$50:$G$55</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85B7-4664-9303-0CAD259A8B61}"/>
            </c:ext>
          </c:extLst>
        </c:ser>
        <c:dLbls>
          <c:dLblPos val="outEnd"/>
          <c:showLegendKey val="0"/>
          <c:showVal val="1"/>
          <c:showCatName val="0"/>
          <c:showSerName val="0"/>
          <c:showPercent val="0"/>
          <c:showBubbleSize val="0"/>
        </c:dLbls>
        <c:gapWidth val="40"/>
        <c:overlap val="-27"/>
        <c:axId val="731607791"/>
        <c:axId val="731609711"/>
      </c:barChart>
      <c:catAx>
        <c:axId val="731607791"/>
        <c:scaling>
          <c:orientation val="minMax"/>
        </c:scaling>
        <c:delete val="1"/>
        <c:axPos val="b"/>
        <c:numFmt formatCode="General" sourceLinked="1"/>
        <c:majorTickMark val="none"/>
        <c:minorTickMark val="none"/>
        <c:tickLblPos val="nextTo"/>
        <c:crossAx val="731609711"/>
        <c:crosses val="autoZero"/>
        <c:auto val="1"/>
        <c:lblAlgn val="ctr"/>
        <c:lblOffset val="100"/>
        <c:noMultiLvlLbl val="0"/>
      </c:catAx>
      <c:valAx>
        <c:axId val="73160971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0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3.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2.xml"/><Relationship Id="rId2" Type="http://schemas.openxmlformats.org/officeDocument/2006/relationships/image" Target="../media/image3.svg"/><Relationship Id="rId16" Type="http://schemas.openxmlformats.org/officeDocument/2006/relationships/chart" Target="../charts/chart6.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1.xml"/><Relationship Id="rId5" Type="http://schemas.openxmlformats.org/officeDocument/2006/relationships/image" Target="../media/image6.png"/><Relationship Id="rId15" Type="http://schemas.openxmlformats.org/officeDocument/2006/relationships/chart" Target="../charts/chart5.xml"/><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9.svg"/><Relationship Id="rId13" Type="http://schemas.openxmlformats.org/officeDocument/2006/relationships/image" Target="../media/image24.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svg"/><Relationship Id="rId2" Type="http://schemas.openxmlformats.org/officeDocument/2006/relationships/image" Target="../media/image13.svg"/><Relationship Id="rId1" Type="http://schemas.openxmlformats.org/officeDocument/2006/relationships/image" Target="../media/image12.png"/><Relationship Id="rId6" Type="http://schemas.openxmlformats.org/officeDocument/2006/relationships/image" Target="../media/image17.sv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hyperlink" Target="https://pxhere.com/en/photo/182659" TargetMode="External"/><Relationship Id="rId10" Type="http://schemas.openxmlformats.org/officeDocument/2006/relationships/image" Target="../media/image21.svg"/><Relationship Id="rId4" Type="http://schemas.openxmlformats.org/officeDocument/2006/relationships/image" Target="../media/image15.svg"/><Relationship Id="rId9" Type="http://schemas.openxmlformats.org/officeDocument/2006/relationships/image" Target="../media/image20.png"/><Relationship Id="rId14"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1</xdr:col>
      <xdr:colOff>12335</xdr:colOff>
      <xdr:row>1</xdr:row>
      <xdr:rowOff>42559</xdr:rowOff>
    </xdr:from>
    <xdr:to>
      <xdr:col>2</xdr:col>
      <xdr:colOff>597331</xdr:colOff>
      <xdr:row>5</xdr:row>
      <xdr:rowOff>55259</xdr:rowOff>
    </xdr:to>
    <xdr:sp macro="" textlink="'Pivot table'!A4">
      <xdr:nvSpPr>
        <xdr:cNvPr id="2" name="Rectangle 1">
          <a:extLst>
            <a:ext uri="{FF2B5EF4-FFF2-40B4-BE49-F238E27FC236}">
              <a16:creationId xmlns:a16="http://schemas.microsoft.com/office/drawing/2014/main" id="{31DAE023-E317-4E5E-6957-01CC5C9EA31C}"/>
            </a:ext>
          </a:extLst>
        </xdr:cNvPr>
        <xdr:cNvSpPr/>
      </xdr:nvSpPr>
      <xdr:spPr>
        <a:xfrm>
          <a:off x="266335" y="220359"/>
          <a:ext cx="1245396" cy="723900"/>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DD8EF32-A2ED-4AE7-BAC6-D138CB75C9C9}" type="TxLink">
            <a:rPr lang="en-US" sz="2000" b="0" i="0" u="none" strike="noStrike">
              <a:solidFill>
                <a:schemeClr val="bg1"/>
              </a:solidFill>
              <a:latin typeface="Segoe UI Black" panose="020B0A02040204020203" pitchFamily="34" charset="0"/>
              <a:ea typeface="Segoe UI Black" panose="020B0A02040204020203" pitchFamily="34" charset="0"/>
              <a:cs typeface="Arial"/>
            </a:rPr>
            <a:pPr algn="ctr"/>
            <a:t>1,000</a:t>
          </a:fld>
          <a:endParaRPr lang="en-IN" sz="2000">
            <a:solidFill>
              <a:schemeClr val="bg1"/>
            </a:solidFill>
            <a:latin typeface="Segoe UI Black" panose="020B0A02040204020203" pitchFamily="34" charset="0"/>
            <a:ea typeface="Segoe UI Black" panose="020B0A02040204020203" pitchFamily="34" charset="0"/>
          </a:endParaRPr>
        </a:p>
      </xdr:txBody>
    </xdr:sp>
    <xdr:clientData/>
  </xdr:twoCellAnchor>
  <xdr:twoCellAnchor>
    <xdr:from>
      <xdr:col>1</xdr:col>
      <xdr:colOff>355235</xdr:colOff>
      <xdr:row>1</xdr:row>
      <xdr:rowOff>91934</xdr:rowOff>
    </xdr:from>
    <xdr:to>
      <xdr:col>2</xdr:col>
      <xdr:colOff>327366</xdr:colOff>
      <xdr:row>2</xdr:row>
      <xdr:rowOff>41905</xdr:rowOff>
    </xdr:to>
    <xdr:sp macro="" textlink="">
      <xdr:nvSpPr>
        <xdr:cNvPr id="3" name="TextBox 2">
          <a:extLst>
            <a:ext uri="{FF2B5EF4-FFF2-40B4-BE49-F238E27FC236}">
              <a16:creationId xmlns:a16="http://schemas.microsoft.com/office/drawing/2014/main" id="{4042BA9F-74D5-C943-5C20-6BA460747779}"/>
            </a:ext>
          </a:extLst>
        </xdr:cNvPr>
        <xdr:cNvSpPr txBox="1"/>
      </xdr:nvSpPr>
      <xdr:spPr>
        <a:xfrm>
          <a:off x="607367" y="269360"/>
          <a:ext cx="630477" cy="127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cap="none" spc="0">
              <a:ln w="0"/>
              <a:solidFill>
                <a:schemeClr val="bg1"/>
              </a:solidFill>
              <a:effectLst>
                <a:outerShdw blurRad="38100" dist="19050" dir="2700000" algn="tl" rotWithShape="0">
                  <a:schemeClr val="dk1">
                    <a:alpha val="40000"/>
                  </a:schemeClr>
                </a:outerShdw>
              </a:effectLst>
            </a:rPr>
            <a:t>Calls</a:t>
          </a:r>
          <a:endParaRPr lang="en-IN" sz="1200">
            <a:solidFill>
              <a:schemeClr val="bg1"/>
            </a:solidFill>
          </a:endParaRPr>
        </a:p>
      </xdr:txBody>
    </xdr:sp>
    <xdr:clientData/>
  </xdr:twoCellAnchor>
  <xdr:twoCellAnchor editAs="oneCell">
    <xdr:from>
      <xdr:col>1</xdr:col>
      <xdr:colOff>171289</xdr:colOff>
      <xdr:row>1</xdr:row>
      <xdr:rowOff>79375</xdr:rowOff>
    </xdr:from>
    <xdr:to>
      <xdr:col>1</xdr:col>
      <xdr:colOff>386304</xdr:colOff>
      <xdr:row>2</xdr:row>
      <xdr:rowOff>108268</xdr:rowOff>
    </xdr:to>
    <xdr:pic>
      <xdr:nvPicPr>
        <xdr:cNvPr id="4" name="Graphic 3" descr="Receiver with solid fill">
          <a:extLst>
            <a:ext uri="{FF2B5EF4-FFF2-40B4-BE49-F238E27FC236}">
              <a16:creationId xmlns:a16="http://schemas.microsoft.com/office/drawing/2014/main" id="{8F0AAD28-6E51-4F7E-ACAA-2C0348725EA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23421" y="256801"/>
          <a:ext cx="215015" cy="206320"/>
        </a:xfrm>
        <a:prstGeom prst="rect">
          <a:avLst/>
        </a:prstGeom>
      </xdr:spPr>
    </xdr:pic>
    <xdr:clientData/>
  </xdr:twoCellAnchor>
  <xdr:twoCellAnchor>
    <xdr:from>
      <xdr:col>1</xdr:col>
      <xdr:colOff>312830</xdr:colOff>
      <xdr:row>4</xdr:row>
      <xdr:rowOff>23346</xdr:rowOff>
    </xdr:from>
    <xdr:to>
      <xdr:col>2</xdr:col>
      <xdr:colOff>308161</xdr:colOff>
      <xdr:row>5</xdr:row>
      <xdr:rowOff>46692</xdr:rowOff>
    </xdr:to>
    <xdr:sp macro="" textlink="'Pivot table'!A9">
      <xdr:nvSpPr>
        <xdr:cNvPr id="5" name="TextBox 4">
          <a:extLst>
            <a:ext uri="{FF2B5EF4-FFF2-40B4-BE49-F238E27FC236}">
              <a16:creationId xmlns:a16="http://schemas.microsoft.com/office/drawing/2014/main" id="{13AC466F-0AA9-2B54-8CA5-910E1F27BE3B}"/>
            </a:ext>
          </a:extLst>
        </xdr:cNvPr>
        <xdr:cNvSpPr txBox="1"/>
      </xdr:nvSpPr>
      <xdr:spPr>
        <a:xfrm>
          <a:off x="564962" y="733052"/>
          <a:ext cx="653677" cy="200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CC04DA-3276-491F-B311-DA1FDF8E8841}" type="TxLink">
            <a:rPr lang="en-US" sz="1050" b="0" i="0" u="none" strike="noStrike">
              <a:solidFill>
                <a:schemeClr val="bg1">
                  <a:lumMod val="95000"/>
                </a:schemeClr>
              </a:solidFill>
              <a:latin typeface="Arial"/>
              <a:cs typeface="Arial"/>
            </a:rPr>
            <a:pPr algn="ctr"/>
            <a:t>218</a:t>
          </a:fld>
          <a:endParaRPr lang="en-IN" sz="1050">
            <a:solidFill>
              <a:schemeClr val="bg1">
                <a:lumMod val="95000"/>
              </a:schemeClr>
            </a:solidFill>
          </a:endParaRPr>
        </a:p>
      </xdr:txBody>
    </xdr:sp>
    <xdr:clientData/>
  </xdr:twoCellAnchor>
  <xdr:twoCellAnchor>
    <xdr:from>
      <xdr:col>1</xdr:col>
      <xdr:colOff>0</xdr:colOff>
      <xdr:row>6</xdr:row>
      <xdr:rowOff>178464</xdr:rowOff>
    </xdr:from>
    <xdr:to>
      <xdr:col>2</xdr:col>
      <xdr:colOff>584996</xdr:colOff>
      <xdr:row>11</xdr:row>
      <xdr:rowOff>12700</xdr:rowOff>
    </xdr:to>
    <xdr:sp macro="" textlink="'Pivot table'!B4">
      <xdr:nvSpPr>
        <xdr:cNvPr id="10" name="Rectangle 9">
          <a:extLst>
            <a:ext uri="{FF2B5EF4-FFF2-40B4-BE49-F238E27FC236}">
              <a16:creationId xmlns:a16="http://schemas.microsoft.com/office/drawing/2014/main" id="{7E755FDC-F7E4-4719-8C4C-A1CCA10ED360}"/>
            </a:ext>
          </a:extLst>
        </xdr:cNvPr>
        <xdr:cNvSpPr/>
      </xdr:nvSpPr>
      <xdr:spPr>
        <a:xfrm>
          <a:off x="253170" y="1249248"/>
          <a:ext cx="1244898" cy="726557"/>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C6E1485-A075-42AE-8A96-F1B222729EAC}" type="TxLink">
            <a:rPr lang="en-US" sz="1800" b="0" i="0" u="none" strike="noStrike">
              <a:solidFill>
                <a:schemeClr val="bg1"/>
              </a:solidFill>
              <a:latin typeface="Segoe UI Black" panose="020B0A02040204020203" pitchFamily="34" charset="0"/>
              <a:ea typeface="Segoe UI Black" panose="020B0A02040204020203" pitchFamily="34" charset="0"/>
              <a:cs typeface="Arial"/>
            </a:rPr>
            <a:pPr marL="0" indent="0" algn="ctr"/>
            <a:t>₹ 96,623</a:t>
          </a:fld>
          <a:endParaRPr lang="en-IN" sz="1800" b="0" i="0" u="none" strike="noStrike">
            <a:solidFill>
              <a:schemeClr val="bg1"/>
            </a:solidFill>
            <a:latin typeface="Segoe UI Black" panose="020B0A02040204020203" pitchFamily="34" charset="0"/>
            <a:ea typeface="Segoe UI Black" panose="020B0A02040204020203" pitchFamily="34" charset="0"/>
            <a:cs typeface="Arial"/>
          </a:endParaRPr>
        </a:p>
      </xdr:txBody>
    </xdr:sp>
    <xdr:clientData/>
  </xdr:twoCellAnchor>
  <xdr:twoCellAnchor>
    <xdr:from>
      <xdr:col>1</xdr:col>
      <xdr:colOff>277894</xdr:colOff>
      <xdr:row>7</xdr:row>
      <xdr:rowOff>63891</xdr:rowOff>
    </xdr:from>
    <xdr:to>
      <xdr:col>2</xdr:col>
      <xdr:colOff>395964</xdr:colOff>
      <xdr:row>8</xdr:row>
      <xdr:rowOff>25118</xdr:rowOff>
    </xdr:to>
    <xdr:sp macro="" textlink="">
      <xdr:nvSpPr>
        <xdr:cNvPr id="11" name="TextBox 10">
          <a:extLst>
            <a:ext uri="{FF2B5EF4-FFF2-40B4-BE49-F238E27FC236}">
              <a16:creationId xmlns:a16="http://schemas.microsoft.com/office/drawing/2014/main" id="{EE458A2D-DA0C-4A62-B1B5-050D422F1F7A}"/>
            </a:ext>
          </a:extLst>
        </xdr:cNvPr>
        <xdr:cNvSpPr txBox="1"/>
      </xdr:nvSpPr>
      <xdr:spPr>
        <a:xfrm>
          <a:off x="530661" y="1315396"/>
          <a:ext cx="777730" cy="14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cap="none" spc="0">
              <a:ln w="0"/>
              <a:solidFill>
                <a:schemeClr val="bg1"/>
              </a:solidFill>
              <a:effectLst>
                <a:outerShdw blurRad="38100" dist="19050" dir="2700000" algn="tl" rotWithShape="0">
                  <a:schemeClr val="dk1">
                    <a:alpha val="40000"/>
                  </a:schemeClr>
                </a:outerShdw>
              </a:effectLst>
            </a:rPr>
            <a:t>Amount</a:t>
          </a:r>
          <a:endParaRPr lang="en-IN" sz="1200">
            <a:solidFill>
              <a:schemeClr val="bg1"/>
            </a:solidFill>
          </a:endParaRPr>
        </a:p>
      </xdr:txBody>
    </xdr:sp>
    <xdr:clientData/>
  </xdr:twoCellAnchor>
  <xdr:twoCellAnchor>
    <xdr:from>
      <xdr:col>1</xdr:col>
      <xdr:colOff>182122</xdr:colOff>
      <xdr:row>9</xdr:row>
      <xdr:rowOff>129834</xdr:rowOff>
    </xdr:from>
    <xdr:to>
      <xdr:col>2</xdr:col>
      <xdr:colOff>338918</xdr:colOff>
      <xdr:row>10</xdr:row>
      <xdr:rowOff>153127</xdr:rowOff>
    </xdr:to>
    <xdr:sp macro="" textlink="'Pivot table'!B9">
      <xdr:nvSpPr>
        <xdr:cNvPr id="13" name="TextBox 12">
          <a:extLst>
            <a:ext uri="{FF2B5EF4-FFF2-40B4-BE49-F238E27FC236}">
              <a16:creationId xmlns:a16="http://schemas.microsoft.com/office/drawing/2014/main" id="{728A0CD4-3DF4-440F-A807-4D72E22C1987}"/>
            </a:ext>
          </a:extLst>
        </xdr:cNvPr>
        <xdr:cNvSpPr txBox="1"/>
      </xdr:nvSpPr>
      <xdr:spPr>
        <a:xfrm>
          <a:off x="437541" y="1726203"/>
          <a:ext cx="816628" cy="200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03D74F-09C7-4A2A-AE6E-18BFD4206557}" type="TxLink">
            <a:rPr lang="en-US" sz="1000" b="0" i="0" u="none" strike="noStrike">
              <a:solidFill>
                <a:schemeClr val="bg1">
                  <a:lumMod val="95000"/>
                </a:schemeClr>
              </a:solidFill>
              <a:latin typeface="Arial"/>
              <a:cs typeface="Arial"/>
            </a:rPr>
            <a:pPr algn="ctr"/>
            <a:t>₹ 20,581</a:t>
          </a:fld>
          <a:endParaRPr lang="en-IN" sz="1000">
            <a:solidFill>
              <a:schemeClr val="bg1">
                <a:lumMod val="95000"/>
              </a:schemeClr>
            </a:solidFill>
          </a:endParaRPr>
        </a:p>
      </xdr:txBody>
    </xdr:sp>
    <xdr:clientData/>
  </xdr:twoCellAnchor>
  <xdr:twoCellAnchor>
    <xdr:from>
      <xdr:col>1</xdr:col>
      <xdr:colOff>0</xdr:colOff>
      <xdr:row>13</xdr:row>
      <xdr:rowOff>0</xdr:rowOff>
    </xdr:from>
    <xdr:to>
      <xdr:col>2</xdr:col>
      <xdr:colOff>584996</xdr:colOff>
      <xdr:row>17</xdr:row>
      <xdr:rowOff>12700</xdr:rowOff>
    </xdr:to>
    <xdr:sp macro="" textlink="'Pivot table'!C4">
      <xdr:nvSpPr>
        <xdr:cNvPr id="14" name="Rectangle 13">
          <a:extLst>
            <a:ext uri="{FF2B5EF4-FFF2-40B4-BE49-F238E27FC236}">
              <a16:creationId xmlns:a16="http://schemas.microsoft.com/office/drawing/2014/main" id="{8C26C6B7-D252-41CC-8301-430E3CC77352}"/>
            </a:ext>
          </a:extLst>
        </xdr:cNvPr>
        <xdr:cNvSpPr/>
      </xdr:nvSpPr>
      <xdr:spPr>
        <a:xfrm>
          <a:off x="255419" y="2305866"/>
          <a:ext cx="1244828" cy="722197"/>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8EAAB89-B206-473D-8F1E-AA2FD97A40E9}" type="TxLink">
            <a:rPr lang="en-US" sz="2000" b="0" i="0" u="none" strike="noStrike">
              <a:solidFill>
                <a:schemeClr val="bg1"/>
              </a:solidFill>
              <a:latin typeface="Segoe UI Black" panose="020B0A02040204020203" pitchFamily="34" charset="0"/>
              <a:ea typeface="Segoe UI Black" panose="020B0A02040204020203" pitchFamily="34" charset="0"/>
              <a:cs typeface="Arial"/>
            </a:rPr>
            <a:pPr marL="0" indent="0" algn="ctr"/>
            <a:t>89,850</a:t>
          </a:fld>
          <a:endParaRPr lang="en-IN" sz="2000" b="0" i="0" u="none" strike="noStrike">
            <a:solidFill>
              <a:schemeClr val="bg1"/>
            </a:solidFill>
            <a:latin typeface="Segoe UI Black" panose="020B0A02040204020203" pitchFamily="34" charset="0"/>
            <a:ea typeface="Segoe UI Black" panose="020B0A02040204020203" pitchFamily="34" charset="0"/>
            <a:cs typeface="Arial"/>
          </a:endParaRPr>
        </a:p>
      </xdr:txBody>
    </xdr:sp>
    <xdr:clientData/>
  </xdr:twoCellAnchor>
  <xdr:twoCellAnchor>
    <xdr:from>
      <xdr:col>1</xdr:col>
      <xdr:colOff>315726</xdr:colOff>
      <xdr:row>13</xdr:row>
      <xdr:rowOff>49375</xdr:rowOff>
    </xdr:from>
    <xdr:to>
      <xdr:col>2</xdr:col>
      <xdr:colOff>457627</xdr:colOff>
      <xdr:row>14</xdr:row>
      <xdr:rowOff>14351</xdr:rowOff>
    </xdr:to>
    <xdr:sp macro="" textlink="">
      <xdr:nvSpPr>
        <xdr:cNvPr id="15" name="TextBox 14">
          <a:extLst>
            <a:ext uri="{FF2B5EF4-FFF2-40B4-BE49-F238E27FC236}">
              <a16:creationId xmlns:a16="http://schemas.microsoft.com/office/drawing/2014/main" id="{DB35E01F-3393-45E1-9C68-2ECC27843EA4}"/>
            </a:ext>
          </a:extLst>
        </xdr:cNvPr>
        <xdr:cNvSpPr txBox="1"/>
      </xdr:nvSpPr>
      <xdr:spPr>
        <a:xfrm>
          <a:off x="571145" y="2355241"/>
          <a:ext cx="801733" cy="142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0" cap="none" spc="0">
              <a:ln w="0"/>
              <a:solidFill>
                <a:schemeClr val="bg1"/>
              </a:solidFill>
              <a:effectLst>
                <a:outerShdw blurRad="38100" dist="19050" dir="2700000" algn="tl" rotWithShape="0">
                  <a:schemeClr val="dk1">
                    <a:alpha val="40000"/>
                  </a:schemeClr>
                </a:outerShdw>
              </a:effectLst>
            </a:rPr>
            <a:t>Duration</a:t>
          </a:r>
          <a:endParaRPr lang="en-IN" sz="1200">
            <a:solidFill>
              <a:schemeClr val="bg1"/>
            </a:solidFill>
          </a:endParaRPr>
        </a:p>
      </xdr:txBody>
    </xdr:sp>
    <xdr:clientData/>
  </xdr:twoCellAnchor>
  <xdr:twoCellAnchor>
    <xdr:from>
      <xdr:col>1</xdr:col>
      <xdr:colOff>238883</xdr:colOff>
      <xdr:row>15</xdr:row>
      <xdr:rowOff>154667</xdr:rowOff>
    </xdr:from>
    <xdr:to>
      <xdr:col>2</xdr:col>
      <xdr:colOff>234214</xdr:colOff>
      <xdr:row>17</xdr:row>
      <xdr:rowOff>586</xdr:rowOff>
    </xdr:to>
    <xdr:sp macro="" textlink="'Pivot table'!C9">
      <xdr:nvSpPr>
        <xdr:cNvPr id="17" name="TextBox 16">
          <a:extLst>
            <a:ext uri="{FF2B5EF4-FFF2-40B4-BE49-F238E27FC236}">
              <a16:creationId xmlns:a16="http://schemas.microsoft.com/office/drawing/2014/main" id="{CBCFA851-53C0-48F8-8F60-923F7CBA7721}"/>
            </a:ext>
          </a:extLst>
        </xdr:cNvPr>
        <xdr:cNvSpPr txBox="1"/>
      </xdr:nvSpPr>
      <xdr:spPr>
        <a:xfrm>
          <a:off x="494302" y="2815282"/>
          <a:ext cx="655163" cy="200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C4A7C0-269B-4D77-83F5-14A8D31A6E09}" type="TxLink">
            <a:rPr lang="en-US" sz="1100" b="0" i="0" u="none" strike="noStrike">
              <a:solidFill>
                <a:schemeClr val="bg1">
                  <a:lumMod val="95000"/>
                </a:schemeClr>
              </a:solidFill>
              <a:latin typeface="Arial"/>
              <a:cs typeface="Arial"/>
            </a:rPr>
            <a:pPr algn="ctr"/>
            <a:t>19,300</a:t>
          </a:fld>
          <a:endParaRPr lang="en-IN" sz="1050">
            <a:solidFill>
              <a:schemeClr val="bg1">
                <a:lumMod val="95000"/>
              </a:schemeClr>
            </a:solidFill>
          </a:endParaRPr>
        </a:p>
      </xdr:txBody>
    </xdr:sp>
    <xdr:clientData/>
  </xdr:twoCellAnchor>
  <xdr:twoCellAnchor>
    <xdr:from>
      <xdr:col>1</xdr:col>
      <xdr:colOff>0</xdr:colOff>
      <xdr:row>19</xdr:row>
      <xdr:rowOff>0</xdr:rowOff>
    </xdr:from>
    <xdr:to>
      <xdr:col>2</xdr:col>
      <xdr:colOff>584996</xdr:colOff>
      <xdr:row>23</xdr:row>
      <xdr:rowOff>12700</xdr:rowOff>
    </xdr:to>
    <xdr:sp macro="" textlink="'Pivot table'!D4">
      <xdr:nvSpPr>
        <xdr:cNvPr id="18" name="Rectangle 17">
          <a:extLst>
            <a:ext uri="{FF2B5EF4-FFF2-40B4-BE49-F238E27FC236}">
              <a16:creationId xmlns:a16="http://schemas.microsoft.com/office/drawing/2014/main" id="{8190D37F-EA4A-4DE5-BE30-7C2613224631}"/>
            </a:ext>
          </a:extLst>
        </xdr:cNvPr>
        <xdr:cNvSpPr/>
      </xdr:nvSpPr>
      <xdr:spPr>
        <a:xfrm>
          <a:off x="252132" y="3371103"/>
          <a:ext cx="1243342" cy="722406"/>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2914D8F-9B15-49B2-A023-C3FDE8DDAED4}" type="TxLink">
            <a:rPr lang="en-US" sz="2000" b="0" i="0" u="none" strike="noStrike">
              <a:solidFill>
                <a:schemeClr val="bg1"/>
              </a:solidFill>
              <a:latin typeface="Segoe UI Black" panose="020B0A02040204020203" pitchFamily="34" charset="0"/>
              <a:ea typeface="Segoe UI Black" panose="020B0A02040204020203" pitchFamily="34" charset="0"/>
              <a:cs typeface="Arial"/>
            </a:rPr>
            <a:pPr marL="0" indent="0" algn="ctr"/>
            <a:t>3.9</a:t>
          </a:fld>
          <a:endParaRPr lang="en-IN" sz="2000" b="0" i="0" u="none" strike="noStrike">
            <a:solidFill>
              <a:schemeClr val="bg1"/>
            </a:solidFill>
            <a:latin typeface="Segoe UI Black" panose="020B0A02040204020203" pitchFamily="34" charset="0"/>
            <a:ea typeface="Segoe UI Black" panose="020B0A02040204020203" pitchFamily="34" charset="0"/>
            <a:cs typeface="Arial"/>
          </a:endParaRPr>
        </a:p>
      </xdr:txBody>
    </xdr:sp>
    <xdr:clientData/>
  </xdr:twoCellAnchor>
  <xdr:twoCellAnchor>
    <xdr:from>
      <xdr:col>1</xdr:col>
      <xdr:colOff>314884</xdr:colOff>
      <xdr:row>19</xdr:row>
      <xdr:rowOff>49375</xdr:rowOff>
    </xdr:from>
    <xdr:to>
      <xdr:col>2</xdr:col>
      <xdr:colOff>642174</xdr:colOff>
      <xdr:row>20</xdr:row>
      <xdr:rowOff>35875</xdr:rowOff>
    </xdr:to>
    <xdr:sp macro="" textlink="">
      <xdr:nvSpPr>
        <xdr:cNvPr id="19" name="TextBox 18">
          <a:extLst>
            <a:ext uri="{FF2B5EF4-FFF2-40B4-BE49-F238E27FC236}">
              <a16:creationId xmlns:a16="http://schemas.microsoft.com/office/drawing/2014/main" id="{9D0486FE-A8A2-4B69-8F48-5A55ED87FBEF}"/>
            </a:ext>
          </a:extLst>
        </xdr:cNvPr>
        <xdr:cNvSpPr txBox="1"/>
      </xdr:nvSpPr>
      <xdr:spPr>
        <a:xfrm>
          <a:off x="569602" y="3457567"/>
          <a:ext cx="987403" cy="165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cap="none" spc="0">
              <a:ln w="0"/>
              <a:solidFill>
                <a:schemeClr val="bg1"/>
              </a:solidFill>
              <a:effectLst>
                <a:outerShdw blurRad="38100" dist="19050" dir="2700000" algn="tl" rotWithShape="0">
                  <a:schemeClr val="dk1">
                    <a:alpha val="40000"/>
                  </a:schemeClr>
                </a:outerShdw>
              </a:effectLst>
            </a:rPr>
            <a:t>Avg</a:t>
          </a:r>
          <a:r>
            <a:rPr lang="en-IN" sz="1200" b="0" cap="none" spc="0" baseline="0">
              <a:ln w="0"/>
              <a:solidFill>
                <a:schemeClr val="bg1"/>
              </a:solidFill>
              <a:effectLst>
                <a:outerShdw blurRad="38100" dist="19050" dir="2700000" algn="tl" rotWithShape="0">
                  <a:schemeClr val="dk1">
                    <a:alpha val="40000"/>
                  </a:schemeClr>
                </a:outerShdw>
              </a:effectLst>
            </a:rPr>
            <a:t> Rating</a:t>
          </a:r>
          <a:endParaRPr lang="en-IN" sz="1200">
            <a:solidFill>
              <a:schemeClr val="bg1"/>
            </a:solidFill>
          </a:endParaRPr>
        </a:p>
      </xdr:txBody>
    </xdr:sp>
    <xdr:clientData/>
  </xdr:twoCellAnchor>
  <xdr:twoCellAnchor>
    <xdr:from>
      <xdr:col>1</xdr:col>
      <xdr:colOff>309833</xdr:colOff>
      <xdr:row>21</xdr:row>
      <xdr:rowOff>158214</xdr:rowOff>
    </xdr:from>
    <xdr:to>
      <xdr:col>2</xdr:col>
      <xdr:colOff>305164</xdr:colOff>
      <xdr:row>23</xdr:row>
      <xdr:rowOff>4133</xdr:rowOff>
    </xdr:to>
    <xdr:sp macro="" textlink="'Pivot table'!D9">
      <xdr:nvSpPr>
        <xdr:cNvPr id="21" name="TextBox 20">
          <a:extLst>
            <a:ext uri="{FF2B5EF4-FFF2-40B4-BE49-F238E27FC236}">
              <a16:creationId xmlns:a16="http://schemas.microsoft.com/office/drawing/2014/main" id="{B28DA946-7779-409D-AD90-6EF33859871B}"/>
            </a:ext>
          </a:extLst>
        </xdr:cNvPr>
        <xdr:cNvSpPr txBox="1"/>
      </xdr:nvSpPr>
      <xdr:spPr>
        <a:xfrm>
          <a:off x="561965" y="3884170"/>
          <a:ext cx="653677" cy="200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F526BB-52F1-4EC5-A341-2AFDEA7565E8}" type="TxLink">
            <a:rPr lang="en-US" sz="1050" b="0" i="0" u="none" strike="noStrike">
              <a:solidFill>
                <a:schemeClr val="bg1">
                  <a:lumMod val="95000"/>
                </a:schemeClr>
              </a:solidFill>
              <a:latin typeface="Arial"/>
              <a:cs typeface="Arial"/>
            </a:rPr>
            <a:pPr algn="ctr"/>
            <a:t>3.9</a:t>
          </a:fld>
          <a:endParaRPr lang="en-IN" sz="1050">
            <a:solidFill>
              <a:schemeClr val="bg1">
                <a:lumMod val="95000"/>
              </a:schemeClr>
            </a:solidFill>
          </a:endParaRPr>
        </a:p>
      </xdr:txBody>
    </xdr:sp>
    <xdr:clientData/>
  </xdr:twoCellAnchor>
  <xdr:twoCellAnchor>
    <xdr:from>
      <xdr:col>1</xdr:col>
      <xdr:colOff>0</xdr:colOff>
      <xdr:row>25</xdr:row>
      <xdr:rowOff>0</xdr:rowOff>
    </xdr:from>
    <xdr:to>
      <xdr:col>2</xdr:col>
      <xdr:colOff>584996</xdr:colOff>
      <xdr:row>29</xdr:row>
      <xdr:rowOff>12700</xdr:rowOff>
    </xdr:to>
    <xdr:sp macro="" textlink="'Pivot table'!E4">
      <xdr:nvSpPr>
        <xdr:cNvPr id="22" name="Rectangle 21">
          <a:extLst>
            <a:ext uri="{FF2B5EF4-FFF2-40B4-BE49-F238E27FC236}">
              <a16:creationId xmlns:a16="http://schemas.microsoft.com/office/drawing/2014/main" id="{8CEFBD1C-9026-47D5-AEBF-C5BFD44451F4}"/>
            </a:ext>
          </a:extLst>
        </xdr:cNvPr>
        <xdr:cNvSpPr/>
      </xdr:nvSpPr>
      <xdr:spPr>
        <a:xfrm>
          <a:off x="252132" y="4435662"/>
          <a:ext cx="1243342" cy="722406"/>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B212AAA-0C95-4E53-8204-34A4A46A12DA}" type="TxLink">
            <a:rPr lang="en-US" sz="2000" b="0" i="0" u="none" strike="noStrike">
              <a:solidFill>
                <a:schemeClr val="bg1"/>
              </a:solidFill>
              <a:latin typeface="Segoe UI Black" panose="020B0A02040204020203" pitchFamily="34" charset="0"/>
              <a:ea typeface="Segoe UI Black" panose="020B0A02040204020203" pitchFamily="34" charset="0"/>
              <a:cs typeface="Arial"/>
            </a:rPr>
            <a:pPr marL="0" indent="0" algn="ctr"/>
            <a:t>307</a:t>
          </a:fld>
          <a:endParaRPr lang="en-IN" sz="2000" b="0" i="0" u="none" strike="noStrike">
            <a:solidFill>
              <a:schemeClr val="bg1"/>
            </a:solidFill>
            <a:latin typeface="Segoe UI Black" panose="020B0A02040204020203" pitchFamily="34" charset="0"/>
            <a:ea typeface="Segoe UI Black" panose="020B0A02040204020203" pitchFamily="34" charset="0"/>
            <a:cs typeface="Arial"/>
          </a:endParaRPr>
        </a:p>
      </xdr:txBody>
    </xdr:sp>
    <xdr:clientData/>
  </xdr:twoCellAnchor>
  <xdr:twoCellAnchor>
    <xdr:from>
      <xdr:col>1</xdr:col>
      <xdr:colOff>273156</xdr:colOff>
      <xdr:row>25</xdr:row>
      <xdr:rowOff>49374</xdr:rowOff>
    </xdr:from>
    <xdr:to>
      <xdr:col>2</xdr:col>
      <xdr:colOff>631453</xdr:colOff>
      <xdr:row>26</xdr:row>
      <xdr:rowOff>21524</xdr:rowOff>
    </xdr:to>
    <xdr:sp macro="" textlink="">
      <xdr:nvSpPr>
        <xdr:cNvPr id="23" name="TextBox 22">
          <a:extLst>
            <a:ext uri="{FF2B5EF4-FFF2-40B4-BE49-F238E27FC236}">
              <a16:creationId xmlns:a16="http://schemas.microsoft.com/office/drawing/2014/main" id="{E614ABFD-A4C8-465B-8707-EFB532AE4DEA}"/>
            </a:ext>
          </a:extLst>
        </xdr:cNvPr>
        <xdr:cNvSpPr txBox="1"/>
      </xdr:nvSpPr>
      <xdr:spPr>
        <a:xfrm>
          <a:off x="528575" y="4483732"/>
          <a:ext cx="1018129" cy="149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cap="none" spc="0">
              <a:ln w="0"/>
              <a:solidFill>
                <a:schemeClr val="bg1"/>
              </a:solidFill>
              <a:effectLst>
                <a:outerShdw blurRad="38100" dist="19050" dir="2700000" algn="tl" rotWithShape="0">
                  <a:schemeClr val="dk1">
                    <a:alpha val="40000"/>
                  </a:schemeClr>
                </a:outerShdw>
              </a:effectLst>
            </a:rPr>
            <a:t>Happy</a:t>
          </a:r>
          <a:r>
            <a:rPr lang="en-IN" sz="1200" b="0" cap="none" spc="0" baseline="0">
              <a:ln w="0"/>
              <a:solidFill>
                <a:schemeClr val="bg1"/>
              </a:solidFill>
              <a:effectLst>
                <a:outerShdw blurRad="38100" dist="19050" dir="2700000" algn="tl" rotWithShape="0">
                  <a:schemeClr val="dk1">
                    <a:alpha val="40000"/>
                  </a:schemeClr>
                </a:outerShdw>
              </a:effectLst>
            </a:rPr>
            <a:t> calls</a:t>
          </a:r>
          <a:endParaRPr lang="en-IN" sz="1200">
            <a:solidFill>
              <a:schemeClr val="bg1"/>
            </a:solidFill>
          </a:endParaRPr>
        </a:p>
      </xdr:txBody>
    </xdr:sp>
    <xdr:clientData/>
  </xdr:twoCellAnchor>
  <xdr:twoCellAnchor>
    <xdr:from>
      <xdr:col>1</xdr:col>
      <xdr:colOff>309833</xdr:colOff>
      <xdr:row>27</xdr:row>
      <xdr:rowOff>158214</xdr:rowOff>
    </xdr:from>
    <xdr:to>
      <xdr:col>2</xdr:col>
      <xdr:colOff>305164</xdr:colOff>
      <xdr:row>29</xdr:row>
      <xdr:rowOff>4133</xdr:rowOff>
    </xdr:to>
    <xdr:sp macro="" textlink="'Pivot table'!E9">
      <xdr:nvSpPr>
        <xdr:cNvPr id="25" name="TextBox 24">
          <a:extLst>
            <a:ext uri="{FF2B5EF4-FFF2-40B4-BE49-F238E27FC236}">
              <a16:creationId xmlns:a16="http://schemas.microsoft.com/office/drawing/2014/main" id="{D8131AB6-F035-4F56-BDF5-F7C4047E8E3B}"/>
            </a:ext>
          </a:extLst>
        </xdr:cNvPr>
        <xdr:cNvSpPr txBox="1"/>
      </xdr:nvSpPr>
      <xdr:spPr>
        <a:xfrm>
          <a:off x="561965" y="4948729"/>
          <a:ext cx="653677" cy="200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DF0E4F-14D1-4FE1-82CE-77D5F5792020}" type="TxLink">
            <a:rPr lang="en-US" sz="1100" b="0" i="0" u="none" strike="noStrike">
              <a:solidFill>
                <a:schemeClr val="bg1">
                  <a:lumMod val="95000"/>
                </a:schemeClr>
              </a:solidFill>
              <a:latin typeface="Arial"/>
              <a:cs typeface="Arial"/>
            </a:rPr>
            <a:pPr algn="ctr"/>
            <a:t>74</a:t>
          </a:fld>
          <a:endParaRPr lang="en-IN" sz="1050">
            <a:solidFill>
              <a:schemeClr val="bg1">
                <a:lumMod val="95000"/>
              </a:schemeClr>
            </a:solidFill>
          </a:endParaRPr>
        </a:p>
      </xdr:txBody>
    </xdr:sp>
    <xdr:clientData/>
  </xdr:twoCellAnchor>
  <xdr:twoCellAnchor editAs="oneCell">
    <xdr:from>
      <xdr:col>1</xdr:col>
      <xdr:colOff>15945</xdr:colOff>
      <xdr:row>13</xdr:row>
      <xdr:rowOff>15122</xdr:rowOff>
    </xdr:from>
    <xdr:to>
      <xdr:col>1</xdr:col>
      <xdr:colOff>241482</xdr:colOff>
      <xdr:row>14</xdr:row>
      <xdr:rowOff>57313</xdr:rowOff>
    </xdr:to>
    <xdr:pic>
      <xdr:nvPicPr>
        <xdr:cNvPr id="26" name="Graphic 25" descr="Hourglass Finished with solid fill">
          <a:extLst>
            <a:ext uri="{FF2B5EF4-FFF2-40B4-BE49-F238E27FC236}">
              <a16:creationId xmlns:a16="http://schemas.microsoft.com/office/drawing/2014/main" id="{8BCE8664-87C1-4C32-99D6-8A05B1BE96A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71364" y="2320988"/>
          <a:ext cx="225537" cy="219565"/>
        </a:xfrm>
        <a:prstGeom prst="rect">
          <a:avLst/>
        </a:prstGeom>
      </xdr:spPr>
    </xdr:pic>
    <xdr:clientData/>
  </xdr:twoCellAnchor>
  <xdr:twoCellAnchor editAs="oneCell">
    <xdr:from>
      <xdr:col>1</xdr:col>
      <xdr:colOff>33289</xdr:colOff>
      <xdr:row>18</xdr:row>
      <xdr:rowOff>141899</xdr:rowOff>
    </xdr:from>
    <xdr:to>
      <xdr:col>1</xdr:col>
      <xdr:colOff>322792</xdr:colOff>
      <xdr:row>20</xdr:row>
      <xdr:rowOff>14198</xdr:rowOff>
    </xdr:to>
    <xdr:pic>
      <xdr:nvPicPr>
        <xdr:cNvPr id="27" name="Graphic 26" descr="Rating Star with solid fill">
          <a:extLst>
            <a:ext uri="{FF2B5EF4-FFF2-40B4-BE49-F238E27FC236}">
              <a16:creationId xmlns:a16="http://schemas.microsoft.com/office/drawing/2014/main" id="{2F211F82-E844-454D-84F8-3632D74DE6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288708" y="3334636"/>
          <a:ext cx="289503" cy="277848"/>
        </a:xfrm>
        <a:prstGeom prst="rect">
          <a:avLst/>
        </a:prstGeom>
      </xdr:spPr>
    </xdr:pic>
    <xdr:clientData/>
  </xdr:twoCellAnchor>
  <xdr:twoCellAnchor editAs="oneCell">
    <xdr:from>
      <xdr:col>1</xdr:col>
      <xdr:colOff>11768</xdr:colOff>
      <xdr:row>25</xdr:row>
      <xdr:rowOff>31926</xdr:rowOff>
    </xdr:from>
    <xdr:to>
      <xdr:col>1</xdr:col>
      <xdr:colOff>218085</xdr:colOff>
      <xdr:row>26</xdr:row>
      <xdr:rowOff>52526</xdr:rowOff>
    </xdr:to>
    <xdr:pic>
      <xdr:nvPicPr>
        <xdr:cNvPr id="28" name="Graphic 27" descr="Star-struck face outline with solid fill">
          <a:extLst>
            <a:ext uri="{FF2B5EF4-FFF2-40B4-BE49-F238E27FC236}">
              <a16:creationId xmlns:a16="http://schemas.microsoft.com/office/drawing/2014/main" id="{C2EBFE8B-93E2-460C-87F3-E0D4E37EBAA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67187" y="4466284"/>
          <a:ext cx="206317" cy="197974"/>
        </a:xfrm>
        <a:prstGeom prst="rect">
          <a:avLst/>
        </a:prstGeom>
      </xdr:spPr>
    </xdr:pic>
    <xdr:clientData/>
  </xdr:twoCellAnchor>
  <xdr:twoCellAnchor editAs="oneCell">
    <xdr:from>
      <xdr:col>1</xdr:col>
      <xdr:colOff>55973</xdr:colOff>
      <xdr:row>7</xdr:row>
      <xdr:rowOff>11339</xdr:rowOff>
    </xdr:from>
    <xdr:to>
      <xdr:col>1</xdr:col>
      <xdr:colOff>290586</xdr:colOff>
      <xdr:row>8</xdr:row>
      <xdr:rowOff>55963</xdr:rowOff>
    </xdr:to>
    <xdr:pic>
      <xdr:nvPicPr>
        <xdr:cNvPr id="29" name="Graphic 28" descr="Shopping cart with solid fill">
          <a:extLst>
            <a:ext uri="{FF2B5EF4-FFF2-40B4-BE49-F238E27FC236}">
              <a16:creationId xmlns:a16="http://schemas.microsoft.com/office/drawing/2014/main" id="{0389D868-FDC0-452E-BA74-2D6E5970932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11107" y="1241652"/>
          <a:ext cx="234613" cy="220382"/>
        </a:xfrm>
        <a:prstGeom prst="rect">
          <a:avLst/>
        </a:prstGeom>
      </xdr:spPr>
    </xdr:pic>
    <xdr:clientData/>
  </xdr:twoCellAnchor>
  <xdr:twoCellAnchor editAs="oneCell">
    <xdr:from>
      <xdr:col>12</xdr:col>
      <xdr:colOff>600896</xdr:colOff>
      <xdr:row>19</xdr:row>
      <xdr:rowOff>157780</xdr:rowOff>
    </xdr:from>
    <xdr:to>
      <xdr:col>15</xdr:col>
      <xdr:colOff>141560</xdr:colOff>
      <xdr:row>31</xdr:row>
      <xdr:rowOff>155572</xdr:rowOff>
    </xdr:to>
    <mc:AlternateContent xmlns:mc="http://schemas.openxmlformats.org/markup-compatibility/2006" xmlns:a14="http://schemas.microsoft.com/office/drawing/2010/main">
      <mc:Choice Requires="a14">
        <xdr:graphicFrame macro="">
          <xdr:nvGraphicFramePr>
            <xdr:cNvPr id="30" name="Representative">
              <a:extLst>
                <a:ext uri="{FF2B5EF4-FFF2-40B4-BE49-F238E27FC236}">
                  <a16:creationId xmlns:a16="http://schemas.microsoft.com/office/drawing/2014/main" id="{AFE326F6-68C1-4598-BA67-7E4C8268B80D}"/>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171287" y="4573014"/>
              <a:ext cx="1534961" cy="21409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239889</xdr:colOff>
      <xdr:row>1</xdr:row>
      <xdr:rowOff>28223</xdr:rowOff>
    </xdr:from>
    <xdr:to>
      <xdr:col>10</xdr:col>
      <xdr:colOff>202594</xdr:colOff>
      <xdr:row>14</xdr:row>
      <xdr:rowOff>56445</xdr:rowOff>
    </xdr:to>
    <xdr:graphicFrame macro="">
      <xdr:nvGraphicFramePr>
        <xdr:cNvPr id="31" name="Chart 30">
          <a:extLst>
            <a:ext uri="{FF2B5EF4-FFF2-40B4-BE49-F238E27FC236}">
              <a16:creationId xmlns:a16="http://schemas.microsoft.com/office/drawing/2014/main" id="{927B8B48-3F81-4217-9891-F0B73CC54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216646</xdr:colOff>
      <xdr:row>1</xdr:row>
      <xdr:rowOff>7470</xdr:rowOff>
    </xdr:from>
    <xdr:to>
      <xdr:col>14</xdr:col>
      <xdr:colOff>625523</xdr:colOff>
      <xdr:row>13</xdr:row>
      <xdr:rowOff>47389</xdr:rowOff>
    </xdr:to>
    <xdr:graphicFrame macro="">
      <xdr:nvGraphicFramePr>
        <xdr:cNvPr id="6" name="Chart 5">
          <a:extLst>
            <a:ext uri="{FF2B5EF4-FFF2-40B4-BE49-F238E27FC236}">
              <a16:creationId xmlns:a16="http://schemas.microsoft.com/office/drawing/2014/main" id="{885517CE-7373-4979-A0F6-7BC11B3B3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1868</xdr:colOff>
      <xdr:row>15</xdr:row>
      <xdr:rowOff>135328</xdr:rowOff>
    </xdr:from>
    <xdr:to>
      <xdr:col>12</xdr:col>
      <xdr:colOff>534521</xdr:colOff>
      <xdr:row>27</xdr:row>
      <xdr:rowOff>37353</xdr:rowOff>
    </xdr:to>
    <xdr:graphicFrame macro="">
      <xdr:nvGraphicFramePr>
        <xdr:cNvPr id="7" name="Chart 6">
          <a:extLst>
            <a:ext uri="{FF2B5EF4-FFF2-40B4-BE49-F238E27FC236}">
              <a16:creationId xmlns:a16="http://schemas.microsoft.com/office/drawing/2014/main" id="{326D7D79-737D-4195-BE53-7A5351A16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299380</xdr:colOff>
      <xdr:row>17</xdr:row>
      <xdr:rowOff>104030</xdr:rowOff>
    </xdr:from>
    <xdr:to>
      <xdr:col>8</xdr:col>
      <xdr:colOff>53972</xdr:colOff>
      <xdr:row>29</xdr:row>
      <xdr:rowOff>46829</xdr:rowOff>
    </xdr:to>
    <xdr:graphicFrame macro="">
      <xdr:nvGraphicFramePr>
        <xdr:cNvPr id="8" name="Chart 7">
          <a:extLst>
            <a:ext uri="{FF2B5EF4-FFF2-40B4-BE49-F238E27FC236}">
              <a16:creationId xmlns:a16="http://schemas.microsoft.com/office/drawing/2014/main" id="{4CD16877-D2E7-4A20-AC88-029CFD896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19536</xdr:colOff>
      <xdr:row>1</xdr:row>
      <xdr:rowOff>19537</xdr:rowOff>
    </xdr:from>
    <xdr:to>
      <xdr:col>19</xdr:col>
      <xdr:colOff>420077</xdr:colOff>
      <xdr:row>14</xdr:row>
      <xdr:rowOff>166077</xdr:rowOff>
    </xdr:to>
    <xdr:graphicFrame macro="">
      <xdr:nvGraphicFramePr>
        <xdr:cNvPr id="9" name="Chart 8">
          <a:extLst>
            <a:ext uri="{FF2B5EF4-FFF2-40B4-BE49-F238E27FC236}">
              <a16:creationId xmlns:a16="http://schemas.microsoft.com/office/drawing/2014/main" id="{D0166524-03AB-4E8A-A1A6-5EDA69B0E2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444500</xdr:colOff>
      <xdr:row>1</xdr:row>
      <xdr:rowOff>79374</xdr:rowOff>
    </xdr:from>
    <xdr:to>
      <xdr:col>25</xdr:col>
      <xdr:colOff>55562</xdr:colOff>
      <xdr:row>14</xdr:row>
      <xdr:rowOff>60324</xdr:rowOff>
    </xdr:to>
    <xdr:graphicFrame macro="">
      <xdr:nvGraphicFramePr>
        <xdr:cNvPr id="12" name="Chart 11">
          <a:extLst>
            <a:ext uri="{FF2B5EF4-FFF2-40B4-BE49-F238E27FC236}">
              <a16:creationId xmlns:a16="http://schemas.microsoft.com/office/drawing/2014/main" id="{08837E10-FAA5-40E1-B3F1-E73928526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9</xdr:col>
      <xdr:colOff>495300</xdr:colOff>
      <xdr:row>0</xdr:row>
      <xdr:rowOff>241300</xdr:rowOff>
    </xdr:from>
    <xdr:ext cx="3754618" cy="523285"/>
    <xdr:sp macro="" textlink="">
      <xdr:nvSpPr>
        <xdr:cNvPr id="16" name="TextBox 15">
          <a:extLst>
            <a:ext uri="{FF2B5EF4-FFF2-40B4-BE49-F238E27FC236}">
              <a16:creationId xmlns:a16="http://schemas.microsoft.com/office/drawing/2014/main" id="{89096EAE-6D74-7796-CB14-AFF75AC95439}"/>
            </a:ext>
          </a:extLst>
        </xdr:cNvPr>
        <xdr:cNvSpPr txBox="1"/>
      </xdr:nvSpPr>
      <xdr:spPr>
        <a:xfrm>
          <a:off x="6035351" y="241300"/>
          <a:ext cx="3754618" cy="5232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800" b="1">
              <a:solidFill>
                <a:schemeClr val="accent1">
                  <a:lumMod val="75000"/>
                </a:schemeClr>
              </a:solidFill>
              <a:latin typeface="Bahnschrift SemiCondensed" panose="020B0502040204020203" pitchFamily="34" charset="0"/>
            </a:rPr>
            <a:t>Call</a:t>
          </a:r>
          <a:r>
            <a:rPr lang="en-IN" sz="2800" b="1" baseline="0">
              <a:solidFill>
                <a:schemeClr val="accent1">
                  <a:lumMod val="75000"/>
                </a:schemeClr>
              </a:solidFill>
              <a:latin typeface="Bahnschrift SemiCondensed" panose="020B0502040204020203" pitchFamily="34" charset="0"/>
            </a:rPr>
            <a:t> Centre Report - 2023</a:t>
          </a:r>
          <a:endParaRPr lang="en-IN" sz="2800" b="1">
            <a:solidFill>
              <a:schemeClr val="accent1">
                <a:lumMod val="75000"/>
              </a:schemeClr>
            </a:solidFill>
            <a:latin typeface="Bahnschrift SemiCondensed" panose="020B0502040204020203" pitchFamily="34"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159880</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303198</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16565</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184036</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4016</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167672</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7</xdr:col>
      <xdr:colOff>30653</xdr:colOff>
      <xdr:row>1</xdr:row>
      <xdr:rowOff>14111</xdr:rowOff>
    </xdr:from>
    <xdr:to>
      <xdr:col>9</xdr:col>
      <xdr:colOff>184963</xdr:colOff>
      <xdr:row>4</xdr:row>
      <xdr:rowOff>173312</xdr:rowOff>
    </xdr:to>
    <xdr:pic>
      <xdr:nvPicPr>
        <xdr:cNvPr id="12" name="Picture 11">
          <a:extLst>
            <a:ext uri="{FF2B5EF4-FFF2-40B4-BE49-F238E27FC236}">
              <a16:creationId xmlns:a16="http://schemas.microsoft.com/office/drawing/2014/main" id="{40B16C2A-794B-AEE6-17F4-6497290F1184}"/>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15"/>
            </a:ext>
          </a:extLst>
        </a:blip>
        <a:stretch>
          <a:fillRect/>
        </a:stretch>
      </xdr:blipFill>
      <xdr:spPr>
        <a:xfrm flipH="1">
          <a:off x="4920153" y="190500"/>
          <a:ext cx="1480754" cy="984701"/>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91.934073495373" backgroundQuery="1" createdVersion="8" refreshedVersion="8" minRefreshableVersion="3" recordCount="0" supportSubquery="1" supportAdvancedDrill="1" xr:uid="{86848CF2-9CBF-421E-8F1B-FF487DFA5917}">
  <cacheSource type="external" connectionId="2"/>
  <cacheFields count="5">
    <cacheField name="[Measures].[Callcount]" caption="Call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calls]" caption="5*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91.962941666665" backgroundQuery="1" createdVersion="8" refreshedVersion="8" minRefreshableVersion="3" recordCount="0" supportSubquery="1" supportAdvancedDrill="1" xr:uid="{F8DA2DBD-F7BE-4E6F-AC8F-8D410B00C4EC}">
  <cacheSource type="external" connectionId="2"/>
  <cacheFields count="3">
    <cacheField name="[calls].[Representative].[Representative]" caption="Representative" numFmtId="0" hierarchy="3" level="1">
      <sharedItems count="5">
        <s v="R01"/>
        <s v="R02"/>
        <s v="R03"/>
        <s v="R04"/>
        <s v="R05"/>
      </sharedItems>
    </cacheField>
    <cacheField name="[Measures].[Callcount]" caption="Call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92.449765972226" backgroundQuery="1" createdVersion="8" refreshedVersion="8" minRefreshableVersion="3" recordCount="0" supportSubquery="1" supportAdvancedDrill="1" xr:uid="{456E8CA0-7FBC-409E-93DF-565D8B609342}">
  <cacheSource type="external" connectionId="2"/>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count]" caption="Call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92.47004270833" backgroundQuery="1" createdVersion="8" refreshedVersion="8" minRefreshableVersion="3" recordCount="0" supportSubquery="1" supportAdvancedDrill="1" xr:uid="{7AA32401-0301-4C58-A374-143477FB6DBA}">
  <cacheSource type="external" connectionId="2"/>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1.511418981485" backgroundQuery="1" createdVersion="8" refreshedVersion="8" minRefreshableVersion="3" recordCount="0" supportSubquery="1" supportAdvancedDrill="1" xr:uid="{73C28985-EA9D-4B3B-B05B-2E6BF4D21442}">
  <cacheSource type="external" connectionId="2"/>
  <cacheFields count="6">
    <cacheField name="[Measures].[Callcount]" caption="Call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calls]" caption="5*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1.511421875002" backgroundQuery="1" createdVersion="8" refreshedVersion="8" minRefreshableVersion="3" recordCount="0" supportSubquery="1" supportAdvancedDrill="1" xr:uid="{1D11E25B-BC0B-4ACB-9E4C-DB9513D62457}">
  <cacheSource type="external" connectionId="2"/>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count]" caption="Call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1.511424537035" backgroundQuery="1" createdVersion="8" refreshedVersion="8" minRefreshableVersion="3" recordCount="0" supportSubquery="1" supportAdvancedDrill="1" xr:uid="{46692D2C-5AF8-409A-AD09-1784229122D3}">
  <cacheSource type="external" connectionId="2"/>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count]" caption="Call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1.511427199075" backgroundQuery="1" createdVersion="8" refreshedVersion="8" minRefreshableVersion="3" recordCount="0" supportSubquery="1" supportAdvancedDrill="1" xr:uid="{5AFE6C8F-21E4-474D-8CD0-347C7465B1F8}">
  <cacheSource type="external" connectionId="2"/>
  <cacheFields count="1">
    <cacheField name="[calls].[Representative].[Representative]" caption="Representative" numFmtId="0" hierarchy="3" level="1">
      <sharedItems count="1">
        <s v="R02"/>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1.511429398146" backgroundQuery="1" createdVersion="8" refreshedVersion="8" minRefreshableVersion="3" recordCount="0" supportSubquery="1" supportAdvancedDrill="1" xr:uid="{19EB4769-DC9E-42A5-900B-D426CA21AE06}">
  <cacheSource type="external" connectionId="2"/>
  <cacheFields count="3">
    <cacheField name="[Measures].[Callcount]" caption="Call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91.934068287039" backgroundQuery="1" createdVersion="3" refreshedVersion="8" minRefreshableVersion="3" recordCount="0" supportSubquery="1" supportAdvancedDrill="1" xr:uid="{AF018B7F-3BDA-4E87-9341-BBAB13B16A75}">
  <cacheSource type="external" connectionId="2">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476938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BC77CC-F371-438F-8AF0-8369845B3BEB}" name="Summaary tab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DEFE85-6B6C-4090-A584-CB2AF2EF386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40:I45"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3848DC-2AC4-45D9-88A3-8147C9B4FD1E}" name="monthly trend"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5:C28"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count2" fld="4" subtotal="count" baseField="0" baseItem="0">
      <extLst>
        <ext xmlns:x14="http://schemas.microsoft.com/office/spreadsheetml/2009/9/main" uri="{E15A36E0-9728-4e99-A89B-3F7291B0FE68}">
          <x14:dataField sourceField="3" uniqueName="[__Xl2].[Measures].[Callcount]"/>
        </ext>
      </extLst>
    </dataField>
  </dataFields>
  <chartFormats count="2">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759959-D363-44F6-AE0C-DCCD9555BD15}"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C37"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7181A4-1855-430E-AE45-66C89027CA1A}" name="rep table"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1E3E20-AFA9-48DB-A0D0-502DC97FD42B}" name="rep amount"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F58:L77"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248548-2CB8-47C8-A857-23E8A17E9506}" name="weekly trend"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F15:G23"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3">
    <chartFormat chart="10"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8D3B77-A422-4738-B6D6-6CF55BA64C2E}" name="sel rep" cacheId="2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C50:C51"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6">
      <pivotArea dataOnly="0"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424D04-48C0-4129-8C96-74EFAD523592}" name="rep satisfaction"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F49:G5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285BD76-70B4-4213-843D-5BE63C273852}"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1.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F3C66235-7D71-467E-9F05-CA5D846AE658}" sourceName="[calls].[Representative]">
  <pivotTables>
    <pivotTable tabId="6" name="rep table"/>
    <pivotTable tabId="6" name="monthly trend"/>
    <pivotTable tabId="6" name="weekly trend"/>
    <pivotTable tabId="6" name="sel rep"/>
    <pivotTable tabId="6" name="rep satisfaction"/>
  </pivotTables>
  <data>
    <olap pivotCacheId="1247693873">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7032DD1A-6F84-4281-8E8B-6D2FE68FA894}" cache="Slicer_Representative" caption="Representative" level="1"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7ED7AD-F845-4EE7-9E55-86110B57196E}" name="Table_ExternalData_1" displayName="Table_ExternalData_1" ref="A3:M22" tableType="queryTable" totalsRowShown="0">
  <autoFilter ref="A3:M22" xr:uid="{E47ED7AD-F845-4EE7-9E55-86110B57196E}"/>
  <tableColumns count="13">
    <tableColumn id="1" xr3:uid="{E1C78AA7-BDE3-4318-8951-7CEF2B49DA6D}" uniqueName="1" name="calls[Call number]" queryTableFieldId="1"/>
    <tableColumn id="2" xr3:uid="{67CC3C65-7F54-4892-933E-56483B387A14}" uniqueName="2" name="calls[Customer ID]" queryTableFieldId="2"/>
    <tableColumn id="3" xr3:uid="{1F58045F-BCEE-4AFE-9163-BAC7BF2FCAD2}" uniqueName="3" name="calls[Duration]" queryTableFieldId="3"/>
    <tableColumn id="4" xr3:uid="{A32BD68C-A575-49D5-8643-FD4B63A95E49}" uniqueName="4" name="calls[Representative]" queryTableFieldId="4"/>
    <tableColumn id="5" xr3:uid="{B90B4A8C-ED13-4635-A461-2593CBE0DF8D}" uniqueName="5" name="calls[Date of Call]" queryTableFieldId="5" dataDxfId="17"/>
    <tableColumn id="6" xr3:uid="{9DE0C3E8-C8C3-44D5-BBE1-D64F009A4343}" uniqueName="6" name="calls[Purchase Amount]" queryTableFieldId="6"/>
    <tableColumn id="7" xr3:uid="{0458DF03-F9E6-4626-8AA7-698C928942EF}" uniqueName="7" name="calls[Satisfaction Rating]" queryTableFieldId="7"/>
    <tableColumn id="8" xr3:uid="{786FB120-9518-4334-B5E3-6AFD940466A4}" uniqueName="8" name="calls[FY]" queryTableFieldId="8"/>
    <tableColumn id="9" xr3:uid="{77F1D174-9AC0-40B7-BEEA-EE5DB3CCCAE9}" uniqueName="9" name="calls[Day of week]" queryTableFieldId="9"/>
    <tableColumn id="10" xr3:uid="{B08650CF-D928-46BA-B732-A16E8A728B6B}" uniqueName="10" name="calls[Duration Bucket]" queryTableFieldId="10"/>
    <tableColumn id="11" xr3:uid="{F7D3BD05-4A56-47AD-889F-E203F3FFE863}" uniqueName="11" name="calls[Rating rounded]" queryTableFieldId="11"/>
    <tableColumn id="12" xr3:uid="{C2D529EF-D7F5-4F35-A90C-7ACC154C9468}" uniqueName="12" name="calls[Date of Call (Month)]" queryTableFieldId="12"/>
    <tableColumn id="13" xr3:uid="{225B23BD-1516-4E36-A51A-EE74EACD46FB}" uniqueName="13" name="calls[Date of Call (Month Index)]"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Times New Roman-Arial">
      <a:majorFont>
        <a:latin typeface="Times New Roman" panose="02020603050405020304"/>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A6C18-667E-4CF4-9E55-CB05C1DEFE0B}">
  <dimension ref="A1:M22"/>
  <sheetViews>
    <sheetView workbookViewId="0">
      <selection activeCell="B22" sqref="B22"/>
    </sheetView>
  </sheetViews>
  <sheetFormatPr defaultRowHeight="14" x14ac:dyDescent="0.3"/>
  <cols>
    <col min="1" max="1" width="18.08203125" bestFit="1" customWidth="1"/>
    <col min="2" max="2" width="18.5" bestFit="1" customWidth="1"/>
    <col min="3" max="3" width="15.1640625" bestFit="1" customWidth="1"/>
    <col min="4" max="4" width="20.83203125" bestFit="1" customWidth="1"/>
    <col min="5" max="5" width="17.6640625" bestFit="1" customWidth="1"/>
    <col min="6" max="6" width="23.33203125" bestFit="1" customWidth="1"/>
    <col min="7" max="7" width="24.08203125" bestFit="1" customWidth="1"/>
    <col min="8" max="8" width="10.1640625" bestFit="1" customWidth="1"/>
    <col min="9" max="9" width="18.4140625" bestFit="1" customWidth="1"/>
    <col min="10" max="10" width="21.75" bestFit="1" customWidth="1"/>
    <col min="11" max="11" width="21.08203125" bestFit="1" customWidth="1"/>
    <col min="12" max="12" width="24.75" bestFit="1" customWidth="1"/>
    <col min="13" max="13" width="29.9140625" bestFit="1" customWidth="1"/>
  </cols>
  <sheetData>
    <row r="1" spans="1:13" x14ac:dyDescent="0.3">
      <c r="A1" s="14" t="s">
        <v>1085</v>
      </c>
    </row>
    <row r="3" spans="1:13" x14ac:dyDescent="0.3">
      <c r="A3" t="s">
        <v>1062</v>
      </c>
      <c r="B3" t="s">
        <v>1063</v>
      </c>
      <c r="C3" t="s">
        <v>1064</v>
      </c>
      <c r="D3" t="s">
        <v>1065</v>
      </c>
      <c r="E3" t="s">
        <v>1066</v>
      </c>
      <c r="F3" t="s">
        <v>1067</v>
      </c>
      <c r="G3" t="s">
        <v>1068</v>
      </c>
      <c r="H3" t="s">
        <v>1069</v>
      </c>
      <c r="I3" t="s">
        <v>1070</v>
      </c>
      <c r="J3" t="s">
        <v>1071</v>
      </c>
      <c r="K3" t="s">
        <v>1072</v>
      </c>
      <c r="L3" t="s">
        <v>1073</v>
      </c>
      <c r="M3" t="s">
        <v>1074</v>
      </c>
    </row>
    <row r="4" spans="1:13" x14ac:dyDescent="0.3">
      <c r="A4" t="s">
        <v>28</v>
      </c>
      <c r="B4" t="s">
        <v>23</v>
      </c>
      <c r="C4">
        <v>68</v>
      </c>
      <c r="D4" t="s">
        <v>9</v>
      </c>
      <c r="E4" s="26">
        <v>44927</v>
      </c>
      <c r="F4">
        <v>66</v>
      </c>
      <c r="G4">
        <v>4.7</v>
      </c>
      <c r="H4">
        <v>2023</v>
      </c>
      <c r="I4" t="s">
        <v>1075</v>
      </c>
      <c r="J4" t="s">
        <v>1076</v>
      </c>
      <c r="K4">
        <v>5</v>
      </c>
      <c r="L4" t="s">
        <v>1049</v>
      </c>
      <c r="M4">
        <v>1</v>
      </c>
    </row>
    <row r="5" spans="1:13" x14ac:dyDescent="0.3">
      <c r="A5" t="s">
        <v>29</v>
      </c>
      <c r="B5" t="s">
        <v>21</v>
      </c>
      <c r="C5">
        <v>119</v>
      </c>
      <c r="D5" t="s">
        <v>9</v>
      </c>
      <c r="E5" s="26">
        <v>44927</v>
      </c>
      <c r="F5">
        <v>22</v>
      </c>
      <c r="G5">
        <v>2.9</v>
      </c>
      <c r="H5">
        <v>2023</v>
      </c>
      <c r="I5" t="s">
        <v>1075</v>
      </c>
      <c r="J5" t="s">
        <v>1076</v>
      </c>
      <c r="K5">
        <v>3</v>
      </c>
      <c r="L5" t="s">
        <v>1049</v>
      </c>
      <c r="M5">
        <v>1</v>
      </c>
    </row>
    <row r="6" spans="1:13" x14ac:dyDescent="0.3">
      <c r="A6" t="s">
        <v>31</v>
      </c>
      <c r="B6" t="s">
        <v>8</v>
      </c>
      <c r="C6">
        <v>49</v>
      </c>
      <c r="D6" t="s">
        <v>9</v>
      </c>
      <c r="E6" s="26">
        <v>44929</v>
      </c>
      <c r="F6">
        <v>135</v>
      </c>
      <c r="G6">
        <v>4.8</v>
      </c>
      <c r="H6">
        <v>2023</v>
      </c>
      <c r="I6" t="s">
        <v>1077</v>
      </c>
      <c r="J6" t="s">
        <v>1078</v>
      </c>
      <c r="K6">
        <v>5</v>
      </c>
      <c r="L6" t="s">
        <v>1049</v>
      </c>
      <c r="M6">
        <v>1</v>
      </c>
    </row>
    <row r="7" spans="1:13" x14ac:dyDescent="0.3">
      <c r="A7" t="s">
        <v>34</v>
      </c>
      <c r="B7" t="s">
        <v>23</v>
      </c>
      <c r="C7">
        <v>31</v>
      </c>
      <c r="D7" t="s">
        <v>9</v>
      </c>
      <c r="E7" s="26">
        <v>44929</v>
      </c>
      <c r="F7">
        <v>135</v>
      </c>
      <c r="G7">
        <v>3.6</v>
      </c>
      <c r="H7">
        <v>2023</v>
      </c>
      <c r="I7" t="s">
        <v>1077</v>
      </c>
      <c r="J7" t="s">
        <v>1078</v>
      </c>
      <c r="K7">
        <v>4</v>
      </c>
      <c r="L7" t="s">
        <v>1049</v>
      </c>
      <c r="M7">
        <v>1</v>
      </c>
    </row>
    <row r="8" spans="1:13" x14ac:dyDescent="0.3">
      <c r="A8" t="s">
        <v>36</v>
      </c>
      <c r="B8" t="s">
        <v>8</v>
      </c>
      <c r="C8">
        <v>102</v>
      </c>
      <c r="D8" t="s">
        <v>9</v>
      </c>
      <c r="E8" s="26">
        <v>44929</v>
      </c>
      <c r="F8">
        <v>69</v>
      </c>
      <c r="G8">
        <v>4.9000000000000004</v>
      </c>
      <c r="H8">
        <v>2023</v>
      </c>
      <c r="I8" t="s">
        <v>1077</v>
      </c>
      <c r="J8" t="s">
        <v>1076</v>
      </c>
      <c r="K8">
        <v>5</v>
      </c>
      <c r="L8" t="s">
        <v>1049</v>
      </c>
      <c r="M8">
        <v>1</v>
      </c>
    </row>
    <row r="9" spans="1:13" x14ac:dyDescent="0.3">
      <c r="A9" t="s">
        <v>38</v>
      </c>
      <c r="B9" t="s">
        <v>24</v>
      </c>
      <c r="C9">
        <v>98</v>
      </c>
      <c r="D9" t="s">
        <v>9</v>
      </c>
      <c r="E9" s="26">
        <v>44930</v>
      </c>
      <c r="F9">
        <v>108</v>
      </c>
      <c r="G9">
        <v>3.5</v>
      </c>
      <c r="H9">
        <v>2023</v>
      </c>
      <c r="I9" t="s">
        <v>1079</v>
      </c>
      <c r="J9" t="s">
        <v>1076</v>
      </c>
      <c r="K9">
        <v>4</v>
      </c>
      <c r="L9" t="s">
        <v>1049</v>
      </c>
      <c r="M9">
        <v>1</v>
      </c>
    </row>
    <row r="10" spans="1:13" x14ac:dyDescent="0.3">
      <c r="A10" t="s">
        <v>39</v>
      </c>
      <c r="B10" t="s">
        <v>18</v>
      </c>
      <c r="C10">
        <v>139</v>
      </c>
      <c r="D10" t="s">
        <v>9</v>
      </c>
      <c r="E10" s="26">
        <v>44930</v>
      </c>
      <c r="F10">
        <v>96</v>
      </c>
      <c r="G10">
        <v>4</v>
      </c>
      <c r="H10">
        <v>2023</v>
      </c>
      <c r="I10" t="s">
        <v>1079</v>
      </c>
      <c r="J10" t="s">
        <v>1080</v>
      </c>
      <c r="K10">
        <v>4</v>
      </c>
      <c r="L10" t="s">
        <v>1049</v>
      </c>
      <c r="M10">
        <v>1</v>
      </c>
    </row>
    <row r="11" spans="1:13" x14ac:dyDescent="0.3">
      <c r="A11" t="s">
        <v>44</v>
      </c>
      <c r="B11" t="s">
        <v>15</v>
      </c>
      <c r="C11">
        <v>54</v>
      </c>
      <c r="D11" t="s">
        <v>9</v>
      </c>
      <c r="E11" s="26">
        <v>44931</v>
      </c>
      <c r="F11">
        <v>170</v>
      </c>
      <c r="G11">
        <v>4.3</v>
      </c>
      <c r="H11">
        <v>2023</v>
      </c>
      <c r="I11" t="s">
        <v>1081</v>
      </c>
      <c r="J11" t="s">
        <v>1078</v>
      </c>
      <c r="K11">
        <v>4</v>
      </c>
      <c r="L11" t="s">
        <v>1049</v>
      </c>
      <c r="M11">
        <v>1</v>
      </c>
    </row>
    <row r="12" spans="1:13" x14ac:dyDescent="0.3">
      <c r="A12" t="s">
        <v>49</v>
      </c>
      <c r="B12" t="s">
        <v>19</v>
      </c>
      <c r="C12">
        <v>58</v>
      </c>
      <c r="D12" t="s">
        <v>9</v>
      </c>
      <c r="E12" s="26">
        <v>44934</v>
      </c>
      <c r="F12">
        <v>140</v>
      </c>
      <c r="G12">
        <v>2.1</v>
      </c>
      <c r="H12">
        <v>2023</v>
      </c>
      <c r="I12" t="s">
        <v>1075</v>
      </c>
      <c r="J12" t="s">
        <v>1078</v>
      </c>
      <c r="K12">
        <v>2</v>
      </c>
      <c r="L12" t="s">
        <v>1049</v>
      </c>
      <c r="M12">
        <v>1</v>
      </c>
    </row>
    <row r="13" spans="1:13" x14ac:dyDescent="0.3">
      <c r="A13" t="s">
        <v>59</v>
      </c>
      <c r="B13" t="s">
        <v>7</v>
      </c>
      <c r="C13">
        <v>160</v>
      </c>
      <c r="D13" t="s">
        <v>9</v>
      </c>
      <c r="E13" s="26">
        <v>44940</v>
      </c>
      <c r="F13">
        <v>105</v>
      </c>
      <c r="G13">
        <v>5</v>
      </c>
      <c r="H13">
        <v>2023</v>
      </c>
      <c r="I13" t="s">
        <v>1082</v>
      </c>
      <c r="J13" t="s">
        <v>1080</v>
      </c>
      <c r="K13">
        <v>5</v>
      </c>
      <c r="L13" t="s">
        <v>1049</v>
      </c>
      <c r="M13">
        <v>1</v>
      </c>
    </row>
    <row r="14" spans="1:13" x14ac:dyDescent="0.3">
      <c r="A14" t="s">
        <v>63</v>
      </c>
      <c r="B14" t="s">
        <v>12</v>
      </c>
      <c r="C14">
        <v>90</v>
      </c>
      <c r="D14" t="s">
        <v>9</v>
      </c>
      <c r="E14" s="26">
        <v>44942</v>
      </c>
      <c r="F14">
        <v>132</v>
      </c>
      <c r="G14">
        <v>3.2</v>
      </c>
      <c r="H14">
        <v>2023</v>
      </c>
      <c r="I14" t="s">
        <v>1083</v>
      </c>
      <c r="J14" t="s">
        <v>1076</v>
      </c>
      <c r="K14">
        <v>3</v>
      </c>
      <c r="L14" t="s">
        <v>1049</v>
      </c>
      <c r="M14">
        <v>1</v>
      </c>
    </row>
    <row r="15" spans="1:13" x14ac:dyDescent="0.3">
      <c r="A15" t="s">
        <v>67</v>
      </c>
      <c r="B15" t="s">
        <v>18</v>
      </c>
      <c r="C15">
        <v>105</v>
      </c>
      <c r="D15" t="s">
        <v>9</v>
      </c>
      <c r="E15" s="26">
        <v>44944</v>
      </c>
      <c r="F15">
        <v>80</v>
      </c>
      <c r="G15">
        <v>4.7</v>
      </c>
      <c r="H15">
        <v>2023</v>
      </c>
      <c r="I15" t="s">
        <v>1079</v>
      </c>
      <c r="J15" t="s">
        <v>1076</v>
      </c>
      <c r="K15">
        <v>5</v>
      </c>
      <c r="L15" t="s">
        <v>1049</v>
      </c>
      <c r="M15">
        <v>1</v>
      </c>
    </row>
    <row r="16" spans="1:13" x14ac:dyDescent="0.3">
      <c r="A16" t="s">
        <v>74</v>
      </c>
      <c r="B16" t="s">
        <v>20</v>
      </c>
      <c r="C16">
        <v>90</v>
      </c>
      <c r="D16" t="s">
        <v>9</v>
      </c>
      <c r="E16" s="26">
        <v>44946</v>
      </c>
      <c r="F16">
        <v>64</v>
      </c>
      <c r="G16">
        <v>3.8</v>
      </c>
      <c r="H16">
        <v>2023</v>
      </c>
      <c r="I16" t="s">
        <v>1084</v>
      </c>
      <c r="J16" t="s">
        <v>1076</v>
      </c>
      <c r="K16">
        <v>4</v>
      </c>
      <c r="L16" t="s">
        <v>1049</v>
      </c>
      <c r="M16">
        <v>1</v>
      </c>
    </row>
    <row r="17" spans="1:13" x14ac:dyDescent="0.3">
      <c r="A17" t="s">
        <v>75</v>
      </c>
      <c r="B17" t="s">
        <v>16</v>
      </c>
      <c r="C17">
        <v>37</v>
      </c>
      <c r="D17" t="s">
        <v>9</v>
      </c>
      <c r="E17" s="26">
        <v>44946</v>
      </c>
      <c r="F17">
        <v>96</v>
      </c>
      <c r="G17">
        <v>3.6</v>
      </c>
      <c r="H17">
        <v>2023</v>
      </c>
      <c r="I17" t="s">
        <v>1084</v>
      </c>
      <c r="J17" t="s">
        <v>1078</v>
      </c>
      <c r="K17">
        <v>4</v>
      </c>
      <c r="L17" t="s">
        <v>1049</v>
      </c>
      <c r="M17">
        <v>1</v>
      </c>
    </row>
    <row r="18" spans="1:13" x14ac:dyDescent="0.3">
      <c r="A18" t="s">
        <v>82</v>
      </c>
      <c r="B18" t="s">
        <v>5</v>
      </c>
      <c r="C18">
        <v>58</v>
      </c>
      <c r="D18" t="s">
        <v>9</v>
      </c>
      <c r="E18" s="26">
        <v>44949</v>
      </c>
      <c r="F18">
        <v>135</v>
      </c>
      <c r="G18">
        <v>3.3</v>
      </c>
      <c r="H18">
        <v>2023</v>
      </c>
      <c r="I18" t="s">
        <v>1083</v>
      </c>
      <c r="J18" t="s">
        <v>1078</v>
      </c>
      <c r="K18">
        <v>3</v>
      </c>
      <c r="L18" t="s">
        <v>1049</v>
      </c>
      <c r="M18">
        <v>1</v>
      </c>
    </row>
    <row r="19" spans="1:13" x14ac:dyDescent="0.3">
      <c r="A19" t="s">
        <v>83</v>
      </c>
      <c r="B19" t="s">
        <v>19</v>
      </c>
      <c r="C19">
        <v>118</v>
      </c>
      <c r="D19" t="s">
        <v>9</v>
      </c>
      <c r="E19" s="26">
        <v>44949</v>
      </c>
      <c r="F19">
        <v>126</v>
      </c>
      <c r="G19">
        <v>2.2999999999999998</v>
      </c>
      <c r="H19">
        <v>2023</v>
      </c>
      <c r="I19" t="s">
        <v>1083</v>
      </c>
      <c r="J19" t="s">
        <v>1076</v>
      </c>
      <c r="K19">
        <v>2</v>
      </c>
      <c r="L19" t="s">
        <v>1049</v>
      </c>
      <c r="M19">
        <v>1</v>
      </c>
    </row>
    <row r="20" spans="1:13" x14ac:dyDescent="0.3">
      <c r="A20" t="s">
        <v>85</v>
      </c>
      <c r="B20" t="s">
        <v>5</v>
      </c>
      <c r="C20">
        <v>95</v>
      </c>
      <c r="D20" t="s">
        <v>9</v>
      </c>
      <c r="E20" s="26">
        <v>44950</v>
      </c>
      <c r="F20">
        <v>48</v>
      </c>
      <c r="G20">
        <v>4.5999999999999996</v>
      </c>
      <c r="H20">
        <v>2023</v>
      </c>
      <c r="I20" t="s">
        <v>1077</v>
      </c>
      <c r="J20" t="s">
        <v>1076</v>
      </c>
      <c r="K20">
        <v>5</v>
      </c>
      <c r="L20" t="s">
        <v>1049</v>
      </c>
      <c r="M20">
        <v>1</v>
      </c>
    </row>
    <row r="21" spans="1:13" x14ac:dyDescent="0.3">
      <c r="A21" t="s">
        <v>91</v>
      </c>
      <c r="B21" t="s">
        <v>12</v>
      </c>
      <c r="C21">
        <v>69</v>
      </c>
      <c r="D21" t="s">
        <v>9</v>
      </c>
      <c r="E21" s="26">
        <v>44952</v>
      </c>
      <c r="F21">
        <v>40</v>
      </c>
      <c r="G21">
        <v>3.8</v>
      </c>
      <c r="H21">
        <v>2023</v>
      </c>
      <c r="I21" t="s">
        <v>1081</v>
      </c>
      <c r="J21" t="s">
        <v>1076</v>
      </c>
      <c r="K21">
        <v>4</v>
      </c>
      <c r="L21" t="s">
        <v>1049</v>
      </c>
      <c r="M21">
        <v>1</v>
      </c>
    </row>
    <row r="22" spans="1:13" x14ac:dyDescent="0.3">
      <c r="A22" t="s">
        <v>102</v>
      </c>
      <c r="B22" t="s">
        <v>18</v>
      </c>
      <c r="C22">
        <v>145</v>
      </c>
      <c r="D22" t="s">
        <v>9</v>
      </c>
      <c r="E22" s="26">
        <v>44956</v>
      </c>
      <c r="F22">
        <v>78</v>
      </c>
      <c r="G22">
        <v>1.9</v>
      </c>
      <c r="H22">
        <v>2023</v>
      </c>
      <c r="I22" t="s">
        <v>1083</v>
      </c>
      <c r="J22" t="s">
        <v>1080</v>
      </c>
      <c r="K22">
        <v>2</v>
      </c>
      <c r="L22" t="s">
        <v>1049</v>
      </c>
      <c r="M22">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656C7-CE8D-4E20-88A6-D16ADAE64EDC}">
  <dimension ref="A3:L77"/>
  <sheetViews>
    <sheetView zoomScale="79" workbookViewId="0">
      <selection activeCell="C64" sqref="C64"/>
    </sheetView>
  </sheetViews>
  <sheetFormatPr defaultRowHeight="14" x14ac:dyDescent="0.3"/>
  <cols>
    <col min="1" max="1" width="13.1640625" bestFit="1" customWidth="1"/>
    <col min="2" max="2" width="8.75" bestFit="1" customWidth="1"/>
    <col min="3" max="3" width="13.1640625" bestFit="1" customWidth="1"/>
    <col min="4" max="4" width="13.9140625" bestFit="1" customWidth="1"/>
    <col min="5" max="5" width="6.33203125" bestFit="1" customWidth="1"/>
    <col min="6" max="6" width="13.1640625" bestFit="1" customWidth="1"/>
    <col min="7" max="7" width="8.75" bestFit="1" customWidth="1"/>
    <col min="8" max="11" width="6.75" bestFit="1" customWidth="1"/>
    <col min="12" max="12" width="10.83203125" bestFit="1" customWidth="1"/>
  </cols>
  <sheetData>
    <row r="3" spans="1:7" x14ac:dyDescent="0.3">
      <c r="A3" t="s">
        <v>1042</v>
      </c>
      <c r="B3" t="s">
        <v>1043</v>
      </c>
      <c r="C3" t="s">
        <v>1044</v>
      </c>
      <c r="D3" t="s">
        <v>1045</v>
      </c>
      <c r="E3" t="s">
        <v>1046</v>
      </c>
    </row>
    <row r="4" spans="1:7" x14ac:dyDescent="0.3">
      <c r="A4" s="21">
        <v>1000</v>
      </c>
      <c r="B4" s="22">
        <v>96623</v>
      </c>
      <c r="C4" s="21">
        <v>89850</v>
      </c>
      <c r="D4" s="23">
        <v>3.8854000000000033</v>
      </c>
      <c r="E4" s="21">
        <v>307</v>
      </c>
    </row>
    <row r="8" spans="1:7" x14ac:dyDescent="0.3">
      <c r="A8" t="s">
        <v>1042</v>
      </c>
      <c r="B8" t="s">
        <v>1043</v>
      </c>
      <c r="C8" t="s">
        <v>1044</v>
      </c>
      <c r="D8" t="s">
        <v>1045</v>
      </c>
      <c r="E8" t="s">
        <v>1046</v>
      </c>
    </row>
    <row r="9" spans="1:7" x14ac:dyDescent="0.3">
      <c r="A9" s="21">
        <v>218</v>
      </c>
      <c r="B9" s="35">
        <v>20581</v>
      </c>
      <c r="C9" s="21">
        <v>19300</v>
      </c>
      <c r="D9" s="23">
        <v>3.8706422018348627</v>
      </c>
      <c r="E9" s="21">
        <v>74</v>
      </c>
    </row>
    <row r="15" spans="1:7" x14ac:dyDescent="0.3">
      <c r="A15" s="24" t="s">
        <v>1047</v>
      </c>
      <c r="B15" t="s">
        <v>1042</v>
      </c>
      <c r="C15" t="s">
        <v>1061</v>
      </c>
      <c r="F15" s="24" t="s">
        <v>1047</v>
      </c>
      <c r="G15" t="s">
        <v>1042</v>
      </c>
    </row>
    <row r="16" spans="1:7" x14ac:dyDescent="0.3">
      <c r="A16" s="25" t="s">
        <v>1049</v>
      </c>
      <c r="B16" s="21">
        <v>19</v>
      </c>
      <c r="C16" s="21">
        <v>19</v>
      </c>
      <c r="F16" s="25" t="s">
        <v>1084</v>
      </c>
      <c r="G16" s="21">
        <v>29</v>
      </c>
    </row>
    <row r="17" spans="1:11" x14ac:dyDescent="0.3">
      <c r="A17" s="25" t="s">
        <v>1050</v>
      </c>
      <c r="B17" s="21">
        <v>10</v>
      </c>
      <c r="C17" s="21">
        <v>10</v>
      </c>
      <c r="F17" s="25" t="s">
        <v>1083</v>
      </c>
      <c r="G17" s="21">
        <v>24</v>
      </c>
    </row>
    <row r="18" spans="1:11" x14ac:dyDescent="0.3">
      <c r="A18" s="25" t="s">
        <v>1051</v>
      </c>
      <c r="B18" s="21">
        <v>40</v>
      </c>
      <c r="C18" s="21">
        <v>40</v>
      </c>
      <c r="F18" s="25" t="s">
        <v>1082</v>
      </c>
      <c r="G18" s="21">
        <v>24</v>
      </c>
    </row>
    <row r="19" spans="1:11" x14ac:dyDescent="0.3">
      <c r="A19" s="25" t="s">
        <v>1052</v>
      </c>
      <c r="B19" s="21">
        <v>40</v>
      </c>
      <c r="C19" s="21">
        <v>40</v>
      </c>
      <c r="F19" s="25" t="s">
        <v>1075</v>
      </c>
      <c r="G19" s="21">
        <v>28</v>
      </c>
    </row>
    <row r="20" spans="1:11" x14ac:dyDescent="0.3">
      <c r="A20" s="25" t="s">
        <v>1053</v>
      </c>
      <c r="B20" s="21">
        <v>13</v>
      </c>
      <c r="C20" s="21">
        <v>13</v>
      </c>
      <c r="F20" s="25" t="s">
        <v>1081</v>
      </c>
      <c r="G20" s="21">
        <v>33</v>
      </c>
    </row>
    <row r="21" spans="1:11" x14ac:dyDescent="0.3">
      <c r="A21" s="25" t="s">
        <v>1054</v>
      </c>
      <c r="B21" s="21">
        <v>12</v>
      </c>
      <c r="C21" s="21">
        <v>12</v>
      </c>
      <c r="F21" s="25" t="s">
        <v>1077</v>
      </c>
      <c r="G21" s="21">
        <v>44</v>
      </c>
    </row>
    <row r="22" spans="1:11" x14ac:dyDescent="0.3">
      <c r="A22" s="25" t="s">
        <v>1055</v>
      </c>
      <c r="B22" s="21">
        <v>9</v>
      </c>
      <c r="C22" s="21">
        <v>9</v>
      </c>
      <c r="F22" s="25" t="s">
        <v>1079</v>
      </c>
      <c r="G22" s="21">
        <v>36</v>
      </c>
    </row>
    <row r="23" spans="1:11" x14ac:dyDescent="0.3">
      <c r="A23" s="25" t="s">
        <v>1056</v>
      </c>
      <c r="B23" s="21">
        <v>13</v>
      </c>
      <c r="C23" s="21">
        <v>13</v>
      </c>
      <c r="F23" s="25" t="s">
        <v>1048</v>
      </c>
      <c r="G23" s="21">
        <v>218</v>
      </c>
    </row>
    <row r="24" spans="1:11" x14ac:dyDescent="0.3">
      <c r="A24" s="25" t="s">
        <v>1057</v>
      </c>
      <c r="B24" s="21">
        <v>18</v>
      </c>
      <c r="C24" s="21">
        <v>18</v>
      </c>
    </row>
    <row r="25" spans="1:11" x14ac:dyDescent="0.3">
      <c r="A25" s="25" t="s">
        <v>1058</v>
      </c>
      <c r="B25" s="21">
        <v>21</v>
      </c>
      <c r="C25" s="21">
        <v>21</v>
      </c>
    </row>
    <row r="26" spans="1:11" x14ac:dyDescent="0.3">
      <c r="A26" s="25" t="s">
        <v>1059</v>
      </c>
      <c r="B26" s="21">
        <v>14</v>
      </c>
      <c r="C26" s="21">
        <v>14</v>
      </c>
    </row>
    <row r="27" spans="1:11" x14ac:dyDescent="0.3">
      <c r="A27" s="25" t="s">
        <v>1060</v>
      </c>
      <c r="B27" s="21">
        <v>9</v>
      </c>
      <c r="C27" s="21">
        <v>9</v>
      </c>
    </row>
    <row r="28" spans="1:11" x14ac:dyDescent="0.3">
      <c r="A28" s="25" t="s">
        <v>1048</v>
      </c>
      <c r="B28" s="21">
        <v>218</v>
      </c>
      <c r="C28" s="21">
        <v>218</v>
      </c>
    </row>
    <row r="29" spans="1:11" x14ac:dyDescent="0.3">
      <c r="J29" t="s">
        <v>1092</v>
      </c>
      <c r="K29" t="str">
        <f>C51</f>
        <v>R02</v>
      </c>
    </row>
    <row r="30" spans="1:11" x14ac:dyDescent="0.3">
      <c r="G30" t="s">
        <v>1086</v>
      </c>
    </row>
    <row r="31" spans="1:11" x14ac:dyDescent="0.3">
      <c r="A31" s="24" t="s">
        <v>1047</v>
      </c>
      <c r="B31" t="s">
        <v>1042</v>
      </c>
      <c r="C31" t="s">
        <v>1043</v>
      </c>
      <c r="G31" t="s">
        <v>1087</v>
      </c>
      <c r="H31" t="s">
        <v>1088</v>
      </c>
      <c r="I31" t="s">
        <v>1089</v>
      </c>
      <c r="J31" t="s">
        <v>1090</v>
      </c>
      <c r="K31" t="s">
        <v>1091</v>
      </c>
    </row>
    <row r="32" spans="1:11" x14ac:dyDescent="0.3">
      <c r="A32" s="25" t="s">
        <v>11</v>
      </c>
      <c r="B32" s="21">
        <v>189</v>
      </c>
      <c r="C32" s="22">
        <v>18415</v>
      </c>
      <c r="G32" t="str" cm="1">
        <f t="array" ref="G32:I36">A32:C36</f>
        <v>R01</v>
      </c>
      <c r="H32">
        <v>189</v>
      </c>
      <c r="I32" s="21">
        <v>18415</v>
      </c>
      <c r="J32" t="e">
        <f>IF(G32=$K$29,H32,NA())</f>
        <v>#N/A</v>
      </c>
      <c r="K32" t="e">
        <f>IF(G32=$K$29,I32,NA())</f>
        <v>#N/A</v>
      </c>
    </row>
    <row r="33" spans="1:11" x14ac:dyDescent="0.3">
      <c r="A33" s="25" t="s">
        <v>9</v>
      </c>
      <c r="B33" s="21">
        <v>218</v>
      </c>
      <c r="C33" s="22">
        <v>20581</v>
      </c>
      <c r="G33" t="str">
        <v>R02</v>
      </c>
      <c r="H33">
        <v>218</v>
      </c>
      <c r="I33" s="21">
        <v>20581</v>
      </c>
      <c r="J33">
        <f t="shared" ref="J33:J36" si="0">IF(G33=$K$29,H33,NA())</f>
        <v>218</v>
      </c>
      <c r="K33">
        <f t="shared" ref="K33:K36" si="1">IF(G33=$K$29,I33,NA())</f>
        <v>20581</v>
      </c>
    </row>
    <row r="34" spans="1:11" x14ac:dyDescent="0.3">
      <c r="A34" s="25" t="s">
        <v>6</v>
      </c>
      <c r="B34" s="21">
        <v>207</v>
      </c>
      <c r="C34" s="22">
        <v>20872</v>
      </c>
      <c r="G34" t="str">
        <v>R03</v>
      </c>
      <c r="H34">
        <v>207</v>
      </c>
      <c r="I34" s="21">
        <v>20872</v>
      </c>
      <c r="J34" t="e">
        <f t="shared" si="0"/>
        <v>#N/A</v>
      </c>
      <c r="K34" t="e">
        <f t="shared" si="1"/>
        <v>#N/A</v>
      </c>
    </row>
    <row r="35" spans="1:11" x14ac:dyDescent="0.3">
      <c r="A35" s="25" t="s">
        <v>13</v>
      </c>
      <c r="B35" s="21">
        <v>186</v>
      </c>
      <c r="C35" s="22">
        <v>16651</v>
      </c>
      <c r="G35" t="str">
        <v>R04</v>
      </c>
      <c r="H35">
        <v>186</v>
      </c>
      <c r="I35" s="21">
        <v>16651</v>
      </c>
      <c r="J35" t="e">
        <f t="shared" si="0"/>
        <v>#N/A</v>
      </c>
      <c r="K35" t="e">
        <f t="shared" si="1"/>
        <v>#N/A</v>
      </c>
    </row>
    <row r="36" spans="1:11" x14ac:dyDescent="0.3">
      <c r="A36" s="25" t="s">
        <v>10</v>
      </c>
      <c r="B36" s="21">
        <v>200</v>
      </c>
      <c r="C36" s="22">
        <v>20104</v>
      </c>
      <c r="G36" t="str">
        <v>R05</v>
      </c>
      <c r="H36">
        <v>200</v>
      </c>
      <c r="I36" s="21">
        <v>20104</v>
      </c>
      <c r="J36" t="e">
        <f t="shared" si="0"/>
        <v>#N/A</v>
      </c>
      <c r="K36" t="e">
        <f t="shared" si="1"/>
        <v>#N/A</v>
      </c>
    </row>
    <row r="37" spans="1:11" x14ac:dyDescent="0.3">
      <c r="A37" s="25" t="s">
        <v>1048</v>
      </c>
      <c r="B37" s="21">
        <v>1000</v>
      </c>
      <c r="C37" s="22">
        <v>96623</v>
      </c>
    </row>
    <row r="40" spans="1:11" x14ac:dyDescent="0.3">
      <c r="F40" s="24" t="s">
        <v>1042</v>
      </c>
      <c r="G40" s="24" t="s">
        <v>1093</v>
      </c>
    </row>
    <row r="41" spans="1:11" x14ac:dyDescent="0.3">
      <c r="F41" s="24" t="s">
        <v>1047</v>
      </c>
      <c r="G41" t="s">
        <v>999</v>
      </c>
      <c r="H41" t="s">
        <v>998</v>
      </c>
      <c r="I41" t="s">
        <v>1048</v>
      </c>
    </row>
    <row r="42" spans="1:11" x14ac:dyDescent="0.3">
      <c r="F42" s="25" t="s">
        <v>1002</v>
      </c>
      <c r="G42" s="21">
        <v>144</v>
      </c>
      <c r="H42" s="21">
        <v>132</v>
      </c>
      <c r="I42" s="21">
        <v>276</v>
      </c>
    </row>
    <row r="43" spans="1:11" x14ac:dyDescent="0.3">
      <c r="F43" s="25" t="s">
        <v>1001</v>
      </c>
      <c r="G43" s="21">
        <v>326</v>
      </c>
      <c r="H43" s="21">
        <v>63</v>
      </c>
      <c r="I43" s="21">
        <v>389</v>
      </c>
    </row>
    <row r="44" spans="1:11" x14ac:dyDescent="0.3">
      <c r="F44" s="25" t="s">
        <v>1000</v>
      </c>
      <c r="G44" s="21">
        <v>129</v>
      </c>
      <c r="H44" s="21">
        <v>206</v>
      </c>
      <c r="I44" s="21">
        <v>335</v>
      </c>
    </row>
    <row r="45" spans="1:11" x14ac:dyDescent="0.3">
      <c r="F45" s="25" t="s">
        <v>1048</v>
      </c>
      <c r="G45" s="21">
        <v>599</v>
      </c>
      <c r="H45" s="21">
        <v>401</v>
      </c>
      <c r="I45" s="21">
        <v>1000</v>
      </c>
    </row>
    <row r="49" spans="2:12" x14ac:dyDescent="0.3">
      <c r="F49" s="24" t="s">
        <v>1047</v>
      </c>
      <c r="G49" t="s">
        <v>1042</v>
      </c>
    </row>
    <row r="50" spans="2:12" x14ac:dyDescent="0.3">
      <c r="C50" s="24" t="s">
        <v>1047</v>
      </c>
      <c r="F50" s="25">
        <v>1</v>
      </c>
      <c r="G50" s="21">
        <v>3</v>
      </c>
    </row>
    <row r="51" spans="2:12" x14ac:dyDescent="0.3">
      <c r="C51" s="28" t="s">
        <v>9</v>
      </c>
      <c r="F51" s="25">
        <v>2</v>
      </c>
      <c r="G51" s="21">
        <v>19</v>
      </c>
    </row>
    <row r="52" spans="2:12" x14ac:dyDescent="0.3">
      <c r="F52" s="25">
        <v>3</v>
      </c>
      <c r="G52" s="21">
        <v>35</v>
      </c>
    </row>
    <row r="53" spans="2:12" x14ac:dyDescent="0.3">
      <c r="F53" s="25">
        <v>4</v>
      </c>
      <c r="G53" s="21">
        <v>87</v>
      </c>
    </row>
    <row r="54" spans="2:12" x14ac:dyDescent="0.3">
      <c r="F54" s="25">
        <v>5</v>
      </c>
      <c r="G54" s="21">
        <v>74</v>
      </c>
    </row>
    <row r="55" spans="2:12" x14ac:dyDescent="0.3">
      <c r="F55" s="25" t="s">
        <v>1048</v>
      </c>
      <c r="G55" s="21">
        <v>218</v>
      </c>
    </row>
    <row r="57" spans="2:12" x14ac:dyDescent="0.3">
      <c r="B57" t="s">
        <v>1095</v>
      </c>
      <c r="C57" s="33">
        <f>A9/A4</f>
        <v>0.218</v>
      </c>
    </row>
    <row r="58" spans="2:12" x14ac:dyDescent="0.3">
      <c r="B58" t="s">
        <v>1088</v>
      </c>
      <c r="C58">
        <f>INDEX(H32:H36, MATCH(C51, G32:G36, 0))</f>
        <v>218</v>
      </c>
      <c r="F58" s="24" t="s">
        <v>1043</v>
      </c>
      <c r="G58" s="24" t="s">
        <v>1093</v>
      </c>
    </row>
    <row r="59" spans="2:12" x14ac:dyDescent="0.3">
      <c r="B59" t="s">
        <v>1098</v>
      </c>
      <c r="C59">
        <f>INDEX(I32:I36, MATCH(C51, G32:G36, 0))</f>
        <v>20581</v>
      </c>
      <c r="F59" s="24" t="s">
        <v>1047</v>
      </c>
      <c r="G59" t="s">
        <v>11</v>
      </c>
      <c r="H59" t="s">
        <v>9</v>
      </c>
      <c r="I59" t="s">
        <v>6</v>
      </c>
      <c r="J59" t="s">
        <v>13</v>
      </c>
      <c r="K59" t="s">
        <v>10</v>
      </c>
      <c r="L59" t="s">
        <v>1048</v>
      </c>
    </row>
    <row r="60" spans="2:12" x14ac:dyDescent="0.3">
      <c r="F60" s="25" t="s">
        <v>1002</v>
      </c>
    </row>
    <row r="61" spans="2:12" x14ac:dyDescent="0.3">
      <c r="B61" t="s">
        <v>1096</v>
      </c>
      <c r="C61">
        <f>_xlfn.RANK.AVG(H34,H32:H36)</f>
        <v>2</v>
      </c>
      <c r="F61" s="29" t="s">
        <v>20</v>
      </c>
      <c r="G61" s="22">
        <v>891</v>
      </c>
      <c r="H61" s="22">
        <v>1332</v>
      </c>
      <c r="I61" s="22">
        <v>1282</v>
      </c>
      <c r="J61" s="22">
        <v>739</v>
      </c>
      <c r="K61" s="22">
        <v>560</v>
      </c>
      <c r="L61" s="22">
        <v>4804</v>
      </c>
    </row>
    <row r="62" spans="2:12" x14ac:dyDescent="0.3">
      <c r="B62" t="s">
        <v>1097</v>
      </c>
      <c r="C62">
        <f>_xlfn.RANK.AVG(C59,I32:I36)</f>
        <v>2</v>
      </c>
      <c r="F62" s="29" t="s">
        <v>12</v>
      </c>
      <c r="G62" s="22">
        <v>1991</v>
      </c>
      <c r="H62" s="22">
        <v>1886</v>
      </c>
      <c r="I62" s="22">
        <v>1206</v>
      </c>
      <c r="J62" s="22">
        <v>884</v>
      </c>
      <c r="K62" s="22">
        <v>1722</v>
      </c>
      <c r="L62" s="22">
        <v>7689</v>
      </c>
    </row>
    <row r="63" spans="2:12" x14ac:dyDescent="0.3">
      <c r="F63" s="29" t="s">
        <v>8</v>
      </c>
      <c r="G63" s="22">
        <v>1163</v>
      </c>
      <c r="H63" s="22">
        <v>1180</v>
      </c>
      <c r="I63" s="22">
        <v>1616</v>
      </c>
      <c r="J63" s="22">
        <v>1043</v>
      </c>
      <c r="K63" s="22">
        <v>1747</v>
      </c>
      <c r="L63" s="22">
        <v>6749</v>
      </c>
    </row>
    <row r="64" spans="2:12" x14ac:dyDescent="0.3">
      <c r="B64" t="s">
        <v>1099</v>
      </c>
      <c r="C64" t="str">
        <f>"% of calls :"&amp;TEXT(C57,"0%")</f>
        <v>% of calls :22%</v>
      </c>
      <c r="F64" s="29" t="s">
        <v>16</v>
      </c>
      <c r="G64" s="22">
        <v>1438</v>
      </c>
      <c r="H64" s="22">
        <v>1616</v>
      </c>
      <c r="I64" s="22">
        <v>866</v>
      </c>
      <c r="J64" s="22">
        <v>829</v>
      </c>
      <c r="K64" s="22">
        <v>2070</v>
      </c>
      <c r="L64" s="22">
        <v>6819</v>
      </c>
    </row>
    <row r="65" spans="2:12" x14ac:dyDescent="0.3">
      <c r="C65" t="str">
        <f>IF(COUNTA(C51:C55)&gt;1,"","call rank:"&amp;C61)</f>
        <v>call rank:2</v>
      </c>
      <c r="F65" s="25" t="s">
        <v>1001</v>
      </c>
    </row>
    <row r="66" spans="2:12" x14ac:dyDescent="0.3">
      <c r="C66" t="str">
        <f>IF(COUNTA(C51:C55)&gt;1,"","call amount:"&amp;C62)</f>
        <v>call amount:2</v>
      </c>
      <c r="F66" s="29" t="s">
        <v>24</v>
      </c>
      <c r="G66" s="22">
        <v>1233</v>
      </c>
      <c r="H66" s="22">
        <v>223</v>
      </c>
      <c r="I66" s="22">
        <v>1680</v>
      </c>
      <c r="J66" s="22">
        <v>990</v>
      </c>
      <c r="K66" s="22">
        <v>1508</v>
      </c>
      <c r="L66" s="22">
        <v>5634</v>
      </c>
    </row>
    <row r="67" spans="2:12" x14ac:dyDescent="0.3">
      <c r="F67" s="29" t="s">
        <v>15</v>
      </c>
      <c r="G67" s="22">
        <v>1598</v>
      </c>
      <c r="H67" s="22">
        <v>1907</v>
      </c>
      <c r="I67" s="22">
        <v>869</v>
      </c>
      <c r="J67" s="22">
        <v>1426</v>
      </c>
      <c r="K67" s="22">
        <v>1416</v>
      </c>
      <c r="L67" s="22">
        <v>7216</v>
      </c>
    </row>
    <row r="68" spans="2:12" x14ac:dyDescent="0.3">
      <c r="B68" t="s">
        <v>1100</v>
      </c>
      <c r="C68" t="e">
        <f ca="1">xLOOKUP(C51,Assets!E3:E7,Assets!F3:F7)</f>
        <v>#NAME?</v>
      </c>
      <c r="F68" s="29" t="s">
        <v>5</v>
      </c>
      <c r="G68" s="22">
        <v>900</v>
      </c>
      <c r="H68" s="22">
        <v>1016</v>
      </c>
      <c r="I68" s="22">
        <v>960</v>
      </c>
      <c r="J68" s="22">
        <v>940</v>
      </c>
      <c r="K68" s="22">
        <v>1193</v>
      </c>
      <c r="L68" s="22">
        <v>5009</v>
      </c>
    </row>
    <row r="69" spans="2:12" x14ac:dyDescent="0.3">
      <c r="F69" s="29" t="s">
        <v>18</v>
      </c>
      <c r="G69" s="22">
        <v>900</v>
      </c>
      <c r="H69" s="22">
        <v>1470</v>
      </c>
      <c r="I69" s="22">
        <v>1617</v>
      </c>
      <c r="J69" s="22">
        <v>1314</v>
      </c>
      <c r="K69" s="22">
        <v>941</v>
      </c>
      <c r="L69" s="22">
        <v>6242</v>
      </c>
    </row>
    <row r="70" spans="2:12" x14ac:dyDescent="0.3">
      <c r="F70" s="29" t="s">
        <v>14</v>
      </c>
      <c r="G70" s="22">
        <v>1255</v>
      </c>
      <c r="H70" s="22">
        <v>516</v>
      </c>
      <c r="I70" s="22">
        <v>1874</v>
      </c>
      <c r="J70" s="22">
        <v>1863</v>
      </c>
      <c r="K70" s="22">
        <v>1722</v>
      </c>
      <c r="L70" s="22">
        <v>7230</v>
      </c>
    </row>
    <row r="71" spans="2:12" x14ac:dyDescent="0.3">
      <c r="F71" s="29" t="s">
        <v>19</v>
      </c>
      <c r="G71" s="22">
        <v>1138</v>
      </c>
      <c r="H71" s="22">
        <v>1898</v>
      </c>
      <c r="I71" s="22">
        <v>1482</v>
      </c>
      <c r="J71" s="22">
        <v>846</v>
      </c>
      <c r="K71" s="22">
        <v>1154</v>
      </c>
      <c r="L71" s="22">
        <v>6518</v>
      </c>
    </row>
    <row r="72" spans="2:12" x14ac:dyDescent="0.3">
      <c r="F72" s="25" t="s">
        <v>1000</v>
      </c>
    </row>
    <row r="73" spans="2:12" x14ac:dyDescent="0.3">
      <c r="F73" s="29" t="s">
        <v>17</v>
      </c>
      <c r="G73" s="22">
        <v>1655</v>
      </c>
      <c r="H73" s="22">
        <v>805</v>
      </c>
      <c r="I73" s="22">
        <v>2263</v>
      </c>
      <c r="J73" s="22">
        <v>987</v>
      </c>
      <c r="K73" s="22">
        <v>1075</v>
      </c>
      <c r="L73" s="22">
        <v>6785</v>
      </c>
    </row>
    <row r="74" spans="2:12" x14ac:dyDescent="0.3">
      <c r="F74" s="29" t="s">
        <v>23</v>
      </c>
      <c r="G74" s="22">
        <v>1104</v>
      </c>
      <c r="H74" s="22">
        <v>2280</v>
      </c>
      <c r="I74" s="22">
        <v>1445</v>
      </c>
      <c r="J74" s="22">
        <v>1722</v>
      </c>
      <c r="K74" s="22">
        <v>1196</v>
      </c>
      <c r="L74" s="22">
        <v>7747</v>
      </c>
    </row>
    <row r="75" spans="2:12" x14ac:dyDescent="0.3">
      <c r="F75" s="29" t="s">
        <v>7</v>
      </c>
      <c r="G75" s="22">
        <v>372</v>
      </c>
      <c r="H75" s="22">
        <v>1818</v>
      </c>
      <c r="I75" s="22">
        <v>1346</v>
      </c>
      <c r="J75" s="22">
        <v>1156</v>
      </c>
      <c r="K75" s="22">
        <v>1484</v>
      </c>
      <c r="L75" s="22">
        <v>6176</v>
      </c>
    </row>
    <row r="76" spans="2:12" x14ac:dyDescent="0.3">
      <c r="F76" s="29" t="s">
        <v>22</v>
      </c>
      <c r="G76" s="22">
        <v>1415</v>
      </c>
      <c r="H76" s="22">
        <v>1271</v>
      </c>
      <c r="I76" s="22">
        <v>1214</v>
      </c>
      <c r="J76" s="22">
        <v>1135</v>
      </c>
      <c r="K76" s="22">
        <v>1566</v>
      </c>
      <c r="L76" s="22">
        <v>6601</v>
      </c>
    </row>
    <row r="77" spans="2:12" x14ac:dyDescent="0.3">
      <c r="F77" s="29" t="s">
        <v>21</v>
      </c>
      <c r="G77" s="22">
        <v>1362</v>
      </c>
      <c r="H77" s="22">
        <v>1363</v>
      </c>
      <c r="I77" s="22">
        <v>1152</v>
      </c>
      <c r="J77" s="22">
        <v>777</v>
      </c>
      <c r="K77" s="22">
        <v>750</v>
      </c>
      <c r="L77" s="22">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2" zoomScale="82" zoomScaleNormal="115" workbookViewId="0">
      <selection activeCell="E36" sqref="B4:L1003"/>
    </sheetView>
  </sheetViews>
  <sheetFormatPr defaultRowHeight="14" x14ac:dyDescent="0.3"/>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A3BDA-74EA-4BD0-9286-2F952EE7265D}">
  <dimension ref="N1:W34"/>
  <sheetViews>
    <sheetView tabSelected="1" zoomScale="64" zoomScaleNormal="103" workbookViewId="0">
      <selection activeCell="I33" sqref="I33"/>
    </sheetView>
  </sheetViews>
  <sheetFormatPr defaultRowHeight="14" x14ac:dyDescent="0.3"/>
  <cols>
    <col min="1" max="1" width="3.33203125" style="20" customWidth="1"/>
    <col min="2" max="16" width="8.6640625" style="20"/>
    <col min="17" max="17" width="11.25" style="20" customWidth="1"/>
    <col min="18" max="16384" width="8.6640625" style="20"/>
  </cols>
  <sheetData>
    <row r="1" ht="83" customHeight="1" x14ac:dyDescent="0.3"/>
    <row r="17" spans="14:23" ht="18" x14ac:dyDescent="0.4">
      <c r="N17" s="34" t="str">
        <f>'Pivot table'!C64</f>
        <v>% of calls :22%</v>
      </c>
      <c r="O17" s="34"/>
      <c r="Q17" s="32" t="str">
        <f>'Pivot table'!F60</f>
        <v>Cincinnati</v>
      </c>
      <c r="R17" s="27" t="s">
        <v>11</v>
      </c>
      <c r="S17" s="27" t="s">
        <v>9</v>
      </c>
      <c r="T17" s="27" t="s">
        <v>6</v>
      </c>
      <c r="U17" s="27" t="s">
        <v>13</v>
      </c>
      <c r="V17" s="27" t="s">
        <v>10</v>
      </c>
      <c r="W17" s="32" t="s">
        <v>1094</v>
      </c>
    </row>
    <row r="18" spans="14:23" ht="18" x14ac:dyDescent="0.4">
      <c r="N18" s="34" t="str">
        <f>'Pivot table'!C65</f>
        <v>call rank:2</v>
      </c>
      <c r="O18" s="34"/>
      <c r="Q18" s="30" t="str">
        <f>'Pivot table'!F61</f>
        <v>C0003</v>
      </c>
      <c r="R18" s="31">
        <f>'Pivot table'!G61</f>
        <v>891</v>
      </c>
      <c r="S18" s="31">
        <f>'Pivot table'!H61</f>
        <v>1332</v>
      </c>
      <c r="T18" s="31">
        <f>'Pivot table'!I61</f>
        <v>1282</v>
      </c>
      <c r="U18" s="31">
        <f>'Pivot table'!J61</f>
        <v>739</v>
      </c>
      <c r="V18" s="31">
        <f>'Pivot table'!K61</f>
        <v>560</v>
      </c>
      <c r="W18" s="31">
        <f>'Pivot table'!L61</f>
        <v>4804</v>
      </c>
    </row>
    <row r="19" spans="14:23" ht="18" x14ac:dyDescent="0.4">
      <c r="N19" s="34" t="str">
        <f>'Pivot table'!C66</f>
        <v>call amount:2</v>
      </c>
      <c r="O19" s="34"/>
      <c r="Q19" s="30" t="str">
        <f>'Pivot table'!F62</f>
        <v>C0004</v>
      </c>
      <c r="R19" s="31">
        <f>'Pivot table'!G62</f>
        <v>1991</v>
      </c>
      <c r="S19" s="31">
        <f>'Pivot table'!H62</f>
        <v>1886</v>
      </c>
      <c r="T19" s="31">
        <f>'Pivot table'!I62</f>
        <v>1206</v>
      </c>
      <c r="U19" s="31">
        <f>'Pivot table'!J62</f>
        <v>884</v>
      </c>
      <c r="V19" s="31">
        <f>'Pivot table'!K62</f>
        <v>1722</v>
      </c>
      <c r="W19" s="31">
        <f>'Pivot table'!L62</f>
        <v>7689</v>
      </c>
    </row>
    <row r="20" spans="14:23" x14ac:dyDescent="0.3">
      <c r="Q20" s="30" t="str">
        <f>'Pivot table'!F63</f>
        <v>C0011</v>
      </c>
      <c r="R20" s="31">
        <f>'Pivot table'!G63</f>
        <v>1163</v>
      </c>
      <c r="S20" s="31">
        <f>'Pivot table'!H63</f>
        <v>1180</v>
      </c>
      <c r="T20" s="31">
        <f>'Pivot table'!I63</f>
        <v>1616</v>
      </c>
      <c r="U20" s="31">
        <f>'Pivot table'!J63</f>
        <v>1043</v>
      </c>
      <c r="V20" s="31">
        <f>'Pivot table'!K63</f>
        <v>1747</v>
      </c>
      <c r="W20" s="31">
        <f>'Pivot table'!L63</f>
        <v>6749</v>
      </c>
    </row>
    <row r="21" spans="14:23" x14ac:dyDescent="0.3">
      <c r="Q21" s="30" t="str">
        <f>'Pivot table'!F64</f>
        <v>C0012</v>
      </c>
      <c r="R21" s="31">
        <f>'Pivot table'!G64</f>
        <v>1438</v>
      </c>
      <c r="S21" s="31">
        <f>'Pivot table'!H64</f>
        <v>1616</v>
      </c>
      <c r="T21" s="31">
        <f>'Pivot table'!I64</f>
        <v>866</v>
      </c>
      <c r="U21" s="31">
        <f>'Pivot table'!J64</f>
        <v>829</v>
      </c>
      <c r="V21" s="31">
        <f>'Pivot table'!K64</f>
        <v>2070</v>
      </c>
      <c r="W21" s="31">
        <f>'Pivot table'!L64</f>
        <v>6819</v>
      </c>
    </row>
    <row r="22" spans="14:23" x14ac:dyDescent="0.3">
      <c r="Q22" s="32" t="str">
        <f>'Pivot table'!F65</f>
        <v>Cleveland</v>
      </c>
      <c r="R22" s="31"/>
      <c r="S22" s="31"/>
      <c r="T22" s="31"/>
      <c r="U22" s="31"/>
      <c r="V22" s="31"/>
      <c r="W22" s="31"/>
    </row>
    <row r="23" spans="14:23" x14ac:dyDescent="0.3">
      <c r="Q23" s="30" t="str">
        <f>'Pivot table'!F66</f>
        <v>C0002</v>
      </c>
      <c r="R23" s="31">
        <f>'Pivot table'!G66</f>
        <v>1233</v>
      </c>
      <c r="S23" s="31">
        <f>'Pivot table'!H66</f>
        <v>223</v>
      </c>
      <c r="T23" s="31">
        <f>'Pivot table'!I66</f>
        <v>1680</v>
      </c>
      <c r="U23" s="31">
        <f>'Pivot table'!J66</f>
        <v>990</v>
      </c>
      <c r="V23" s="31">
        <f>'Pivot table'!K66</f>
        <v>1508</v>
      </c>
      <c r="W23" s="31">
        <f>'Pivot table'!L66</f>
        <v>5634</v>
      </c>
    </row>
    <row r="24" spans="14:23" x14ac:dyDescent="0.3">
      <c r="Q24" s="30" t="str">
        <f>'Pivot table'!F67</f>
        <v>C0007</v>
      </c>
      <c r="R24" s="31">
        <f>'Pivot table'!G67</f>
        <v>1598</v>
      </c>
      <c r="S24" s="31">
        <f>'Pivot table'!H67</f>
        <v>1907</v>
      </c>
      <c r="T24" s="31">
        <f>'Pivot table'!I67</f>
        <v>869</v>
      </c>
      <c r="U24" s="31">
        <f>'Pivot table'!J67</f>
        <v>1426</v>
      </c>
      <c r="V24" s="31">
        <f>'Pivot table'!K67</f>
        <v>1416</v>
      </c>
      <c r="W24" s="31">
        <f>'Pivot table'!L67</f>
        <v>7216</v>
      </c>
    </row>
    <row r="25" spans="14:23" x14ac:dyDescent="0.3">
      <c r="Q25" s="30" t="str">
        <f>'Pivot table'!F68</f>
        <v>C0008</v>
      </c>
      <c r="R25" s="31">
        <f>'Pivot table'!G68</f>
        <v>900</v>
      </c>
      <c r="S25" s="31">
        <f>'Pivot table'!H68</f>
        <v>1016</v>
      </c>
      <c r="T25" s="31">
        <f>'Pivot table'!I68</f>
        <v>960</v>
      </c>
      <c r="U25" s="31">
        <f>'Pivot table'!J68</f>
        <v>940</v>
      </c>
      <c r="V25" s="31">
        <f>'Pivot table'!K68</f>
        <v>1193</v>
      </c>
      <c r="W25" s="31">
        <f>'Pivot table'!L68</f>
        <v>5009</v>
      </c>
    </row>
    <row r="26" spans="14:23" x14ac:dyDescent="0.3">
      <c r="Q26" s="30" t="str">
        <f>'Pivot table'!F69</f>
        <v>C0010</v>
      </c>
      <c r="R26" s="31">
        <f>'Pivot table'!G69</f>
        <v>900</v>
      </c>
      <c r="S26" s="31">
        <f>'Pivot table'!H69</f>
        <v>1470</v>
      </c>
      <c r="T26" s="31">
        <f>'Pivot table'!I69</f>
        <v>1617</v>
      </c>
      <c r="U26" s="31">
        <f>'Pivot table'!J69</f>
        <v>1314</v>
      </c>
      <c r="V26" s="31">
        <f>'Pivot table'!K69</f>
        <v>941</v>
      </c>
      <c r="W26" s="31">
        <f>'Pivot table'!L69</f>
        <v>6242</v>
      </c>
    </row>
    <row r="27" spans="14:23" x14ac:dyDescent="0.3">
      <c r="Q27" s="30" t="str">
        <f>'Pivot table'!F70</f>
        <v>C0013</v>
      </c>
      <c r="R27" s="31">
        <f>'Pivot table'!G70</f>
        <v>1255</v>
      </c>
      <c r="S27" s="31">
        <f>'Pivot table'!H70</f>
        <v>516</v>
      </c>
      <c r="T27" s="31">
        <f>'Pivot table'!I70</f>
        <v>1874</v>
      </c>
      <c r="U27" s="31">
        <f>'Pivot table'!J70</f>
        <v>1863</v>
      </c>
      <c r="V27" s="31">
        <f>'Pivot table'!K70</f>
        <v>1722</v>
      </c>
      <c r="W27" s="31">
        <f>'Pivot table'!L70</f>
        <v>7230</v>
      </c>
    </row>
    <row r="28" spans="14:23" x14ac:dyDescent="0.3">
      <c r="Q28" s="30" t="str">
        <f>'Pivot table'!F71</f>
        <v>C0015</v>
      </c>
      <c r="R28" s="31">
        <f>'Pivot table'!G71</f>
        <v>1138</v>
      </c>
      <c r="S28" s="31">
        <f>'Pivot table'!H71</f>
        <v>1898</v>
      </c>
      <c r="T28" s="31">
        <f>'Pivot table'!I71</f>
        <v>1482</v>
      </c>
      <c r="U28" s="31">
        <f>'Pivot table'!J71</f>
        <v>846</v>
      </c>
      <c r="V28" s="31">
        <f>'Pivot table'!K71</f>
        <v>1154</v>
      </c>
      <c r="W28" s="31">
        <f>'Pivot table'!L71</f>
        <v>6518</v>
      </c>
    </row>
    <row r="29" spans="14:23" x14ac:dyDescent="0.3">
      <c r="Q29" s="32" t="str">
        <f>'Pivot table'!F72</f>
        <v>Columbus</v>
      </c>
      <c r="R29" s="31"/>
      <c r="S29" s="31"/>
      <c r="T29" s="31"/>
      <c r="U29" s="31"/>
      <c r="V29" s="31"/>
      <c r="W29" s="31"/>
    </row>
    <row r="30" spans="14:23" x14ac:dyDescent="0.3">
      <c r="Q30" s="30" t="str">
        <f>'Pivot table'!F73</f>
        <v>C0001</v>
      </c>
      <c r="R30" s="31">
        <f>'Pivot table'!G73</f>
        <v>1655</v>
      </c>
      <c r="S30" s="31">
        <f>'Pivot table'!H73</f>
        <v>805</v>
      </c>
      <c r="T30" s="31">
        <f>'Pivot table'!I73</f>
        <v>2263</v>
      </c>
      <c r="U30" s="31">
        <f>'Pivot table'!J73</f>
        <v>987</v>
      </c>
      <c r="V30" s="31">
        <f>'Pivot table'!K73</f>
        <v>1075</v>
      </c>
      <c r="W30" s="31">
        <f>'Pivot table'!L73</f>
        <v>6785</v>
      </c>
    </row>
    <row r="31" spans="14:23" x14ac:dyDescent="0.3">
      <c r="Q31" s="30" t="str">
        <f>'Pivot table'!F74</f>
        <v>C0005</v>
      </c>
      <c r="R31" s="31">
        <f>'Pivot table'!G74</f>
        <v>1104</v>
      </c>
      <c r="S31" s="31">
        <f>'Pivot table'!H74</f>
        <v>2280</v>
      </c>
      <c r="T31" s="31">
        <f>'Pivot table'!I74</f>
        <v>1445</v>
      </c>
      <c r="U31" s="31">
        <f>'Pivot table'!J74</f>
        <v>1722</v>
      </c>
      <c r="V31" s="31">
        <f>'Pivot table'!K74</f>
        <v>1196</v>
      </c>
      <c r="W31" s="31">
        <f>'Pivot table'!L74</f>
        <v>7747</v>
      </c>
    </row>
    <row r="32" spans="14:23" x14ac:dyDescent="0.3">
      <c r="Q32" s="30" t="str">
        <f>'Pivot table'!F75</f>
        <v>C0006</v>
      </c>
      <c r="R32" s="31">
        <f>'Pivot table'!G75</f>
        <v>372</v>
      </c>
      <c r="S32" s="31">
        <f>'Pivot table'!H75</f>
        <v>1818</v>
      </c>
      <c r="T32" s="31">
        <f>'Pivot table'!I75</f>
        <v>1346</v>
      </c>
      <c r="U32" s="31">
        <f>'Pivot table'!J75</f>
        <v>1156</v>
      </c>
      <c r="V32" s="31">
        <f>'Pivot table'!K75</f>
        <v>1484</v>
      </c>
      <c r="W32" s="31">
        <f>'Pivot table'!L75</f>
        <v>6176</v>
      </c>
    </row>
    <row r="33" spans="17:23" x14ac:dyDescent="0.3">
      <c r="Q33" s="30" t="str">
        <f>'Pivot table'!F76</f>
        <v>C0009</v>
      </c>
      <c r="R33" s="31">
        <f>'Pivot table'!G76</f>
        <v>1415</v>
      </c>
      <c r="S33" s="31">
        <f>'Pivot table'!H76</f>
        <v>1271</v>
      </c>
      <c r="T33" s="31">
        <f>'Pivot table'!I76</f>
        <v>1214</v>
      </c>
      <c r="U33" s="31">
        <f>'Pivot table'!J76</f>
        <v>1135</v>
      </c>
      <c r="V33" s="31">
        <f>'Pivot table'!K76</f>
        <v>1566</v>
      </c>
      <c r="W33" s="31">
        <f>'Pivot table'!L76</f>
        <v>6601</v>
      </c>
    </row>
    <row r="34" spans="17:23" x14ac:dyDescent="0.3">
      <c r="Q34" s="30" t="str">
        <f>'Pivot table'!F77</f>
        <v>C0014</v>
      </c>
      <c r="R34" s="31">
        <f>'Pivot table'!G77</f>
        <v>1362</v>
      </c>
      <c r="S34" s="31">
        <f>'Pivot table'!H77</f>
        <v>1363</v>
      </c>
      <c r="T34" s="31">
        <f>'Pivot table'!I77</f>
        <v>1152</v>
      </c>
      <c r="U34" s="31">
        <f>'Pivot table'!J77</f>
        <v>777</v>
      </c>
      <c r="V34" s="31">
        <f>'Pivot table'!K77</f>
        <v>750</v>
      </c>
      <c r="W34" s="31">
        <f>'Pivot table'!L77</f>
        <v>5404</v>
      </c>
    </row>
  </sheetData>
  <mergeCells count="3">
    <mergeCell ref="N17:O17"/>
    <mergeCell ref="N18:O18"/>
    <mergeCell ref="N19:O19"/>
  </mergeCells>
  <conditionalFormatting sqref="R18:V34">
    <cfRule type="dataBar" priority="2">
      <dataBar>
        <cfvo type="num" val="0"/>
        <cfvo type="formula" val="MAX($R$18:$V$34 )*2"/>
        <color rgb="FF638EC6"/>
      </dataBar>
      <extLst>
        <ext xmlns:x14="http://schemas.microsoft.com/office/spreadsheetml/2009/9/main" uri="{B025F937-C7B1-47D3-B67F-A62EFF666E3E}">
          <x14:id>{0ADEDFE3-A748-4A76-8E1B-66E27ADAADC3}</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4" id="{FE36A0E6-3875-4055-820F-6CA119C6C032}">
            <xm:f>R$17='Pivot table'!$C$51</xm:f>
            <x14:dxf>
              <fill>
                <patternFill>
                  <bgColor theme="5" tint="0.39994506668294322"/>
                </patternFill>
              </fill>
            </x14:dxf>
          </x14:cfRule>
          <xm:sqref>R17:V34</xm:sqref>
        </x14:conditionalFormatting>
        <x14:conditionalFormatting xmlns:xm="http://schemas.microsoft.com/office/excel/2006/main">
          <x14:cfRule type="dataBar" id="{0ADEDFE3-A748-4A76-8E1B-66E27ADAADC3}">
            <x14:dataBar minLength="0" maxLength="100" gradient="0">
              <x14:cfvo type="num">
                <xm:f>0</xm:f>
              </x14:cfvo>
              <x14:cfvo type="formula">
                <xm:f>MAX($R$18:$V$34 )*2</xm:f>
              </x14:cfvo>
              <x14:negativeFillColor rgb="FFFF0000"/>
              <x14:axisColor rgb="FF000000"/>
            </x14:dataBar>
          </x14:cfRule>
          <xm:sqref>R18:V34</xm:sqref>
        </x14:conditionalFormatting>
      </x14:conditionalFormattings>
    </ex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90" zoomScaleNormal="115" workbookViewId="0">
      <selection activeCell="G4" sqref="G4"/>
    </sheetView>
  </sheetViews>
  <sheetFormatPr defaultRowHeight="14" x14ac:dyDescent="0.3"/>
  <cols>
    <col min="5" max="5" width="10.83203125" customWidth="1"/>
    <col min="6" max="6" width="9.83203125" customWidth="1"/>
  </cols>
  <sheetData>
    <row r="2" spans="5:6" x14ac:dyDescent="0.3">
      <c r="E2" t="s">
        <v>1040</v>
      </c>
      <c r="F2" t="s">
        <v>1041</v>
      </c>
    </row>
    <row r="3" spans="5:6" ht="25.5" customHeight="1" x14ac:dyDescent="0.3">
      <c r="E3" t="s">
        <v>11</v>
      </c>
      <c r="F3" t="e">
        <v>#VALUE!</v>
      </c>
    </row>
    <row r="4" spans="5:6" ht="25.5" customHeight="1" x14ac:dyDescent="0.3">
      <c r="E4" t="s">
        <v>9</v>
      </c>
      <c r="F4" t="e" vm="1">
        <v>#VALUE!</v>
      </c>
    </row>
    <row r="5" spans="5:6" ht="25.5" customHeight="1" x14ac:dyDescent="0.3">
      <c r="E5" t="s">
        <v>6</v>
      </c>
      <c r="F5" t="e" vm="2">
        <v>#VALUE!</v>
      </c>
    </row>
    <row r="6" spans="5:6" ht="25.5" customHeight="1" x14ac:dyDescent="0.3">
      <c r="E6" t="s">
        <v>13</v>
      </c>
      <c r="F6" t="e" vm="3">
        <v>#VALUE!</v>
      </c>
    </row>
    <row r="7" spans="5:6" ht="25.5" customHeight="1" x14ac:dyDescent="0.3">
      <c r="E7" t="s">
        <v>10</v>
      </c>
      <c r="F7" t="e" vm="4">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Pivot table</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ALIJA BHUJEL</cp:lastModifiedBy>
  <dcterms:created xsi:type="dcterms:W3CDTF">2021-03-14T20:21:32Z</dcterms:created>
  <dcterms:modified xsi:type="dcterms:W3CDTF">2024-11-05T06:32:23Z</dcterms:modified>
</cp:coreProperties>
</file>