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ff6410ec2370c36/Desktop/"/>
    </mc:Choice>
  </mc:AlternateContent>
  <xr:revisionPtr revIDLastSave="108" documentId="13_ncr:1_{4A052143-7FEB-49B4-8122-70EA28B8043B}" xr6:coauthVersionLast="47" xr6:coauthVersionMax="47" xr10:uidLastSave="{30C89AC3-457A-4227-8320-69E9F8D1C596}"/>
  <bookViews>
    <workbookView xWindow="-108" yWindow="-108" windowWidth="23256" windowHeight="12456" activeTab="1" xr2:uid="{00000000-000D-0000-FFFF-FFFF00000000}"/>
  </bookViews>
  <sheets>
    <sheet name="Sheet1" sheetId="1" r:id="rId1"/>
    <sheet name="Sheet4" sheetId="4" r:id="rId2"/>
    <sheet name="Sheet2" sheetId="5" r:id="rId3"/>
    <sheet name="Sheet3" sheetId="6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V89" i="1" l="1"/>
  <c r="R89" i="1"/>
  <c r="O89" i="1"/>
  <c r="K89" i="1"/>
  <c r="H89" i="1"/>
  <c r="F86" i="1"/>
  <c r="G18" i="1"/>
  <c r="H18" i="1"/>
  <c r="AB50" i="1"/>
  <c r="AA50" i="1"/>
  <c r="Z42" i="1"/>
  <c r="AA42" i="1"/>
  <c r="AB42" i="1" s="1"/>
  <c r="Z15" i="1"/>
  <c r="Z16" i="1"/>
  <c r="Z18" i="1"/>
  <c r="Z20" i="1"/>
  <c r="Z21" i="1"/>
  <c r="Z22" i="1"/>
  <c r="Z23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6" i="1"/>
  <c r="Z47" i="1"/>
  <c r="Z48" i="1"/>
  <c r="Z49" i="1"/>
  <c r="Z51" i="1"/>
  <c r="Z52" i="1"/>
  <c r="Z53" i="1"/>
  <c r="Z54" i="1"/>
  <c r="Z55" i="1"/>
  <c r="Z56" i="1"/>
  <c r="Z58" i="1"/>
  <c r="Z60" i="1"/>
  <c r="Z61" i="1"/>
  <c r="Z63" i="1"/>
  <c r="Z64" i="1"/>
  <c r="Z65" i="1"/>
  <c r="Z14" i="1"/>
  <c r="Q50" i="1"/>
  <c r="R50" i="1" s="1"/>
  <c r="N50" i="1"/>
  <c r="O50" i="1" s="1"/>
  <c r="J50" i="1"/>
  <c r="K50" i="1"/>
  <c r="G50" i="1"/>
  <c r="H50" i="1" s="1"/>
  <c r="X15" i="1"/>
  <c r="X16" i="1"/>
  <c r="X17" i="1"/>
  <c r="Z17" i="1" s="1"/>
  <c r="X18" i="1"/>
  <c r="X19" i="1"/>
  <c r="Z19" i="1" s="1"/>
  <c r="X20" i="1"/>
  <c r="X21" i="1"/>
  <c r="X22" i="1"/>
  <c r="X23" i="1"/>
  <c r="X24" i="1"/>
  <c r="Z24" i="1" s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Z45" i="1" s="1"/>
  <c r="AA45" i="1" s="1"/>
  <c r="AB45" i="1" s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Z59" i="1" s="1"/>
  <c r="X60" i="1"/>
  <c r="X61" i="1"/>
  <c r="X62" i="1"/>
  <c r="Z62" i="1" s="1"/>
  <c r="X63" i="1"/>
  <c r="X64" i="1"/>
  <c r="X65" i="1"/>
  <c r="X14" i="1"/>
  <c r="U50" i="1"/>
  <c r="V50" i="1"/>
  <c r="N47" i="1"/>
  <c r="O47" i="1" s="1"/>
  <c r="N48" i="1"/>
  <c r="N49" i="1"/>
  <c r="O49" i="1" s="1"/>
  <c r="N51" i="1"/>
  <c r="O51" i="1" s="1"/>
  <c r="N52" i="1"/>
  <c r="N53" i="1"/>
  <c r="N54" i="1"/>
  <c r="O54" i="1" s="1"/>
  <c r="N55" i="1"/>
  <c r="O55" i="1" s="1"/>
  <c r="N56" i="1"/>
  <c r="O56" i="1" s="1"/>
  <c r="N57" i="1"/>
  <c r="N58" i="1"/>
  <c r="O58" i="1" s="1"/>
  <c r="N59" i="1"/>
  <c r="O59" i="1" s="1"/>
  <c r="N60" i="1"/>
  <c r="N61" i="1"/>
  <c r="N62" i="1"/>
  <c r="O62" i="1" s="1"/>
  <c r="N63" i="1"/>
  <c r="O63" i="1" s="1"/>
  <c r="N64" i="1"/>
  <c r="O64" i="1" s="1"/>
  <c r="N65" i="1"/>
  <c r="Q47" i="1"/>
  <c r="Q48" i="1"/>
  <c r="R48" i="1" s="1"/>
  <c r="Q49" i="1"/>
  <c r="R49" i="1" s="1"/>
  <c r="Q51" i="1"/>
  <c r="R51" i="1" s="1"/>
  <c r="Q52" i="1"/>
  <c r="Q53" i="1"/>
  <c r="Q54" i="1"/>
  <c r="Q55" i="1"/>
  <c r="R55" i="1" s="1"/>
  <c r="Q56" i="1"/>
  <c r="R56" i="1" s="1"/>
  <c r="Q57" i="1"/>
  <c r="R57" i="1" s="1"/>
  <c r="Q58" i="1"/>
  <c r="Q59" i="1"/>
  <c r="Q60" i="1"/>
  <c r="R60" i="1" s="1"/>
  <c r="Q61" i="1"/>
  <c r="R61" i="1" s="1"/>
  <c r="Q62" i="1"/>
  <c r="Q63" i="1"/>
  <c r="Q64" i="1"/>
  <c r="R64" i="1" s="1"/>
  <c r="Q65" i="1"/>
  <c r="R65" i="1" s="1"/>
  <c r="U42" i="1"/>
  <c r="V42" i="1" s="1"/>
  <c r="Q42" i="1"/>
  <c r="R42" i="1" s="1"/>
  <c r="N42" i="1"/>
  <c r="O42" i="1" s="1"/>
  <c r="J42" i="1"/>
  <c r="K42" i="1" s="1"/>
  <c r="G42" i="1"/>
  <c r="H42" i="1" s="1"/>
  <c r="U65" i="1"/>
  <c r="V65" i="1" s="1"/>
  <c r="O65" i="1"/>
  <c r="J65" i="1"/>
  <c r="K65" i="1" s="1"/>
  <c r="G65" i="1"/>
  <c r="H65" i="1" s="1"/>
  <c r="AA44" i="1"/>
  <c r="AB44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Q44" i="1"/>
  <c r="R44" i="1" s="1"/>
  <c r="Q45" i="1"/>
  <c r="R45" i="1" s="1"/>
  <c r="Q46" i="1"/>
  <c r="R46" i="1" s="1"/>
  <c r="R47" i="1"/>
  <c r="R52" i="1"/>
  <c r="R53" i="1"/>
  <c r="R54" i="1"/>
  <c r="R58" i="1"/>
  <c r="R59" i="1"/>
  <c r="R62" i="1"/>
  <c r="R63" i="1"/>
  <c r="N44" i="1"/>
  <c r="O44" i="1" s="1"/>
  <c r="N45" i="1"/>
  <c r="O45" i="1" s="1"/>
  <c r="N46" i="1"/>
  <c r="O46" i="1" s="1"/>
  <c r="O48" i="1"/>
  <c r="O52" i="1"/>
  <c r="O53" i="1"/>
  <c r="O57" i="1"/>
  <c r="O60" i="1"/>
  <c r="O61" i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AA46" i="1" l="1"/>
  <c r="AB46" i="1" s="1"/>
  <c r="AA64" i="1"/>
  <c r="AB64" i="1" s="1"/>
  <c r="AA60" i="1"/>
  <c r="AB60" i="1" s="1"/>
  <c r="AA56" i="1"/>
  <c r="AB56" i="1" s="1"/>
  <c r="AA51" i="1"/>
  <c r="AB51" i="1" s="1"/>
  <c r="AA65" i="1"/>
  <c r="AB65" i="1" s="1"/>
  <c r="AA63" i="1"/>
  <c r="AB63" i="1" s="1"/>
  <c r="AA59" i="1"/>
  <c r="AB59" i="1" s="1"/>
  <c r="AA55" i="1"/>
  <c r="AB55" i="1" s="1"/>
  <c r="AA49" i="1"/>
  <c r="AB49" i="1" s="1"/>
  <c r="AA62" i="1"/>
  <c r="AB62" i="1" s="1"/>
  <c r="AA58" i="1"/>
  <c r="AB58" i="1" s="1"/>
  <c r="AA54" i="1"/>
  <c r="AB54" i="1" s="1"/>
  <c r="AA61" i="1"/>
  <c r="AB61" i="1" s="1"/>
  <c r="AA57" i="1"/>
  <c r="AB57" i="1" s="1"/>
  <c r="AA53" i="1"/>
  <c r="AB53" i="1" s="1"/>
  <c r="AA47" i="1"/>
  <c r="AB47" i="1" s="1"/>
  <c r="AA52" i="1"/>
  <c r="AB52" i="1" s="1"/>
  <c r="AA48" i="1"/>
  <c r="AB48" i="1" s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49" i="1"/>
  <c r="AC48" i="1"/>
  <c r="AC47" i="1"/>
  <c r="AC46" i="1"/>
  <c r="AC45" i="1"/>
  <c r="AC44" i="1"/>
  <c r="AC43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A40" i="1"/>
  <c r="AA41" i="1"/>
  <c r="C1" i="5"/>
  <c r="G14" i="1" l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9" i="1" s="1"/>
  <c r="AA39" i="1" s="1"/>
  <c r="AB39" i="1" s="1"/>
  <c r="G40" i="1"/>
  <c r="G41" i="1"/>
  <c r="G43" i="1"/>
  <c r="AB40" i="1"/>
  <c r="AB41" i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3" i="1"/>
  <c r="V43" i="1" s="1"/>
  <c r="U14" i="1"/>
  <c r="V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3" i="1"/>
  <c r="R43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3" i="1"/>
  <c r="O43" i="1" s="1"/>
  <c r="N14" i="1"/>
  <c r="O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3" i="1"/>
  <c r="K43" i="1" s="1"/>
  <c r="U82" i="1" l="1"/>
  <c r="B16" i="5" s="1"/>
  <c r="B14" i="5"/>
  <c r="AA43" i="1"/>
  <c r="AB43" i="1" s="1"/>
  <c r="H37" i="1"/>
  <c r="AA37" i="1" s="1"/>
  <c r="AB37" i="1" s="1"/>
  <c r="E76" i="4"/>
  <c r="B26" i="5" s="1"/>
  <c r="G76" i="4"/>
  <c r="B28" i="5" s="1"/>
  <c r="F76" i="4"/>
  <c r="B27" i="5" s="1"/>
  <c r="D76" i="4"/>
  <c r="B25" i="5" s="1"/>
  <c r="C76" i="4"/>
  <c r="B24" i="5" s="1"/>
  <c r="Q14" i="1"/>
  <c r="R14" i="1" s="1"/>
  <c r="L23" i="1"/>
  <c r="L24" i="1"/>
  <c r="L39" i="1"/>
  <c r="L43" i="1"/>
  <c r="H36" i="1"/>
  <c r="AA36" i="1" s="1"/>
  <c r="AB36" i="1" s="1"/>
  <c r="H35" i="1"/>
  <c r="AA35" i="1" s="1"/>
  <c r="AB35" i="1" s="1"/>
  <c r="H34" i="1"/>
  <c r="AA34" i="1" s="1"/>
  <c r="AB34" i="1" s="1"/>
  <c r="H32" i="1"/>
  <c r="AA32" i="1" s="1"/>
  <c r="AB32" i="1" s="1"/>
  <c r="H30" i="1"/>
  <c r="AA30" i="1" s="1"/>
  <c r="AB30" i="1" s="1"/>
  <c r="H28" i="1"/>
  <c r="AA28" i="1" s="1"/>
  <c r="AB28" i="1" s="1"/>
  <c r="H27" i="1"/>
  <c r="AA27" i="1" s="1"/>
  <c r="AB27" i="1" s="1"/>
  <c r="H26" i="1"/>
  <c r="AA26" i="1" s="1"/>
  <c r="AB26" i="1" s="1"/>
  <c r="H24" i="1"/>
  <c r="H22" i="1"/>
  <c r="AA22" i="1" s="1"/>
  <c r="AB22" i="1" s="1"/>
  <c r="H20" i="1"/>
  <c r="AA20" i="1" s="1"/>
  <c r="AB20" i="1" s="1"/>
  <c r="H19" i="1"/>
  <c r="AA19" i="1" s="1"/>
  <c r="AB19" i="1" s="1"/>
  <c r="AA18" i="1"/>
  <c r="AB18" i="1" s="1"/>
  <c r="H17" i="1"/>
  <c r="H16" i="1"/>
  <c r="AA16" i="1" s="1"/>
  <c r="AB16" i="1" s="1"/>
  <c r="H43" i="1"/>
  <c r="H41" i="1"/>
  <c r="H40" i="1"/>
  <c r="H38" i="1"/>
  <c r="AA38" i="1" s="1"/>
  <c r="AB38" i="1" s="1"/>
  <c r="H33" i="1"/>
  <c r="AA33" i="1" s="1"/>
  <c r="AB33" i="1" s="1"/>
  <c r="H31" i="1"/>
  <c r="AA31" i="1" s="1"/>
  <c r="AB31" i="1" s="1"/>
  <c r="H29" i="1"/>
  <c r="AA29" i="1" s="1"/>
  <c r="AB29" i="1" s="1"/>
  <c r="H25" i="1"/>
  <c r="AA25" i="1" s="1"/>
  <c r="AB25" i="1" s="1"/>
  <c r="H23" i="1"/>
  <c r="AA23" i="1" s="1"/>
  <c r="AB23" i="1" s="1"/>
  <c r="H21" i="1"/>
  <c r="AA21" i="1" s="1"/>
  <c r="AB21" i="1" s="1"/>
  <c r="H15" i="1"/>
  <c r="AA15" i="1" s="1"/>
  <c r="AB15" i="1" s="1"/>
  <c r="L18" i="1"/>
  <c r="L19" i="1"/>
  <c r="L20" i="1"/>
  <c r="L21" i="1"/>
  <c r="L22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40" i="1"/>
  <c r="L41" i="1"/>
  <c r="L15" i="1"/>
  <c r="L16" i="1"/>
  <c r="AA17" i="1" l="1"/>
  <c r="AB17" i="1" s="1"/>
  <c r="AB89" i="1" s="1"/>
  <c r="AA24" i="1"/>
  <c r="AB24" i="1" s="1"/>
  <c r="B15" i="5"/>
  <c r="B38" i="5" s="1"/>
  <c r="B15" i="6" s="1"/>
  <c r="B39" i="5"/>
  <c r="B16" i="6" s="1"/>
  <c r="B29" i="5"/>
  <c r="B37" i="5"/>
  <c r="B14" i="6" s="1"/>
  <c r="L82" i="1"/>
  <c r="L14" i="1"/>
  <c r="L17" i="1"/>
  <c r="L36" i="1" l="1"/>
  <c r="AC82" i="1" l="1"/>
  <c r="H14" i="1" l="1"/>
  <c r="J14" i="1"/>
  <c r="K14" i="1" s="1"/>
  <c r="B13" i="5" l="1"/>
  <c r="B36" i="5" s="1"/>
  <c r="B13" i="6" s="1"/>
  <c r="AA14" i="1"/>
  <c r="AB14" i="1" s="1"/>
  <c r="F87" i="1" l="1"/>
  <c r="B12" i="5"/>
  <c r="B17" i="5" s="1"/>
  <c r="F88" i="1" l="1"/>
  <c r="F93" i="1" s="1"/>
  <c r="B40" i="5"/>
  <c r="B35" i="5"/>
  <c r="B12" i="6" s="1"/>
  <c r="I17" i="6" l="1"/>
  <c r="G17" i="6"/>
  <c r="C17" i="6"/>
  <c r="F17" i="6"/>
  <c r="K17" i="6"/>
  <c r="E17" i="6"/>
  <c r="H17" i="6"/>
  <c r="J17" i="6"/>
  <c r="D17" i="6"/>
  <c r="K18" i="6" l="1"/>
</calcChain>
</file>

<file path=xl/sharedStrings.xml><?xml version="1.0" encoding="utf-8"?>
<sst xmlns="http://schemas.openxmlformats.org/spreadsheetml/2006/main" count="476" uniqueCount="200">
  <si>
    <t>Session</t>
  </si>
  <si>
    <t>Name of the Institute :</t>
  </si>
  <si>
    <t>Programme :</t>
  </si>
  <si>
    <t>Year :</t>
  </si>
  <si>
    <t>Teacher :</t>
  </si>
  <si>
    <t>Serial No</t>
  </si>
  <si>
    <t>Registration No.</t>
  </si>
  <si>
    <t>CO1</t>
  </si>
  <si>
    <t>CO2</t>
  </si>
  <si>
    <t>CO3</t>
  </si>
  <si>
    <t>CO4</t>
  </si>
  <si>
    <t>CO5</t>
  </si>
  <si>
    <t>CO-wise Full Marks</t>
  </si>
  <si>
    <t>Direct Attainment Schemes</t>
  </si>
  <si>
    <t>CO List</t>
  </si>
  <si>
    <t>M</t>
  </si>
  <si>
    <t>%</t>
  </si>
  <si>
    <t>L1</t>
  </si>
  <si>
    <t>Question</t>
  </si>
  <si>
    <t>Q1</t>
  </si>
  <si>
    <t>Q2</t>
  </si>
  <si>
    <t>Q3</t>
  </si>
  <si>
    <t>Q4</t>
  </si>
  <si>
    <t>Q5</t>
  </si>
  <si>
    <t>COs</t>
  </si>
  <si>
    <t>Strongly Agree</t>
  </si>
  <si>
    <t>Agree</t>
  </si>
  <si>
    <t>Neutral</t>
  </si>
  <si>
    <t>Disagree</t>
  </si>
  <si>
    <t>Strongly Disagree</t>
  </si>
  <si>
    <t>Indirect Attatinment : Course End Survey</t>
  </si>
  <si>
    <t>Name</t>
  </si>
  <si>
    <t>Registration No</t>
  </si>
  <si>
    <t>Total</t>
  </si>
  <si>
    <t>L2</t>
  </si>
  <si>
    <t>Attendance</t>
  </si>
  <si>
    <t>P</t>
  </si>
  <si>
    <t>Assignment(FM10)</t>
  </si>
  <si>
    <t>I</t>
  </si>
  <si>
    <t>2021-22</t>
  </si>
  <si>
    <t>Status of Submission</t>
  </si>
  <si>
    <t>YES</t>
  </si>
  <si>
    <t>INTERNAL ASSESSMENT 1 (FM: 10)</t>
  </si>
  <si>
    <t>Question Number</t>
  </si>
  <si>
    <t>Blooms' Taxonomy Mapping</t>
  </si>
  <si>
    <t>Level 1 if minimum 50% of the students attain equal or more than 60% marks|| Level 2 if minimum 60% of the students attain equal or more than 60% marks|| Level 3 if minimum 70% of the students attain equal of more than 60% marks</t>
  </si>
  <si>
    <t>Equal or more than 60%</t>
  </si>
  <si>
    <t>Attainment Level</t>
  </si>
  <si>
    <t>INTERNAL ASSESSMENT 2 (FM:10)</t>
  </si>
  <si>
    <t xml:space="preserve">Total Attainment of COs in Internal Assessment </t>
  </si>
  <si>
    <t xml:space="preserve">Total Attainment of COs in External Assessment </t>
  </si>
  <si>
    <t>Direct Attainment</t>
  </si>
  <si>
    <t>Indirect Attainment</t>
  </si>
  <si>
    <t>Overall CO Attainment</t>
  </si>
  <si>
    <t>Attendance (FM: 10)</t>
  </si>
  <si>
    <t>Total Marks (F.M: 100)</t>
  </si>
  <si>
    <t>Only ESE Marks &amp; Attainment</t>
  </si>
  <si>
    <t>ESE Marks</t>
  </si>
  <si>
    <t>Attainment in ESE</t>
  </si>
  <si>
    <t>ATTAINMENT CRITERIA (ESE):</t>
  </si>
  <si>
    <t>ATTAINMENT CRITERIA (INTERNAL ASSESSMENT):</t>
  </si>
  <si>
    <t>D202102120</t>
  </si>
  <si>
    <t>D202109536</t>
  </si>
  <si>
    <t>D202109541</t>
  </si>
  <si>
    <t>D202110516</t>
  </si>
  <si>
    <t>D202119709</t>
  </si>
  <si>
    <t>D202119730</t>
  </si>
  <si>
    <t>D202119737</t>
  </si>
  <si>
    <t>D202119740</t>
  </si>
  <si>
    <t>D202119741</t>
  </si>
  <si>
    <t>D202119744</t>
  </si>
  <si>
    <t>D202119747</t>
  </si>
  <si>
    <t>D202119751</t>
  </si>
  <si>
    <t>D202119752</t>
  </si>
  <si>
    <t>D202119755</t>
  </si>
  <si>
    <t>D202119760</t>
  </si>
  <si>
    <t>D202119762</t>
  </si>
  <si>
    <t>D202119765</t>
  </si>
  <si>
    <t>D202119769</t>
  </si>
  <si>
    <t>D202119775</t>
  </si>
  <si>
    <t>D212227081</t>
  </si>
  <si>
    <t>D212227082</t>
  </si>
  <si>
    <t>D212227083</t>
  </si>
  <si>
    <t>D212227084</t>
  </si>
  <si>
    <t>D212227085</t>
  </si>
  <si>
    <t>D212227086</t>
  </si>
  <si>
    <t>D212227088</t>
  </si>
  <si>
    <t>D212227089</t>
  </si>
  <si>
    <t>D212227091</t>
  </si>
  <si>
    <t>Institute Code :</t>
  </si>
  <si>
    <t>Course :</t>
  </si>
  <si>
    <t>II</t>
  </si>
  <si>
    <t>Semester</t>
  </si>
  <si>
    <t>Course Code</t>
  </si>
  <si>
    <t>ATTAINMENT CRITERIA :</t>
  </si>
  <si>
    <t>ATTAINMENT OF CO THROUGH DIRECT MODE OF ASSESSMENT</t>
  </si>
  <si>
    <t>Attainment</t>
  </si>
  <si>
    <t>WT. AVG</t>
  </si>
  <si>
    <t>ATTAINMENT OF CO THROUGH INDIRECT MODE OF ASSESSMENT (EXIT/ALUMNI SURVEY)</t>
  </si>
  <si>
    <t>ATTAINMENT OF CO (Direct+Indirect Modes of Assessment) (80%+20%)</t>
  </si>
  <si>
    <t>CO PO PSO MAPPING &amp; ATTAINMENT</t>
  </si>
  <si>
    <t xml:space="preserve">CO Attainment </t>
  </si>
  <si>
    <t>PO1</t>
  </si>
  <si>
    <t>PO2</t>
  </si>
  <si>
    <t>PO3</t>
  </si>
  <si>
    <t>PO4</t>
  </si>
  <si>
    <t>PO5</t>
  </si>
  <si>
    <t>PO6</t>
  </si>
  <si>
    <t>PO7</t>
  </si>
  <si>
    <t>PSO1</t>
  </si>
  <si>
    <t>PSO2</t>
  </si>
  <si>
    <t>Level</t>
  </si>
  <si>
    <t>Value</t>
  </si>
  <si>
    <t>HIGH</t>
  </si>
  <si>
    <t>MEDIUM</t>
  </si>
  <si>
    <t>LOW</t>
  </si>
  <si>
    <t>N.R.</t>
  </si>
  <si>
    <t>PO Attainment</t>
  </si>
  <si>
    <t>Overall Attainment</t>
  </si>
  <si>
    <t>D212227087</t>
  </si>
  <si>
    <t>AKASH SARKAR</t>
  </si>
  <si>
    <t>SAGAR PAUL</t>
  </si>
  <si>
    <t>SOUVIK MONDAL</t>
  </si>
  <si>
    <t>RUPAM PRAMANIK</t>
  </si>
  <si>
    <t>ROHAN KUMAR</t>
  </si>
  <si>
    <t>AMLAN MALLIK</t>
  </si>
  <si>
    <t>BAPAN BISWAS</t>
  </si>
  <si>
    <t>HIMANGSHU HALDER</t>
  </si>
  <si>
    <t>JIT BISWAS</t>
  </si>
  <si>
    <t>KOUSIK MONDAL</t>
  </si>
  <si>
    <t>MASIRUZAMMAN SK</t>
  </si>
  <si>
    <t>PABITRA BISWAS</t>
  </si>
  <si>
    <t>PABITRA MONDAL</t>
  </si>
  <si>
    <t>PRITAM BHOWMIK</t>
  </si>
  <si>
    <t>SAIKAT DAS</t>
  </si>
  <si>
    <t>SARMISHTA MONDAL</t>
  </si>
  <si>
    <t>SOURAV HALDER</t>
  </si>
  <si>
    <t>SUBHOJYOTI GHOSH</t>
  </si>
  <si>
    <t>SUMANTA DEBNATH</t>
  </si>
  <si>
    <t>AKASH BISWAS</t>
  </si>
  <si>
    <t>ANIRBAN PAL</t>
  </si>
  <si>
    <t>ANJAN ROY</t>
  </si>
  <si>
    <t>ANUPAM DAS</t>
  </si>
  <si>
    <t>ANUPAM ROY</t>
  </si>
  <si>
    <t>ARPAN PAL</t>
  </si>
  <si>
    <t>ARUP BISWAS</t>
  </si>
  <si>
    <t>AYAN SARKAR</t>
  </si>
  <si>
    <t>BAISAKHI BISWAS</t>
  </si>
  <si>
    <t>DIP NARANYAN ROY</t>
  </si>
  <si>
    <t>D212227092</t>
  </si>
  <si>
    <t>GOURAB BISWAS</t>
  </si>
  <si>
    <t>D212227093</t>
  </si>
  <si>
    <t>HASIBUL SEIKH</t>
  </si>
  <si>
    <t>D212227094</t>
  </si>
  <si>
    <t>MANAS BISWAS</t>
  </si>
  <si>
    <t>MD SAYYED ALAM</t>
  </si>
  <si>
    <t>D212227097</t>
  </si>
  <si>
    <t>NILESH BISWAS</t>
  </si>
  <si>
    <t>D212227098</t>
  </si>
  <si>
    <t>PRADIP PAUL</t>
  </si>
  <si>
    <t>D212227100</t>
  </si>
  <si>
    <t>PUSKAR DAS</t>
  </si>
  <si>
    <t>D212227101</t>
  </si>
  <si>
    <t>RAJKUMAR BISWAS</t>
  </si>
  <si>
    <t>D212227103</t>
  </si>
  <si>
    <t>SARANDIP DAS</t>
  </si>
  <si>
    <t>D212227105</t>
  </si>
  <si>
    <t>SAYANDIP BAR</t>
  </si>
  <si>
    <t>D212227106</t>
  </si>
  <si>
    <t>SHUBHASISH DAS</t>
  </si>
  <si>
    <t>D212227107</t>
  </si>
  <si>
    <t>SK ASIF</t>
  </si>
  <si>
    <t>D212227108</t>
  </si>
  <si>
    <t>SOURAV PATHAK</t>
  </si>
  <si>
    <t>D212227109</t>
  </si>
  <si>
    <t>SOUVIK DEBNATH</t>
  </si>
  <si>
    <t>D212227110</t>
  </si>
  <si>
    <t>SUBHAJIT MONDAL</t>
  </si>
  <si>
    <t>D212227111</t>
  </si>
  <si>
    <t>SUMAN CHANDRA RANA</t>
  </si>
  <si>
    <t>D212227112</t>
  </si>
  <si>
    <t>SUMAN DEBNATH</t>
  </si>
  <si>
    <t>D212227113</t>
  </si>
  <si>
    <t>SUVANKAR MONDAL</t>
  </si>
  <si>
    <t>D212227114</t>
  </si>
  <si>
    <t>TAPU LET</t>
  </si>
  <si>
    <t>D192023091</t>
  </si>
  <si>
    <t>ABHIJIT MAITY</t>
  </si>
  <si>
    <t>SATTA GHOSHAL</t>
  </si>
  <si>
    <t>D212227095</t>
  </si>
  <si>
    <t>D212227104</t>
  </si>
  <si>
    <t>A</t>
  </si>
  <si>
    <t>NO</t>
  </si>
  <si>
    <t>D212227090</t>
  </si>
  <si>
    <t>DINESH DAS</t>
  </si>
  <si>
    <t>D212227099</t>
  </si>
  <si>
    <t>PRIYA KHAN</t>
  </si>
  <si>
    <t>Total Marks (Internal Assessment) FM: 40</t>
  </si>
  <si>
    <t>L3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</si>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</sst>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Myanmar Text"/>
      <family val="2"/>
    </font>
    <font>
      <b/>
      <sz val="10"/>
      <color theme="1"/>
      <name val="Myanmar Text"/>
      <family val="2"/>
    </font>
    <font>
      <b/>
      <sz val="7"/>
      <color theme="1"/>
      <name val="Myanmar Text"/>
      <family val="2"/>
    </font>
    <font>
      <b/>
      <sz val="12"/>
      <color rgb="FFFF0000"/>
      <name val="Myanmar Text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9" fillId="11" borderId="0" applyNumberFormat="0" applyBorder="0" applyAlignment="0" applyProtection="0"/>
  </cellStyleXfs>
  <cellXfs count="165">
    <xf numFmtId="0" fontId="0" fillId="0" borderId="0" xfId="0"/>
    <xf numFmtId="0" fontId="2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8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2" fillId="2" borderId="4" xfId="0" applyFont="1" applyFill="1" applyBorder="1"/>
    <xf numFmtId="0" fontId="2" fillId="3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4" xfId="0" applyFont="1" applyBorder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2" borderId="2" xfId="0" applyFont="1" applyFill="1" applyBorder="1"/>
    <xf numFmtId="0" fontId="1" fillId="3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0" xfId="0" applyFill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2" fontId="0" fillId="0" borderId="2" xfId="0" applyNumberFormat="1" applyBorder="1"/>
    <xf numFmtId="0" fontId="0" fillId="9" borderId="2" xfId="0" applyFill="1" applyBorder="1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7" fillId="0" borderId="1" xfId="0" applyFont="1" applyBorder="1"/>
    <xf numFmtId="2" fontId="7" fillId="0" borderId="1" xfId="0" applyNumberFormat="1" applyFont="1" applyBorder="1"/>
    <xf numFmtId="2" fontId="4" fillId="0" borderId="1" xfId="0" applyNumberFormat="1" applyFont="1" applyBorder="1"/>
    <xf numFmtId="0" fontId="4" fillId="0" borderId="1" xfId="0" applyFont="1" applyBorder="1"/>
    <xf numFmtId="2" fontId="8" fillId="0" borderId="1" xfId="0" applyNumberFormat="1" applyFont="1" applyBorder="1"/>
    <xf numFmtId="0" fontId="0" fillId="3" borderId="2" xfId="0" applyFill="1" applyBorder="1" applyAlignment="1">
      <alignment horizontal="center"/>
    </xf>
    <xf numFmtId="0" fontId="9" fillId="3" borderId="1" xfId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0" fillId="13" borderId="17" xfId="0" applyFont="1" applyFill="1" applyBorder="1" applyAlignment="1">
      <alignment horizontal="center" vertical="center"/>
    </xf>
    <xf numFmtId="2" fontId="10" fillId="0" borderId="17" xfId="0" applyNumberFormat="1" applyFont="1" applyBorder="1" applyAlignment="1">
      <alignment horizontal="center" vertical="center"/>
    </xf>
    <xf numFmtId="0" fontId="11" fillId="14" borderId="17" xfId="0" applyFont="1" applyFill="1" applyBorder="1" applyAlignment="1">
      <alignment horizontal="center" vertical="center"/>
    </xf>
    <xf numFmtId="2" fontId="10" fillId="14" borderId="17" xfId="0" applyNumberFormat="1" applyFont="1" applyFill="1" applyBorder="1" applyAlignment="1">
      <alignment horizontal="center" vertical="center"/>
    </xf>
    <xf numFmtId="2" fontId="10" fillId="0" borderId="17" xfId="0" applyNumberFormat="1" applyFont="1" applyBorder="1" applyAlignment="1" applyProtection="1">
      <alignment horizontal="center" vertical="center"/>
      <protection locked="0"/>
    </xf>
    <xf numFmtId="2" fontId="10" fillId="14" borderId="17" xfId="0" applyNumberFormat="1" applyFont="1" applyFill="1" applyBorder="1" applyAlignment="1" applyProtection="1">
      <alignment horizontal="center" vertical="center"/>
      <protection locked="0"/>
    </xf>
    <xf numFmtId="0" fontId="10" fillId="13" borderId="0" xfId="0" applyFont="1" applyFill="1" applyAlignment="1">
      <alignment horizontal="center" vertical="center"/>
    </xf>
    <xf numFmtId="2" fontId="10" fillId="13" borderId="17" xfId="0" applyNumberFormat="1" applyFont="1" applyFill="1" applyBorder="1" applyAlignment="1">
      <alignment horizontal="center" vertical="center"/>
    </xf>
    <xf numFmtId="0" fontId="10" fillId="0" borderId="17" xfId="0" quotePrefix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quotePrefix="1" applyFont="1" applyAlignment="1" applyProtection="1">
      <alignment horizontal="center" vertical="center"/>
      <protection locked="0"/>
    </xf>
    <xf numFmtId="2" fontId="13" fillId="14" borderId="17" xfId="0" applyNumberFormat="1" applyFont="1" applyFill="1" applyBorder="1" applyAlignment="1" applyProtection="1">
      <alignment horizontal="center" vertical="center"/>
      <protection locked="0"/>
    </xf>
    <xf numFmtId="2" fontId="13" fillId="3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2" fontId="6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10" borderId="11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4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10" fillId="13" borderId="14" xfId="0" applyFont="1" applyFill="1" applyBorder="1" applyAlignment="1">
      <alignment horizontal="center" vertical="top"/>
    </xf>
    <xf numFmtId="0" fontId="10" fillId="13" borderId="16" xfId="0" applyFont="1" applyFill="1" applyBorder="1" applyAlignment="1">
      <alignment horizontal="center" vertical="top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/>
    </xf>
    <xf numFmtId="0" fontId="10" fillId="14" borderId="14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2" fontId="10" fillId="14" borderId="14" xfId="0" applyNumberFormat="1" applyFont="1" applyFill="1" applyBorder="1" applyAlignment="1" applyProtection="1">
      <alignment horizontal="center" vertical="center"/>
      <protection locked="0"/>
    </xf>
    <xf numFmtId="2" fontId="10" fillId="14" borderId="15" xfId="0" applyNumberFormat="1" applyFont="1" applyFill="1" applyBorder="1" applyAlignment="1" applyProtection="1">
      <alignment horizontal="center" vertical="center"/>
      <protection locked="0"/>
    </xf>
    <xf numFmtId="2" fontId="10" fillId="14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</cellXfs>
  <cellStyles count="2">
    <cellStyle name="20% - Accent2" xfId="1" builtinId="34"/>
    <cellStyle name="Normal" xfId="0" builtinId="0"/>
  </cellStyles>
  <dxfs count="4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30" formatCode="@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ff6410ec2370c36/Desktop/NBA/CO%20Attainment%20Sheet%20Theory.xlsx" TargetMode="External"/><Relationship Id="rId1" Type="http://schemas.openxmlformats.org/officeDocument/2006/relationships/externalLinkPath" Target="NBA/CO%20Attainment%20Sheet%20The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4"/>
      <sheetName val="Sheet2"/>
      <sheetName val="Sheet3"/>
    </sheetNames>
    <sheetDataSet>
      <sheetData sheetId="0">
        <row r="1">
          <cell r="C1" t="str">
            <v>SIR RAJENDRANATH MUKHERJEE GOVT. POLYTECHNIC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271"/>
  <sheetViews>
    <sheetView topLeftCell="A35" zoomScale="70" zoomScaleNormal="70" workbookViewId="0">
      <selection activeCell="C43" sqref="C43"/>
    </sheetView>
  </sheetViews>
  <sheetFormatPr defaultRowHeight="14.4" x14ac:dyDescent="0.3"/>
  <cols>
    <col min="1" max="1" width="6.5546875" customWidth="1"/>
    <col min="2" max="2" width="13.88671875" customWidth="1"/>
    <col min="3" max="3" width="1.6640625" customWidth="1"/>
    <col min="4" max="4" width="25.6640625" bestFit="1" customWidth="1"/>
    <col min="5" max="5" width="10.109375" customWidth="1"/>
    <col min="6" max="6" width="8" customWidth="1"/>
    <col min="7" max="8" width="8.44140625" customWidth="1"/>
    <col min="9" max="9" width="6.44140625" customWidth="1"/>
    <col min="12" max="12" width="3.5546875" hidden="1" customWidth="1"/>
    <col min="13" max="13" width="9.109375" style="45"/>
    <col min="19" max="19" width="14.44140625" customWidth="1"/>
    <col min="22" max="22" width="11.5546875" customWidth="1"/>
    <col min="23" max="23" width="12.6640625" customWidth="1"/>
    <col min="24" max="24" width="13.77734375" customWidth="1"/>
    <col min="25" max="25" width="13.5546875" customWidth="1"/>
    <col min="26" max="26" width="14.88671875" customWidth="1"/>
    <col min="27" max="27" width="11.44140625" customWidth="1"/>
    <col min="28" max="28" width="16.109375" customWidth="1"/>
    <col min="29" max="29" width="14.44140625" customWidth="1"/>
    <col min="30" max="30" width="8.88671875" style="26"/>
    <col min="31" max="31" width="13.33203125" style="26" customWidth="1"/>
    <col min="34" max="34" width="12.109375" customWidth="1"/>
    <col min="37" max="37" width="13" customWidth="1"/>
  </cols>
  <sheetData>
    <row r="1" spans="1:156" ht="15.6" x14ac:dyDescent="0.3">
      <c r="A1" s="117" t="s">
        <v>1</v>
      </c>
      <c r="B1" s="118"/>
      <c r="C1" s="124"/>
      <c r="D1" s="116"/>
      <c r="E1" s="116"/>
      <c r="F1" s="125"/>
      <c r="G1" s="1"/>
      <c r="H1" s="1"/>
      <c r="I1" s="1"/>
      <c r="J1" s="124"/>
      <c r="K1" s="116"/>
      <c r="M1" s="132"/>
      <c r="N1" s="132"/>
      <c r="O1" s="132"/>
      <c r="P1" s="132"/>
      <c r="Q1" s="132"/>
      <c r="R1" s="52"/>
      <c r="S1" s="52"/>
      <c r="T1" s="52"/>
      <c r="U1" s="52"/>
      <c r="V1" s="52"/>
    </row>
    <row r="2" spans="1:156" ht="15.6" x14ac:dyDescent="0.3">
      <c r="A2" s="1" t="s">
        <v>2</v>
      </c>
      <c r="B2" s="124"/>
      <c r="C2" s="116"/>
      <c r="D2" s="119"/>
      <c r="E2" s="119"/>
      <c r="F2" s="119"/>
      <c r="G2" s="120"/>
      <c r="H2" s="21"/>
      <c r="I2" s="124"/>
      <c r="J2" s="116"/>
      <c r="K2" s="116"/>
      <c r="M2" s="132"/>
      <c r="N2" s="132"/>
      <c r="O2" s="99"/>
      <c r="P2" s="99"/>
      <c r="Q2" s="99"/>
      <c r="R2" s="99"/>
      <c r="S2" s="53"/>
      <c r="T2" s="52"/>
      <c r="U2" s="52"/>
      <c r="V2" s="52"/>
    </row>
    <row r="3" spans="1:156" ht="15.6" x14ac:dyDescent="0.3">
      <c r="A3" s="1" t="s">
        <v>3</v>
      </c>
      <c r="B3" s="1" t="s">
        <v>38</v>
      </c>
      <c r="C3" s="1"/>
      <c r="D3" s="1" t="s">
        <v>0</v>
      </c>
      <c r="E3" s="32" t="s">
        <v>39</v>
      </c>
      <c r="F3" s="124"/>
      <c r="G3" s="125"/>
      <c r="H3" s="20"/>
      <c r="I3" s="1"/>
      <c r="J3" s="124"/>
      <c r="K3" s="116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156" ht="15.6" x14ac:dyDescent="0.3">
      <c r="A4" s="1" t="s">
        <v>4</v>
      </c>
      <c r="B4" s="124"/>
      <c r="C4" s="125"/>
      <c r="D4" s="116"/>
      <c r="E4" s="116"/>
      <c r="F4" s="116"/>
      <c r="G4" s="116"/>
      <c r="H4" s="116"/>
      <c r="I4" s="116"/>
      <c r="J4" s="116"/>
      <c r="K4" s="116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156" ht="15.6" x14ac:dyDescent="0.3">
      <c r="A5" s="1"/>
      <c r="B5" s="1"/>
      <c r="C5" s="1"/>
      <c r="D5" s="116"/>
      <c r="E5" s="116"/>
      <c r="F5" s="116"/>
      <c r="G5" s="116"/>
      <c r="H5" s="116"/>
      <c r="I5" s="116"/>
      <c r="J5" s="116"/>
      <c r="K5" s="116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156" ht="74.25" customHeight="1" x14ac:dyDescent="0.3">
      <c r="A6" s="50" t="s">
        <v>60</v>
      </c>
      <c r="B6" s="1"/>
      <c r="C6" s="126" t="s">
        <v>45</v>
      </c>
      <c r="D6" s="127"/>
      <c r="E6" s="127"/>
      <c r="F6" s="127"/>
      <c r="G6" s="127"/>
      <c r="H6" s="127"/>
      <c r="I6" s="127"/>
      <c r="J6" s="127"/>
      <c r="K6" s="128"/>
      <c r="M6" s="52"/>
      <c r="N6" s="52"/>
      <c r="O6" s="133"/>
      <c r="P6" s="133"/>
      <c r="Q6" s="133"/>
      <c r="R6" s="133"/>
      <c r="S6" s="133"/>
      <c r="T6" s="133"/>
      <c r="U6" s="133"/>
      <c r="V6" s="133"/>
    </row>
    <row r="7" spans="1:156" ht="80.25" customHeight="1" x14ac:dyDescent="0.3">
      <c r="A7" s="51" t="s">
        <v>59</v>
      </c>
      <c r="B7" s="129" t="s">
        <v>45</v>
      </c>
      <c r="C7" s="130"/>
      <c r="D7" s="130"/>
      <c r="E7" s="130"/>
      <c r="F7" s="130"/>
      <c r="G7" s="130"/>
      <c r="H7" s="130"/>
      <c r="I7" s="130"/>
      <c r="J7" s="130"/>
      <c r="K7" s="131"/>
      <c r="M7"/>
    </row>
    <row r="8" spans="1:156" ht="15.75" customHeight="1" x14ac:dyDescent="0.3">
      <c r="A8" s="100" t="s">
        <v>13</v>
      </c>
      <c r="B8" s="101"/>
      <c r="C8" s="101"/>
      <c r="D8" s="102"/>
      <c r="E8" s="33"/>
      <c r="F8" s="122" t="s">
        <v>42</v>
      </c>
      <c r="G8" s="123"/>
      <c r="H8" s="123"/>
      <c r="I8" s="123"/>
      <c r="J8" s="123"/>
      <c r="K8" s="123"/>
      <c r="L8" s="123"/>
      <c r="M8" s="123" t="s">
        <v>48</v>
      </c>
      <c r="N8" s="123"/>
      <c r="O8" s="123"/>
      <c r="P8" s="123"/>
      <c r="Q8" s="123"/>
      <c r="R8" s="139"/>
      <c r="S8" s="38"/>
      <c r="T8" s="122" t="s">
        <v>37</v>
      </c>
      <c r="U8" s="123"/>
      <c r="V8" s="123"/>
      <c r="W8" s="143" t="s">
        <v>54</v>
      </c>
      <c r="X8" s="134" t="s">
        <v>197</v>
      </c>
      <c r="Y8" s="110" t="s">
        <v>55</v>
      </c>
      <c r="Z8" s="113" t="s">
        <v>56</v>
      </c>
      <c r="AA8" s="113"/>
      <c r="AB8" s="113"/>
      <c r="AC8" s="113"/>
      <c r="AD8" s="53"/>
      <c r="AE8" s="53"/>
      <c r="AF8" s="52"/>
      <c r="AG8" s="52"/>
      <c r="AH8" s="52"/>
      <c r="AI8" s="52"/>
      <c r="AJ8" s="52"/>
      <c r="AK8" s="52"/>
      <c r="AL8" s="52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</row>
    <row r="9" spans="1:156" ht="15.6" x14ac:dyDescent="0.3">
      <c r="A9" s="100" t="s">
        <v>14</v>
      </c>
      <c r="B9" s="101"/>
      <c r="C9" s="101"/>
      <c r="D9" s="102"/>
      <c r="E9" s="33"/>
      <c r="F9" s="103" t="s">
        <v>7</v>
      </c>
      <c r="G9" s="104"/>
      <c r="H9" s="104"/>
      <c r="I9" s="105" t="s">
        <v>10</v>
      </c>
      <c r="J9" s="106"/>
      <c r="K9" s="107"/>
      <c r="L9" s="19"/>
      <c r="M9" s="96" t="s">
        <v>8</v>
      </c>
      <c r="N9" s="97"/>
      <c r="O9" s="98"/>
      <c r="P9" s="96" t="s">
        <v>11</v>
      </c>
      <c r="Q9" s="97"/>
      <c r="R9" s="98"/>
      <c r="S9" s="39"/>
      <c r="T9" s="137" t="s">
        <v>9</v>
      </c>
      <c r="U9" s="138"/>
      <c r="V9" s="138"/>
      <c r="W9" s="144"/>
      <c r="X9" s="135"/>
      <c r="Y9" s="111"/>
      <c r="Z9" s="114"/>
      <c r="AA9" s="114"/>
      <c r="AB9" s="114"/>
      <c r="AC9" s="114"/>
      <c r="AD9" s="60"/>
      <c r="AE9" s="60"/>
      <c r="AF9" s="58"/>
      <c r="AG9" s="59"/>
      <c r="AH9" s="59"/>
      <c r="AI9" s="59"/>
      <c r="AJ9" s="58"/>
      <c r="AK9" s="58"/>
      <c r="AL9" s="58"/>
      <c r="AM9" s="109"/>
      <c r="AN9" s="109"/>
      <c r="AO9" s="109"/>
      <c r="AP9" s="108"/>
      <c r="AQ9" s="108"/>
      <c r="AR9" s="108"/>
      <c r="AS9" s="109"/>
      <c r="AT9" s="109"/>
      <c r="AU9" s="109"/>
      <c r="AV9" s="108"/>
      <c r="AW9" s="108"/>
      <c r="AX9" s="108"/>
      <c r="AY9" s="109"/>
      <c r="AZ9" s="109"/>
      <c r="BA9" s="109"/>
      <c r="BB9" s="109"/>
      <c r="BC9" s="109"/>
      <c r="BD9" s="109"/>
      <c r="BE9" s="108"/>
      <c r="BF9" s="108"/>
      <c r="BG9" s="108"/>
      <c r="BH9" s="109"/>
      <c r="BI9" s="109"/>
      <c r="BJ9" s="109"/>
      <c r="BK9" s="108"/>
      <c r="BL9" s="108"/>
      <c r="BM9" s="108"/>
      <c r="BN9" s="109"/>
      <c r="BO9" s="109"/>
      <c r="BP9" s="109"/>
    </row>
    <row r="10" spans="1:156" ht="15.6" x14ac:dyDescent="0.3">
      <c r="A10" s="15"/>
      <c r="B10" s="16"/>
      <c r="C10" s="16"/>
      <c r="D10" s="40" t="s">
        <v>44</v>
      </c>
      <c r="E10" s="34"/>
      <c r="F10" s="13" t="s">
        <v>17</v>
      </c>
      <c r="G10" s="14" t="s">
        <v>34</v>
      </c>
      <c r="H10" s="14"/>
      <c r="I10" s="17" t="s">
        <v>17</v>
      </c>
      <c r="J10" s="18" t="s">
        <v>34</v>
      </c>
      <c r="K10" s="19" t="s">
        <v>198</v>
      </c>
      <c r="L10" s="19"/>
      <c r="M10" s="25" t="s">
        <v>17</v>
      </c>
      <c r="N10" s="25" t="s">
        <v>34</v>
      </c>
      <c r="O10" s="12" t="s">
        <v>198</v>
      </c>
      <c r="P10" s="25" t="s">
        <v>17</v>
      </c>
      <c r="Q10" s="25" t="s">
        <v>34</v>
      </c>
      <c r="R10" s="11"/>
      <c r="S10" s="39"/>
      <c r="T10" s="10"/>
      <c r="U10" s="24" t="s">
        <v>34</v>
      </c>
      <c r="V10" s="24"/>
      <c r="W10" s="144"/>
      <c r="X10" s="135"/>
      <c r="Y10" s="111"/>
      <c r="Z10" s="114"/>
      <c r="AA10" s="114"/>
      <c r="AB10" s="114"/>
      <c r="AC10" s="114"/>
      <c r="AD10" s="60"/>
      <c r="AE10" s="60"/>
      <c r="AF10" s="58"/>
      <c r="AG10" s="58"/>
      <c r="AH10" s="58"/>
      <c r="AI10" s="58"/>
      <c r="AJ10" s="58"/>
      <c r="AK10" s="58"/>
      <c r="AL10" s="58"/>
      <c r="AM10" s="60"/>
      <c r="AN10" s="60"/>
      <c r="AO10" s="60"/>
      <c r="AP10" s="61"/>
      <c r="AQ10" s="61"/>
      <c r="AR10" s="61"/>
      <c r="AS10" s="60"/>
      <c r="AT10" s="60"/>
      <c r="AU10" s="60"/>
      <c r="AV10" s="61"/>
      <c r="AW10" s="61"/>
      <c r="AX10" s="61"/>
      <c r="AY10" s="60"/>
      <c r="AZ10" s="60"/>
      <c r="BA10" s="60"/>
      <c r="BB10" s="60"/>
      <c r="BC10" s="60"/>
      <c r="BD10" s="60"/>
      <c r="BE10" s="61"/>
      <c r="BF10" s="61"/>
      <c r="BG10" s="61"/>
      <c r="BH10" s="60"/>
      <c r="BI10" s="60"/>
      <c r="BJ10" s="60"/>
      <c r="BK10" s="61"/>
      <c r="BL10" s="61"/>
      <c r="BM10" s="61"/>
      <c r="BN10" s="60"/>
      <c r="BO10" s="60"/>
      <c r="BP10" s="60"/>
    </row>
    <row r="11" spans="1:156" ht="15.6" x14ac:dyDescent="0.3">
      <c r="A11" s="15"/>
      <c r="B11" s="16"/>
      <c r="C11" s="16"/>
      <c r="D11" s="40" t="s">
        <v>43</v>
      </c>
      <c r="E11" s="34"/>
      <c r="F11" s="13"/>
      <c r="G11" s="14"/>
      <c r="H11" s="14">
        <v>1</v>
      </c>
      <c r="I11" s="17"/>
      <c r="J11" s="18"/>
      <c r="K11" s="19"/>
      <c r="L11" s="19"/>
      <c r="M11" s="25"/>
      <c r="N11" s="25"/>
      <c r="O11" s="12"/>
      <c r="P11" s="25"/>
      <c r="Q11" s="25"/>
      <c r="R11" s="11"/>
      <c r="S11" s="39"/>
      <c r="T11" s="10"/>
      <c r="U11" s="24"/>
      <c r="V11" s="24"/>
      <c r="W11" s="144"/>
      <c r="X11" s="135"/>
      <c r="Y11" s="111"/>
      <c r="Z11" s="114"/>
      <c r="AA11" s="114"/>
      <c r="AB11" s="114"/>
      <c r="AC11" s="114"/>
      <c r="AD11" s="60"/>
      <c r="AE11" s="60"/>
      <c r="AF11" s="58"/>
      <c r="AG11" s="58"/>
      <c r="AH11" s="58"/>
      <c r="AI11" s="58"/>
      <c r="AJ11" s="58"/>
      <c r="AK11" s="58"/>
      <c r="AL11" s="58"/>
      <c r="AM11" s="60"/>
      <c r="AN11" s="60"/>
      <c r="AO11" s="60"/>
      <c r="AP11" s="61"/>
      <c r="AQ11" s="61"/>
      <c r="AR11" s="61"/>
      <c r="AS11" s="60"/>
      <c r="AT11" s="60"/>
      <c r="AU11" s="60"/>
      <c r="AV11" s="61"/>
      <c r="AW11" s="61"/>
      <c r="AX11" s="61"/>
      <c r="AY11" s="60"/>
      <c r="AZ11" s="60"/>
      <c r="BA11" s="60"/>
      <c r="BB11" s="60"/>
      <c r="BC11" s="60"/>
      <c r="BD11" s="60"/>
      <c r="BE11" s="61"/>
      <c r="BF11" s="61"/>
      <c r="BG11" s="61"/>
      <c r="BH11" s="60"/>
      <c r="BI11" s="60"/>
      <c r="BJ11" s="60"/>
      <c r="BK11" s="61"/>
      <c r="BL11" s="61"/>
      <c r="BM11" s="61"/>
      <c r="BN11" s="60"/>
      <c r="BO11" s="60"/>
      <c r="BP11" s="60"/>
    </row>
    <row r="12" spans="1:156" ht="15.6" x14ac:dyDescent="0.3">
      <c r="A12" s="100" t="s">
        <v>12</v>
      </c>
      <c r="B12" s="101"/>
      <c r="C12" s="101"/>
      <c r="D12" s="102"/>
      <c r="E12" s="33"/>
      <c r="F12" s="103">
        <v>6</v>
      </c>
      <c r="G12" s="104"/>
      <c r="H12" s="104"/>
      <c r="I12" s="105">
        <v>4</v>
      </c>
      <c r="J12" s="106"/>
      <c r="K12" s="107"/>
      <c r="L12" s="19"/>
      <c r="M12" s="96">
        <v>4</v>
      </c>
      <c r="N12" s="97"/>
      <c r="O12" s="98"/>
      <c r="P12" s="140">
        <v>6</v>
      </c>
      <c r="Q12" s="141"/>
      <c r="R12" s="142"/>
      <c r="S12" s="39"/>
      <c r="T12" s="137">
        <v>10</v>
      </c>
      <c r="U12" s="138"/>
      <c r="V12" s="138"/>
      <c r="W12" s="144"/>
      <c r="X12" s="135"/>
      <c r="Y12" s="111"/>
      <c r="Z12" s="115"/>
      <c r="AA12" s="115"/>
      <c r="AB12" s="115"/>
      <c r="AC12" s="115"/>
      <c r="AD12" s="60"/>
      <c r="AE12" s="60"/>
      <c r="AF12" s="58"/>
      <c r="AG12" s="58"/>
      <c r="AH12" s="58"/>
      <c r="AI12" s="58"/>
      <c r="AJ12" s="58"/>
      <c r="AK12" s="58"/>
      <c r="AL12" s="58"/>
      <c r="AM12" s="109"/>
      <c r="AN12" s="109"/>
      <c r="AO12" s="109"/>
      <c r="AP12" s="108"/>
      <c r="AQ12" s="108"/>
      <c r="AR12" s="108"/>
      <c r="AS12" s="109"/>
      <c r="AT12" s="109"/>
      <c r="AU12" s="109"/>
      <c r="AV12" s="108"/>
      <c r="AW12" s="108"/>
      <c r="AX12" s="108"/>
      <c r="AY12" s="109"/>
      <c r="AZ12" s="109"/>
      <c r="BA12" s="109"/>
      <c r="BB12" s="109"/>
      <c r="BC12" s="109"/>
      <c r="BD12" s="109"/>
      <c r="BE12" s="108"/>
      <c r="BF12" s="108"/>
      <c r="BG12" s="108"/>
      <c r="BH12" s="109"/>
      <c r="BI12" s="109"/>
      <c r="BJ12" s="109"/>
      <c r="BK12" s="108"/>
      <c r="BL12" s="108"/>
      <c r="BM12" s="108"/>
      <c r="BN12" s="109"/>
      <c r="BO12" s="109"/>
      <c r="BP12" s="109"/>
    </row>
    <row r="13" spans="1:156" s="4" customFormat="1" ht="57.6" x14ac:dyDescent="0.3">
      <c r="A13" s="71" t="s">
        <v>5</v>
      </c>
      <c r="B13" s="121" t="s">
        <v>6</v>
      </c>
      <c r="C13" s="121"/>
      <c r="D13" s="2"/>
      <c r="E13" s="2" t="s">
        <v>35</v>
      </c>
      <c r="F13" s="36" t="s">
        <v>15</v>
      </c>
      <c r="G13" s="43" t="s">
        <v>16</v>
      </c>
      <c r="H13" s="27" t="s">
        <v>46</v>
      </c>
      <c r="I13" s="36" t="s">
        <v>15</v>
      </c>
      <c r="J13" s="44" t="s">
        <v>16</v>
      </c>
      <c r="K13" s="35" t="s">
        <v>46</v>
      </c>
      <c r="L13" s="5"/>
      <c r="M13" s="36" t="s">
        <v>15</v>
      </c>
      <c r="N13" s="43" t="s">
        <v>16</v>
      </c>
      <c r="O13" s="35" t="s">
        <v>46</v>
      </c>
      <c r="P13" s="36" t="s">
        <v>15</v>
      </c>
      <c r="Q13" s="44" t="s">
        <v>16</v>
      </c>
      <c r="R13" s="35" t="s">
        <v>46</v>
      </c>
      <c r="S13" s="35" t="s">
        <v>40</v>
      </c>
      <c r="T13" s="36" t="s">
        <v>15</v>
      </c>
      <c r="U13" s="22" t="s">
        <v>16</v>
      </c>
      <c r="V13" s="47" t="s">
        <v>46</v>
      </c>
      <c r="W13" s="145"/>
      <c r="X13" s="136"/>
      <c r="Y13" s="112"/>
      <c r="Z13" s="44" t="s">
        <v>57</v>
      </c>
      <c r="AA13" s="55" t="s">
        <v>16</v>
      </c>
      <c r="AB13" s="47" t="s">
        <v>46</v>
      </c>
      <c r="AC13" s="35" t="s">
        <v>58</v>
      </c>
      <c r="AD13" s="70"/>
      <c r="AE13" s="54"/>
      <c r="AF13" s="54"/>
      <c r="AG13" s="54"/>
      <c r="AH13" s="54"/>
      <c r="AI13" s="54"/>
      <c r="AJ13" s="54"/>
      <c r="AK13" s="54"/>
      <c r="AL13" s="54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 s="3"/>
    </row>
    <row r="14" spans="1:156" x14ac:dyDescent="0.3">
      <c r="A14" s="23">
        <v>1</v>
      </c>
      <c r="B14" s="95" t="s">
        <v>61</v>
      </c>
      <c r="C14" s="95"/>
      <c r="D14" s="41" t="s">
        <v>120</v>
      </c>
      <c r="E14" s="23" t="s">
        <v>36</v>
      </c>
      <c r="F14" s="68">
        <v>1</v>
      </c>
      <c r="G14" s="42">
        <f>(F14/$F$12)*100</f>
        <v>16.666666666666664</v>
      </c>
      <c r="H14" s="26" t="str">
        <f xml:space="preserve"> IF(G14&gt;= 60,"Y", "N")</f>
        <v>N</v>
      </c>
      <c r="I14" s="37">
        <v>3</v>
      </c>
      <c r="J14" s="42">
        <f>(I14/$I$12)*100</f>
        <v>75</v>
      </c>
      <c r="K14" s="26" t="str">
        <f>IF(J14&gt;=60,"Y","N")</f>
        <v>Y</v>
      </c>
      <c r="L14" s="6" t="e">
        <f>(#REF!/100)*3</f>
        <v>#REF!</v>
      </c>
      <c r="M14" s="37">
        <v>3.5</v>
      </c>
      <c r="N14" s="42">
        <f>(M14/$M$12)*100</f>
        <v>87.5</v>
      </c>
      <c r="O14" s="26" t="str">
        <f>IF(N14&gt;=60,"Y","N")</f>
        <v>Y</v>
      </c>
      <c r="P14" s="69">
        <v>0</v>
      </c>
      <c r="Q14" s="42">
        <f>(P14/$P$12)*100</f>
        <v>0</v>
      </c>
      <c r="R14" s="26" t="str">
        <f>IF(Q14&gt;=60,"Y","N")</f>
        <v>N</v>
      </c>
      <c r="S14" s="23" t="s">
        <v>41</v>
      </c>
      <c r="T14" s="37">
        <v>10</v>
      </c>
      <c r="U14" s="23">
        <f>(T14/$T$12)*100</f>
        <v>100</v>
      </c>
      <c r="V14" s="23" t="str">
        <f>IF(U14&gt;=60,"Y","N")</f>
        <v>Y</v>
      </c>
      <c r="W14" s="49">
        <v>8</v>
      </c>
      <c r="X14" s="48">
        <f>SUM(F14,T14,P14,I14,M14,W14)</f>
        <v>25.5</v>
      </c>
      <c r="Y14" s="37">
        <v>58</v>
      </c>
      <c r="Z14" s="48">
        <f>(Y14-X14-1)</f>
        <v>31.5</v>
      </c>
      <c r="AA14" s="48">
        <f>(Z14/70)*100</f>
        <v>45</v>
      </c>
      <c r="AB14" s="23" t="str">
        <f>IF(AA14&gt;=60,"Y","N")</f>
        <v>N</v>
      </c>
      <c r="AC14" s="94">
        <v>0.8</v>
      </c>
      <c r="AF14" s="26"/>
    </row>
    <row r="15" spans="1:156" x14ac:dyDescent="0.3">
      <c r="A15" s="23">
        <v>2</v>
      </c>
      <c r="B15" s="95" t="s">
        <v>62</v>
      </c>
      <c r="C15" s="95"/>
      <c r="D15" s="41" t="s">
        <v>121</v>
      </c>
      <c r="E15" s="23" t="s">
        <v>36</v>
      </c>
      <c r="F15" s="68">
        <v>0.5</v>
      </c>
      <c r="G15" s="42">
        <f t="shared" ref="G15:G65" si="0">(F15/$F$12)*100</f>
        <v>8.3333333333333321</v>
      </c>
      <c r="H15" s="26" t="str">
        <f t="shared" ref="H15:H65" si="1" xml:space="preserve"> IF(G15&gt;= 60,"Y", "N")</f>
        <v>N</v>
      </c>
      <c r="I15" s="37">
        <v>2.5</v>
      </c>
      <c r="J15" s="42">
        <f t="shared" ref="J15:J65" si="2">(I15/$I$12)*100</f>
        <v>62.5</v>
      </c>
      <c r="K15" s="26" t="str">
        <f t="shared" ref="K15:K65" si="3">IF(J15&gt;=60,"Y","N")</f>
        <v>Y</v>
      </c>
      <c r="L15" s="6" t="e">
        <f>(#REF!/100)*3</f>
        <v>#REF!</v>
      </c>
      <c r="M15" s="37">
        <v>0</v>
      </c>
      <c r="N15" s="42">
        <f t="shared" ref="N15:N65" si="4">(M15/$M$12)*100</f>
        <v>0</v>
      </c>
      <c r="O15" s="26" t="str">
        <f t="shared" ref="O15:O65" si="5">IF(N15&gt;=60,"Y","N")</f>
        <v>N</v>
      </c>
      <c r="P15" s="69">
        <v>4</v>
      </c>
      <c r="Q15" s="42">
        <f t="shared" ref="Q15:Q65" si="6">(P15/$P$12)*100</f>
        <v>66.666666666666657</v>
      </c>
      <c r="R15" s="26" t="str">
        <f t="shared" ref="R15:R65" si="7">IF(Q15&gt;=60,"Y","N")</f>
        <v>Y</v>
      </c>
      <c r="S15" s="23" t="s">
        <v>41</v>
      </c>
      <c r="T15" s="37">
        <v>10</v>
      </c>
      <c r="U15" s="23">
        <f t="shared" ref="U15:U65" si="8">(T15/$T$12)*100</f>
        <v>100</v>
      </c>
      <c r="V15" s="23" t="str">
        <f t="shared" ref="V15:V65" si="9">IF(U15&gt;=60,"Y","N")</f>
        <v>Y</v>
      </c>
      <c r="W15" s="87">
        <v>8</v>
      </c>
      <c r="X15" s="48">
        <f t="shared" ref="X15:X65" si="10">SUM(F15,T15,P15,I15,M15,W15)</f>
        <v>25</v>
      </c>
      <c r="Y15" s="37">
        <v>59</v>
      </c>
      <c r="Z15" s="48">
        <f>(Y15-X15)</f>
        <v>34</v>
      </c>
      <c r="AA15" s="48">
        <f t="shared" ref="AA15:AA65" si="11">(Z15/70)*100</f>
        <v>48.571428571428569</v>
      </c>
      <c r="AB15" s="23" t="str">
        <f t="shared" ref="AB15:AB65" si="12">IF(AA15&gt;=60,"Y","N")</f>
        <v>N</v>
      </c>
      <c r="AC15" s="94" t="e">
        <f>IF(COUNTIF(#REF!,"Y")&gt;=20,"3",IF(COUNTIF(#REF!,"Y")&gt;=17,"2",IF(COUNTIF(#REF!,"Y")&gt;=14,"1",IF(COUNTIF(#REF!,"Y")&lt;14,"0"))))</f>
        <v>#REF!</v>
      </c>
      <c r="AF15" s="26"/>
    </row>
    <row r="16" spans="1:156" x14ac:dyDescent="0.3">
      <c r="A16" s="23">
        <v>3</v>
      </c>
      <c r="B16" s="95" t="s">
        <v>63</v>
      </c>
      <c r="C16" s="95"/>
      <c r="D16" s="41" t="s">
        <v>122</v>
      </c>
      <c r="E16" s="23" t="s">
        <v>36</v>
      </c>
      <c r="F16" s="68">
        <v>4</v>
      </c>
      <c r="G16" s="42">
        <f t="shared" si="0"/>
        <v>66.666666666666657</v>
      </c>
      <c r="H16" s="26" t="str">
        <f t="shared" si="1"/>
        <v>Y</v>
      </c>
      <c r="I16" s="37">
        <v>0</v>
      </c>
      <c r="J16" s="42">
        <f t="shared" si="2"/>
        <v>0</v>
      </c>
      <c r="K16" s="26" t="str">
        <f t="shared" si="3"/>
        <v>N</v>
      </c>
      <c r="L16" s="6" t="e">
        <f>(#REF!/100)*3</f>
        <v>#REF!</v>
      </c>
      <c r="M16" s="37">
        <v>2.5</v>
      </c>
      <c r="N16" s="42">
        <f t="shared" si="4"/>
        <v>62.5</v>
      </c>
      <c r="O16" s="26" t="str">
        <f t="shared" si="5"/>
        <v>Y</v>
      </c>
      <c r="P16" s="69">
        <v>0.5</v>
      </c>
      <c r="Q16" s="42">
        <f t="shared" si="6"/>
        <v>8.3333333333333321</v>
      </c>
      <c r="R16" s="26" t="str">
        <f t="shared" si="7"/>
        <v>N</v>
      </c>
      <c r="S16" s="23" t="s">
        <v>41</v>
      </c>
      <c r="T16" s="37">
        <v>10</v>
      </c>
      <c r="U16" s="23">
        <f t="shared" si="8"/>
        <v>100</v>
      </c>
      <c r="V16" s="23" t="str">
        <f t="shared" si="9"/>
        <v>Y</v>
      </c>
      <c r="W16" s="49">
        <v>8</v>
      </c>
      <c r="X16" s="48">
        <f t="shared" si="10"/>
        <v>25</v>
      </c>
      <c r="Y16" s="37">
        <v>68</v>
      </c>
      <c r="Z16" s="48">
        <f t="shared" ref="Z16:Z65" si="13">(Y16-X16)</f>
        <v>43</v>
      </c>
      <c r="AA16" s="48">
        <f t="shared" si="11"/>
        <v>61.428571428571431</v>
      </c>
      <c r="AB16" s="23" t="str">
        <f t="shared" si="12"/>
        <v>Y</v>
      </c>
      <c r="AC16" s="94" t="e">
        <f>IF(COUNTIF(#REF!,"Y")&gt;=20,"3",IF(COUNTIF(#REF!,"Y")&gt;=17,"2",IF(COUNTIF(#REF!,"Y")&gt;=14,"1",IF(COUNTIF(#REF!,"Y")&lt;14,"0"))))</f>
        <v>#REF!</v>
      </c>
      <c r="AF16" s="26"/>
    </row>
    <row r="17" spans="1:32" x14ac:dyDescent="0.3">
      <c r="A17" s="23">
        <v>4</v>
      </c>
      <c r="B17" s="95" t="s">
        <v>64</v>
      </c>
      <c r="C17" s="95"/>
      <c r="D17" s="41" t="s">
        <v>123</v>
      </c>
      <c r="E17" s="23" t="s">
        <v>36</v>
      </c>
      <c r="F17" s="68">
        <v>0</v>
      </c>
      <c r="G17" s="42">
        <f t="shared" si="0"/>
        <v>0</v>
      </c>
      <c r="H17" s="26" t="str">
        <f t="shared" si="1"/>
        <v>N</v>
      </c>
      <c r="I17" s="37">
        <v>2.5</v>
      </c>
      <c r="J17" s="42">
        <f t="shared" si="2"/>
        <v>62.5</v>
      </c>
      <c r="K17" s="26" t="str">
        <f t="shared" si="3"/>
        <v>Y</v>
      </c>
      <c r="L17" s="6" t="e">
        <f>(#REF!/100)*3</f>
        <v>#REF!</v>
      </c>
      <c r="M17" s="37">
        <v>0</v>
      </c>
      <c r="N17" s="42">
        <f t="shared" si="4"/>
        <v>0</v>
      </c>
      <c r="O17" s="26" t="str">
        <f t="shared" si="5"/>
        <v>N</v>
      </c>
      <c r="P17" s="69">
        <v>4</v>
      </c>
      <c r="Q17" s="42">
        <f t="shared" si="6"/>
        <v>66.666666666666657</v>
      </c>
      <c r="R17" s="26" t="str">
        <f t="shared" si="7"/>
        <v>Y</v>
      </c>
      <c r="S17" s="23" t="s">
        <v>41</v>
      </c>
      <c r="T17" s="37">
        <v>10</v>
      </c>
      <c r="U17" s="23">
        <f t="shared" si="8"/>
        <v>100</v>
      </c>
      <c r="V17" s="23" t="str">
        <f t="shared" si="9"/>
        <v>Y</v>
      </c>
      <c r="W17" s="49">
        <v>10</v>
      </c>
      <c r="X17" s="48">
        <f t="shared" si="10"/>
        <v>26.5</v>
      </c>
      <c r="Y17" s="37">
        <v>69</v>
      </c>
      <c r="Z17" s="48">
        <f t="shared" si="13"/>
        <v>42.5</v>
      </c>
      <c r="AA17" s="48">
        <f t="shared" si="11"/>
        <v>60.714285714285708</v>
      </c>
      <c r="AB17" s="23" t="str">
        <f t="shared" si="12"/>
        <v>Y</v>
      </c>
      <c r="AC17" s="94" t="e">
        <f>IF(COUNTIF(#REF!,"Y")&gt;=20,"3",IF(COUNTIF(#REF!,"Y")&gt;=17,"2",IF(COUNTIF(#REF!,"Y")&gt;=14,"1",IF(COUNTIF(#REF!,"Y")&lt;14,"0"))))</f>
        <v>#REF!</v>
      </c>
      <c r="AF17" s="26"/>
    </row>
    <row r="18" spans="1:32" x14ac:dyDescent="0.3">
      <c r="A18" s="23">
        <v>5</v>
      </c>
      <c r="B18" s="95" t="s">
        <v>65</v>
      </c>
      <c r="C18" s="95"/>
      <c r="D18" s="41" t="s">
        <v>124</v>
      </c>
      <c r="E18" s="23" t="s">
        <v>36</v>
      </c>
      <c r="F18" s="68">
        <v>4</v>
      </c>
      <c r="G18" s="42">
        <f t="shared" si="0"/>
        <v>66.666666666666657</v>
      </c>
      <c r="H18" s="26" t="str">
        <f t="shared" si="1"/>
        <v>Y</v>
      </c>
      <c r="I18" s="37">
        <v>2</v>
      </c>
      <c r="J18" s="42">
        <f t="shared" si="2"/>
        <v>50</v>
      </c>
      <c r="K18" s="26" t="str">
        <f t="shared" si="3"/>
        <v>N</v>
      </c>
      <c r="L18" s="6" t="e">
        <f>(#REF!/100)*3</f>
        <v>#REF!</v>
      </c>
      <c r="M18" s="37">
        <v>2.5</v>
      </c>
      <c r="N18" s="42">
        <f t="shared" si="4"/>
        <v>62.5</v>
      </c>
      <c r="O18" s="26" t="str">
        <f t="shared" si="5"/>
        <v>Y</v>
      </c>
      <c r="P18" s="69">
        <v>2</v>
      </c>
      <c r="Q18" s="42">
        <f t="shared" si="6"/>
        <v>33.333333333333329</v>
      </c>
      <c r="R18" s="26" t="str">
        <f t="shared" si="7"/>
        <v>N</v>
      </c>
      <c r="S18" s="23" t="s">
        <v>41</v>
      </c>
      <c r="T18" s="37">
        <v>10</v>
      </c>
      <c r="U18" s="23">
        <f t="shared" si="8"/>
        <v>100</v>
      </c>
      <c r="V18" s="23" t="str">
        <f t="shared" si="9"/>
        <v>Y</v>
      </c>
      <c r="W18" s="49">
        <v>10</v>
      </c>
      <c r="X18" s="48">
        <f t="shared" si="10"/>
        <v>30.5</v>
      </c>
      <c r="Y18" s="37">
        <v>68</v>
      </c>
      <c r="Z18" s="48">
        <f t="shared" si="13"/>
        <v>37.5</v>
      </c>
      <c r="AA18" s="48">
        <f t="shared" si="11"/>
        <v>53.571428571428569</v>
      </c>
      <c r="AB18" s="23" t="str">
        <f t="shared" si="12"/>
        <v>N</v>
      </c>
      <c r="AC18" s="94" t="e">
        <f>IF(COUNTIF(#REF!,"Y")&gt;=20,"3",IF(COUNTIF(#REF!,"Y")&gt;=17,"2",IF(COUNTIF(#REF!,"Y")&gt;=14,"1",IF(COUNTIF(#REF!,"Y")&lt;14,"0"))))</f>
        <v>#REF!</v>
      </c>
      <c r="AF18" s="26"/>
    </row>
    <row r="19" spans="1:32" x14ac:dyDescent="0.3">
      <c r="A19" s="23">
        <v>6</v>
      </c>
      <c r="B19" s="95" t="s">
        <v>66</v>
      </c>
      <c r="C19" s="95"/>
      <c r="D19" s="41" t="s">
        <v>125</v>
      </c>
      <c r="E19" s="23" t="s">
        <v>36</v>
      </c>
      <c r="F19" s="68">
        <v>4</v>
      </c>
      <c r="G19" s="42">
        <f t="shared" si="0"/>
        <v>66.666666666666657</v>
      </c>
      <c r="H19" s="26" t="str">
        <f t="shared" si="1"/>
        <v>Y</v>
      </c>
      <c r="I19" s="37">
        <v>0</v>
      </c>
      <c r="J19" s="42">
        <f t="shared" si="2"/>
        <v>0</v>
      </c>
      <c r="K19" s="26" t="str">
        <f t="shared" si="3"/>
        <v>N</v>
      </c>
      <c r="L19" s="6" t="e">
        <f>(#REF!/100)*3</f>
        <v>#REF!</v>
      </c>
      <c r="M19" s="37">
        <v>0</v>
      </c>
      <c r="N19" s="42">
        <f t="shared" si="4"/>
        <v>0</v>
      </c>
      <c r="O19" s="26" t="str">
        <f t="shared" si="5"/>
        <v>N</v>
      </c>
      <c r="P19" s="69">
        <v>4</v>
      </c>
      <c r="Q19" s="42">
        <f t="shared" si="6"/>
        <v>66.666666666666657</v>
      </c>
      <c r="R19" s="26" t="str">
        <f t="shared" si="7"/>
        <v>Y</v>
      </c>
      <c r="S19" s="23" t="s">
        <v>41</v>
      </c>
      <c r="T19" s="37">
        <v>10</v>
      </c>
      <c r="U19" s="23">
        <f t="shared" si="8"/>
        <v>100</v>
      </c>
      <c r="V19" s="23" t="str">
        <f t="shared" si="9"/>
        <v>Y</v>
      </c>
      <c r="W19" s="49">
        <v>10</v>
      </c>
      <c r="X19" s="48">
        <f t="shared" si="10"/>
        <v>28</v>
      </c>
      <c r="Y19" s="37">
        <v>69</v>
      </c>
      <c r="Z19" s="48">
        <f t="shared" si="13"/>
        <v>41</v>
      </c>
      <c r="AA19" s="48">
        <f t="shared" si="11"/>
        <v>58.571428571428577</v>
      </c>
      <c r="AB19" s="23" t="str">
        <f t="shared" si="12"/>
        <v>N</v>
      </c>
      <c r="AC19" s="94" t="e">
        <f>IF(COUNTIF(#REF!,"Y")&gt;=20,"3",IF(COUNTIF(#REF!,"Y")&gt;=17,"2",IF(COUNTIF(#REF!,"Y")&gt;=14,"1",IF(COUNTIF(#REF!,"Y")&lt;14,"0"))))</f>
        <v>#REF!</v>
      </c>
      <c r="AF19" s="26"/>
    </row>
    <row r="20" spans="1:32" x14ac:dyDescent="0.3">
      <c r="A20" s="23">
        <v>7</v>
      </c>
      <c r="B20" s="146" t="s">
        <v>67</v>
      </c>
      <c r="C20" s="147"/>
      <c r="D20" s="41" t="s">
        <v>126</v>
      </c>
      <c r="E20" s="23" t="s">
        <v>36</v>
      </c>
      <c r="F20" s="68">
        <v>1.5</v>
      </c>
      <c r="G20" s="42">
        <f t="shared" si="0"/>
        <v>25</v>
      </c>
      <c r="H20" s="26" t="str">
        <f t="shared" si="1"/>
        <v>N</v>
      </c>
      <c r="I20" s="37">
        <v>2.5</v>
      </c>
      <c r="J20" s="42">
        <f t="shared" si="2"/>
        <v>62.5</v>
      </c>
      <c r="K20" s="26" t="str">
        <f t="shared" si="3"/>
        <v>Y</v>
      </c>
      <c r="L20" s="6" t="e">
        <f>(#REF!/100)*3</f>
        <v>#REF!</v>
      </c>
      <c r="M20" s="37">
        <v>2.5</v>
      </c>
      <c r="N20" s="42">
        <f t="shared" si="4"/>
        <v>62.5</v>
      </c>
      <c r="O20" s="26" t="str">
        <f t="shared" si="5"/>
        <v>Y</v>
      </c>
      <c r="P20" s="69">
        <v>0.5</v>
      </c>
      <c r="Q20" s="42">
        <f t="shared" si="6"/>
        <v>8.3333333333333321</v>
      </c>
      <c r="R20" s="26" t="str">
        <f t="shared" si="7"/>
        <v>N</v>
      </c>
      <c r="S20" s="23" t="s">
        <v>41</v>
      </c>
      <c r="T20" s="37">
        <v>10</v>
      </c>
      <c r="U20" s="23">
        <f t="shared" si="8"/>
        <v>100</v>
      </c>
      <c r="V20" s="23" t="str">
        <f t="shared" si="9"/>
        <v>Y</v>
      </c>
      <c r="W20" s="49">
        <v>8</v>
      </c>
      <c r="X20" s="48">
        <f t="shared" si="10"/>
        <v>25</v>
      </c>
      <c r="Y20" s="37">
        <v>58</v>
      </c>
      <c r="Z20" s="48">
        <f t="shared" si="13"/>
        <v>33</v>
      </c>
      <c r="AA20" s="48">
        <f t="shared" si="11"/>
        <v>47.142857142857139</v>
      </c>
      <c r="AB20" s="23" t="str">
        <f t="shared" si="12"/>
        <v>N</v>
      </c>
      <c r="AC20" s="94" t="e">
        <f>IF(COUNTIF(#REF!,"Y")&gt;=20,"3",IF(COUNTIF(#REF!,"Y")&gt;=17,"2",IF(COUNTIF(#REF!,"Y")&gt;=14,"1",IF(COUNTIF(#REF!,"Y")&lt;14,"0"))))</f>
        <v>#REF!</v>
      </c>
      <c r="AF20" s="26"/>
    </row>
    <row r="21" spans="1:32" x14ac:dyDescent="0.3">
      <c r="A21" s="23">
        <v>8</v>
      </c>
      <c r="B21" s="146" t="s">
        <v>68</v>
      </c>
      <c r="C21" s="147"/>
      <c r="D21" s="41" t="s">
        <v>127</v>
      </c>
      <c r="E21" s="23" t="s">
        <v>36</v>
      </c>
      <c r="F21" s="68">
        <v>0.5</v>
      </c>
      <c r="G21" s="42">
        <f t="shared" si="0"/>
        <v>8.3333333333333321</v>
      </c>
      <c r="H21" s="26" t="str">
        <f t="shared" si="1"/>
        <v>N</v>
      </c>
      <c r="I21" s="37">
        <v>2.5</v>
      </c>
      <c r="J21" s="42">
        <f t="shared" si="2"/>
        <v>62.5</v>
      </c>
      <c r="K21" s="26" t="str">
        <f t="shared" si="3"/>
        <v>Y</v>
      </c>
      <c r="L21" s="6" t="e">
        <f>(#REF!/100)*3</f>
        <v>#REF!</v>
      </c>
      <c r="M21" s="37">
        <v>0</v>
      </c>
      <c r="N21" s="42">
        <f t="shared" si="4"/>
        <v>0</v>
      </c>
      <c r="O21" s="26" t="str">
        <f t="shared" si="5"/>
        <v>N</v>
      </c>
      <c r="P21" s="69">
        <v>4</v>
      </c>
      <c r="Q21" s="42">
        <f t="shared" si="6"/>
        <v>66.666666666666657</v>
      </c>
      <c r="R21" s="26" t="str">
        <f t="shared" si="7"/>
        <v>Y</v>
      </c>
      <c r="S21" s="23" t="s">
        <v>41</v>
      </c>
      <c r="T21" s="37">
        <v>10</v>
      </c>
      <c r="U21" s="23">
        <f t="shared" si="8"/>
        <v>100</v>
      </c>
      <c r="V21" s="23" t="str">
        <f t="shared" si="9"/>
        <v>Y</v>
      </c>
      <c r="W21" s="49">
        <v>8</v>
      </c>
      <c r="X21" s="48">
        <f t="shared" si="10"/>
        <v>25</v>
      </c>
      <c r="Y21" s="37">
        <v>57</v>
      </c>
      <c r="Z21" s="48">
        <f t="shared" si="13"/>
        <v>32</v>
      </c>
      <c r="AA21" s="48">
        <f t="shared" si="11"/>
        <v>45.714285714285715</v>
      </c>
      <c r="AB21" s="23" t="str">
        <f t="shared" si="12"/>
        <v>N</v>
      </c>
      <c r="AC21" s="94" t="e">
        <f>IF(COUNTIF(#REF!,"Y")&gt;=20,"3",IF(COUNTIF(#REF!,"Y")&gt;=17,"2",IF(COUNTIF(#REF!,"Y")&gt;=14,"1",IF(COUNTIF(#REF!,"Y")&lt;14,"0"))))</f>
        <v>#REF!</v>
      </c>
      <c r="AF21" s="26"/>
    </row>
    <row r="22" spans="1:32" x14ac:dyDescent="0.3">
      <c r="A22" s="23">
        <v>9</v>
      </c>
      <c r="B22" s="146" t="s">
        <v>69</v>
      </c>
      <c r="C22" s="147"/>
      <c r="D22" s="41" t="s">
        <v>128</v>
      </c>
      <c r="E22" s="23" t="s">
        <v>36</v>
      </c>
      <c r="F22" s="68">
        <v>4</v>
      </c>
      <c r="G22" s="42">
        <f t="shared" si="0"/>
        <v>66.666666666666657</v>
      </c>
      <c r="H22" s="26" t="str">
        <f t="shared" si="1"/>
        <v>Y</v>
      </c>
      <c r="I22" s="37">
        <v>0</v>
      </c>
      <c r="J22" s="42">
        <f t="shared" si="2"/>
        <v>0</v>
      </c>
      <c r="K22" s="26" t="str">
        <f t="shared" si="3"/>
        <v>N</v>
      </c>
      <c r="L22" s="6" t="e">
        <f>(#REF!/100)*3</f>
        <v>#REF!</v>
      </c>
      <c r="M22" s="37">
        <v>3</v>
      </c>
      <c r="N22" s="42">
        <f t="shared" si="4"/>
        <v>75</v>
      </c>
      <c r="O22" s="26" t="str">
        <f t="shared" si="5"/>
        <v>Y</v>
      </c>
      <c r="P22" s="69">
        <v>0.5</v>
      </c>
      <c r="Q22" s="42">
        <f t="shared" si="6"/>
        <v>8.3333333333333321</v>
      </c>
      <c r="R22" s="26" t="str">
        <f t="shared" si="7"/>
        <v>N</v>
      </c>
      <c r="S22" s="23" t="s">
        <v>41</v>
      </c>
      <c r="T22" s="37">
        <v>10</v>
      </c>
      <c r="U22" s="23">
        <f t="shared" si="8"/>
        <v>100</v>
      </c>
      <c r="V22" s="23" t="str">
        <f t="shared" si="9"/>
        <v>Y</v>
      </c>
      <c r="W22" s="49">
        <v>8</v>
      </c>
      <c r="X22" s="48">
        <f t="shared" si="10"/>
        <v>25.5</v>
      </c>
      <c r="Y22" s="37">
        <v>59</v>
      </c>
      <c r="Z22" s="48">
        <f t="shared" si="13"/>
        <v>33.5</v>
      </c>
      <c r="AA22" s="48">
        <f t="shared" si="11"/>
        <v>47.857142857142861</v>
      </c>
      <c r="AB22" s="23" t="str">
        <f t="shared" si="12"/>
        <v>N</v>
      </c>
      <c r="AC22" s="94" t="e">
        <f>IF(COUNTIF(#REF!,"Y")&gt;=20,"3",IF(COUNTIF(#REF!,"Y")&gt;=17,"2",IF(COUNTIF(#REF!,"Y")&gt;=14,"1",IF(COUNTIF(#REF!,"Y")&lt;14,"0"))))</f>
        <v>#REF!</v>
      </c>
      <c r="AF22" s="26"/>
    </row>
    <row r="23" spans="1:32" x14ac:dyDescent="0.3">
      <c r="A23" s="23">
        <v>10</v>
      </c>
      <c r="B23" s="146" t="s">
        <v>70</v>
      </c>
      <c r="C23" s="147"/>
      <c r="D23" s="41" t="s">
        <v>129</v>
      </c>
      <c r="E23" s="23" t="s">
        <v>36</v>
      </c>
      <c r="F23" s="68">
        <v>4</v>
      </c>
      <c r="G23" s="42">
        <f t="shared" si="0"/>
        <v>66.666666666666657</v>
      </c>
      <c r="H23" s="26" t="str">
        <f t="shared" si="1"/>
        <v>Y</v>
      </c>
      <c r="I23" s="37">
        <v>2</v>
      </c>
      <c r="J23" s="42">
        <f t="shared" si="2"/>
        <v>50</v>
      </c>
      <c r="K23" s="26" t="str">
        <f t="shared" si="3"/>
        <v>N</v>
      </c>
      <c r="L23" s="6" t="e">
        <f>(#REF!/100)*3</f>
        <v>#REF!</v>
      </c>
      <c r="M23" s="37">
        <v>0</v>
      </c>
      <c r="N23" s="42">
        <f t="shared" si="4"/>
        <v>0</v>
      </c>
      <c r="O23" s="26" t="str">
        <f t="shared" si="5"/>
        <v>N</v>
      </c>
      <c r="P23" s="69">
        <v>4</v>
      </c>
      <c r="Q23" s="42">
        <f t="shared" si="6"/>
        <v>66.666666666666657</v>
      </c>
      <c r="R23" s="26" t="str">
        <f t="shared" si="7"/>
        <v>Y</v>
      </c>
      <c r="S23" s="23" t="s">
        <v>41</v>
      </c>
      <c r="T23" s="37">
        <v>10</v>
      </c>
      <c r="U23" s="23">
        <f t="shared" si="8"/>
        <v>100</v>
      </c>
      <c r="V23" s="23" t="str">
        <f t="shared" si="9"/>
        <v>Y</v>
      </c>
      <c r="W23" s="49">
        <v>10</v>
      </c>
      <c r="X23" s="48">
        <f t="shared" si="10"/>
        <v>30</v>
      </c>
      <c r="Y23" s="37">
        <v>78</v>
      </c>
      <c r="Z23" s="48">
        <f t="shared" si="13"/>
        <v>48</v>
      </c>
      <c r="AA23" s="48">
        <f t="shared" si="11"/>
        <v>68.571428571428569</v>
      </c>
      <c r="AB23" s="23" t="str">
        <f t="shared" si="12"/>
        <v>Y</v>
      </c>
      <c r="AC23" s="94" t="e">
        <f>IF(COUNTIF(#REF!,"Y")&gt;=20,"3",IF(COUNTIF(#REF!,"Y")&gt;=17,"2",IF(COUNTIF(#REF!,"Y")&gt;=14,"1",IF(COUNTIF(#REF!,"Y")&lt;14,"0"))))</f>
        <v>#REF!</v>
      </c>
      <c r="AF23" s="26"/>
    </row>
    <row r="24" spans="1:32" x14ac:dyDescent="0.3">
      <c r="A24" s="23">
        <v>11</v>
      </c>
      <c r="B24" s="146" t="s">
        <v>71</v>
      </c>
      <c r="C24" s="147"/>
      <c r="D24" s="41" t="s">
        <v>130</v>
      </c>
      <c r="E24" s="23" t="s">
        <v>36</v>
      </c>
      <c r="F24" s="68">
        <v>0</v>
      </c>
      <c r="G24" s="42">
        <f t="shared" si="0"/>
        <v>0</v>
      </c>
      <c r="H24" s="26" t="str">
        <f t="shared" si="1"/>
        <v>N</v>
      </c>
      <c r="I24" s="37">
        <v>2.5</v>
      </c>
      <c r="J24" s="42">
        <f t="shared" si="2"/>
        <v>62.5</v>
      </c>
      <c r="K24" s="26" t="str">
        <f t="shared" si="3"/>
        <v>Y</v>
      </c>
      <c r="L24" s="6" t="e">
        <f>(#REF!/100)*3</f>
        <v>#REF!</v>
      </c>
      <c r="M24" s="37">
        <v>1</v>
      </c>
      <c r="N24" s="42">
        <f t="shared" si="4"/>
        <v>25</v>
      </c>
      <c r="O24" s="26" t="str">
        <f t="shared" si="5"/>
        <v>N</v>
      </c>
      <c r="P24" s="69">
        <v>4</v>
      </c>
      <c r="Q24" s="42">
        <f t="shared" si="6"/>
        <v>66.666666666666657</v>
      </c>
      <c r="R24" s="26" t="str">
        <f t="shared" si="7"/>
        <v>Y</v>
      </c>
      <c r="S24" s="23" t="s">
        <v>41</v>
      </c>
      <c r="T24" s="37">
        <v>10</v>
      </c>
      <c r="U24" s="23">
        <f t="shared" si="8"/>
        <v>100</v>
      </c>
      <c r="V24" s="23" t="str">
        <f t="shared" si="9"/>
        <v>Y</v>
      </c>
      <c r="W24" s="49">
        <v>10</v>
      </c>
      <c r="X24" s="48">
        <f t="shared" si="10"/>
        <v>27.5</v>
      </c>
      <c r="Y24" s="37">
        <v>69</v>
      </c>
      <c r="Z24" s="48">
        <f t="shared" si="13"/>
        <v>41.5</v>
      </c>
      <c r="AA24" s="48">
        <f t="shared" si="11"/>
        <v>59.285714285714285</v>
      </c>
      <c r="AB24" s="23" t="str">
        <f t="shared" si="12"/>
        <v>N</v>
      </c>
      <c r="AC24" s="94" t="e">
        <f>IF(COUNTIF(#REF!,"Y")&gt;=20,"3",IF(COUNTIF(#REF!,"Y")&gt;=17,"2",IF(COUNTIF(#REF!,"Y")&gt;=14,"1",IF(COUNTIF(#REF!,"Y")&lt;14,"0"))))</f>
        <v>#REF!</v>
      </c>
      <c r="AF24" s="26"/>
    </row>
    <row r="25" spans="1:32" x14ac:dyDescent="0.3">
      <c r="A25" s="23">
        <v>12</v>
      </c>
      <c r="B25" s="146" t="s">
        <v>72</v>
      </c>
      <c r="C25" s="147"/>
      <c r="D25" s="41" t="s">
        <v>131</v>
      </c>
      <c r="E25" s="23" t="s">
        <v>36</v>
      </c>
      <c r="F25" s="68">
        <v>0</v>
      </c>
      <c r="G25" s="42">
        <f t="shared" si="0"/>
        <v>0</v>
      </c>
      <c r="H25" s="26" t="str">
        <f t="shared" si="1"/>
        <v>N</v>
      </c>
      <c r="I25" s="37">
        <v>2.5</v>
      </c>
      <c r="J25" s="42">
        <f t="shared" si="2"/>
        <v>62.5</v>
      </c>
      <c r="K25" s="26" t="str">
        <f t="shared" si="3"/>
        <v>Y</v>
      </c>
      <c r="L25" s="6" t="e">
        <f>(#REF!/100)*3</f>
        <v>#REF!</v>
      </c>
      <c r="M25" s="37">
        <v>0.5</v>
      </c>
      <c r="N25" s="42">
        <f t="shared" si="4"/>
        <v>12.5</v>
      </c>
      <c r="O25" s="26" t="str">
        <f t="shared" si="5"/>
        <v>N</v>
      </c>
      <c r="P25" s="69">
        <v>4.5</v>
      </c>
      <c r="Q25" s="42">
        <f t="shared" si="6"/>
        <v>75</v>
      </c>
      <c r="R25" s="26" t="str">
        <f t="shared" si="7"/>
        <v>Y</v>
      </c>
      <c r="S25" s="23" t="s">
        <v>41</v>
      </c>
      <c r="T25" s="37">
        <v>10</v>
      </c>
      <c r="U25" s="23">
        <f t="shared" si="8"/>
        <v>100</v>
      </c>
      <c r="V25" s="23" t="str">
        <f t="shared" si="9"/>
        <v>Y</v>
      </c>
      <c r="W25" s="49">
        <v>10</v>
      </c>
      <c r="X25" s="48">
        <f t="shared" si="10"/>
        <v>27.5</v>
      </c>
      <c r="Y25" s="37">
        <v>77</v>
      </c>
      <c r="Z25" s="48">
        <f t="shared" si="13"/>
        <v>49.5</v>
      </c>
      <c r="AA25" s="48">
        <f t="shared" si="11"/>
        <v>70.714285714285722</v>
      </c>
      <c r="AB25" s="23" t="str">
        <f t="shared" si="12"/>
        <v>Y</v>
      </c>
      <c r="AC25" s="94" t="e">
        <f>IF(COUNTIF(#REF!,"Y")&gt;=20,"3",IF(COUNTIF(#REF!,"Y")&gt;=17,"2",IF(COUNTIF(#REF!,"Y")&gt;=14,"1",IF(COUNTIF(#REF!,"Y")&lt;14,"0"))))</f>
        <v>#REF!</v>
      </c>
      <c r="AF25" s="26"/>
    </row>
    <row r="26" spans="1:32" x14ac:dyDescent="0.3">
      <c r="A26" s="23">
        <v>13</v>
      </c>
      <c r="B26" s="146" t="s">
        <v>73</v>
      </c>
      <c r="C26" s="147"/>
      <c r="D26" s="41" t="s">
        <v>132</v>
      </c>
      <c r="E26" s="23" t="s">
        <v>36</v>
      </c>
      <c r="F26" s="68">
        <v>4</v>
      </c>
      <c r="G26" s="42">
        <f t="shared" si="0"/>
        <v>66.666666666666657</v>
      </c>
      <c r="H26" s="26" t="str">
        <f t="shared" si="1"/>
        <v>Y</v>
      </c>
      <c r="I26" s="37">
        <v>0.5</v>
      </c>
      <c r="J26" s="42">
        <f t="shared" si="2"/>
        <v>12.5</v>
      </c>
      <c r="K26" s="26" t="str">
        <f t="shared" si="3"/>
        <v>N</v>
      </c>
      <c r="L26" s="6" t="e">
        <f>(#REF!/100)*3</f>
        <v>#REF!</v>
      </c>
      <c r="M26" s="37">
        <v>2</v>
      </c>
      <c r="N26" s="42">
        <f t="shared" si="4"/>
        <v>50</v>
      </c>
      <c r="O26" s="26" t="str">
        <f t="shared" si="5"/>
        <v>N</v>
      </c>
      <c r="P26" s="69">
        <v>4</v>
      </c>
      <c r="Q26" s="42">
        <f t="shared" si="6"/>
        <v>66.666666666666657</v>
      </c>
      <c r="R26" s="26" t="str">
        <f t="shared" si="7"/>
        <v>Y</v>
      </c>
      <c r="S26" s="23" t="s">
        <v>41</v>
      </c>
      <c r="T26" s="37">
        <v>10</v>
      </c>
      <c r="U26" s="23">
        <f t="shared" si="8"/>
        <v>100</v>
      </c>
      <c r="V26" s="23" t="str">
        <f t="shared" si="9"/>
        <v>Y</v>
      </c>
      <c r="W26" s="49">
        <v>10</v>
      </c>
      <c r="X26" s="48">
        <f t="shared" si="10"/>
        <v>30.5</v>
      </c>
      <c r="Y26" s="37">
        <v>79</v>
      </c>
      <c r="Z26" s="48">
        <f t="shared" si="13"/>
        <v>48.5</v>
      </c>
      <c r="AA26" s="48">
        <f t="shared" si="11"/>
        <v>69.285714285714278</v>
      </c>
      <c r="AB26" s="23" t="str">
        <f t="shared" si="12"/>
        <v>Y</v>
      </c>
      <c r="AC26" s="94" t="e">
        <f>IF(COUNTIF(#REF!,"Y")&gt;=20,"3",IF(COUNTIF(#REF!,"Y")&gt;=17,"2",IF(COUNTIF(#REF!,"Y")&gt;=14,"1",IF(COUNTIF(#REF!,"Y")&lt;14,"0"))))</f>
        <v>#REF!</v>
      </c>
      <c r="AF26" s="26"/>
    </row>
    <row r="27" spans="1:32" x14ac:dyDescent="0.3">
      <c r="A27" s="23">
        <v>14</v>
      </c>
      <c r="B27" s="146" t="s">
        <v>74</v>
      </c>
      <c r="C27" s="147"/>
      <c r="D27" s="41" t="s">
        <v>133</v>
      </c>
      <c r="E27" s="23" t="s">
        <v>36</v>
      </c>
      <c r="F27" s="68">
        <v>1</v>
      </c>
      <c r="G27" s="42">
        <f t="shared" si="0"/>
        <v>16.666666666666664</v>
      </c>
      <c r="H27" s="26" t="str">
        <f t="shared" si="1"/>
        <v>N</v>
      </c>
      <c r="I27" s="37">
        <v>3</v>
      </c>
      <c r="J27" s="42">
        <f t="shared" si="2"/>
        <v>75</v>
      </c>
      <c r="K27" s="26" t="str">
        <f t="shared" si="3"/>
        <v>Y</v>
      </c>
      <c r="L27" s="6" t="e">
        <f>(#REF!/100)*3</f>
        <v>#REF!</v>
      </c>
      <c r="M27" s="37">
        <v>2.5</v>
      </c>
      <c r="N27" s="42">
        <f t="shared" si="4"/>
        <v>62.5</v>
      </c>
      <c r="O27" s="26" t="str">
        <f t="shared" si="5"/>
        <v>Y</v>
      </c>
      <c r="P27" s="69">
        <v>0.5</v>
      </c>
      <c r="Q27" s="42">
        <f t="shared" si="6"/>
        <v>8.3333333333333321</v>
      </c>
      <c r="R27" s="26" t="str">
        <f t="shared" si="7"/>
        <v>N</v>
      </c>
      <c r="S27" s="23" t="s">
        <v>41</v>
      </c>
      <c r="T27" s="37">
        <v>10</v>
      </c>
      <c r="U27" s="23">
        <f t="shared" si="8"/>
        <v>100</v>
      </c>
      <c r="V27" s="23" t="str">
        <f t="shared" si="9"/>
        <v>Y</v>
      </c>
      <c r="W27" s="49">
        <v>10</v>
      </c>
      <c r="X27" s="48">
        <f t="shared" si="10"/>
        <v>27</v>
      </c>
      <c r="Y27" s="37">
        <v>69</v>
      </c>
      <c r="Z27" s="48">
        <f t="shared" si="13"/>
        <v>42</v>
      </c>
      <c r="AA27" s="48">
        <f t="shared" si="11"/>
        <v>60</v>
      </c>
      <c r="AB27" s="23" t="str">
        <f t="shared" si="12"/>
        <v>Y</v>
      </c>
      <c r="AC27" s="94" t="e">
        <f>IF(COUNTIF(#REF!,"Y")&gt;=20,"3",IF(COUNTIF(#REF!,"Y")&gt;=17,"2",IF(COUNTIF(#REF!,"Y")&gt;=14,"1",IF(COUNTIF(#REF!,"Y")&lt;14,"0"))))</f>
        <v>#REF!</v>
      </c>
      <c r="AF27" s="26"/>
    </row>
    <row r="28" spans="1:32" x14ac:dyDescent="0.3">
      <c r="A28" s="23">
        <v>15</v>
      </c>
      <c r="B28" s="146" t="s">
        <v>75</v>
      </c>
      <c r="C28" s="147"/>
      <c r="D28" s="41" t="s">
        <v>134</v>
      </c>
      <c r="E28" s="23" t="s">
        <v>36</v>
      </c>
      <c r="F28" s="68">
        <v>0.5</v>
      </c>
      <c r="G28" s="42">
        <f t="shared" si="0"/>
        <v>8.3333333333333321</v>
      </c>
      <c r="H28" s="26" t="str">
        <f t="shared" si="1"/>
        <v>N</v>
      </c>
      <c r="I28" s="37">
        <v>2.5</v>
      </c>
      <c r="J28" s="42">
        <f t="shared" si="2"/>
        <v>62.5</v>
      </c>
      <c r="K28" s="26" t="str">
        <f t="shared" si="3"/>
        <v>Y</v>
      </c>
      <c r="L28" s="6" t="e">
        <f>(#REF!/100)*3</f>
        <v>#REF!</v>
      </c>
      <c r="M28" s="37">
        <v>1</v>
      </c>
      <c r="N28" s="42">
        <f t="shared" si="4"/>
        <v>25</v>
      </c>
      <c r="O28" s="26" t="str">
        <f t="shared" si="5"/>
        <v>N</v>
      </c>
      <c r="P28" s="69">
        <v>4</v>
      </c>
      <c r="Q28" s="42">
        <f t="shared" si="6"/>
        <v>66.666666666666657</v>
      </c>
      <c r="R28" s="26" t="str">
        <f t="shared" si="7"/>
        <v>Y</v>
      </c>
      <c r="S28" s="23" t="s">
        <v>41</v>
      </c>
      <c r="T28" s="37">
        <v>10</v>
      </c>
      <c r="U28" s="23">
        <f t="shared" si="8"/>
        <v>100</v>
      </c>
      <c r="V28" s="23" t="str">
        <f t="shared" si="9"/>
        <v>Y</v>
      </c>
      <c r="W28" s="49">
        <v>10</v>
      </c>
      <c r="X28" s="48">
        <f t="shared" si="10"/>
        <v>28</v>
      </c>
      <c r="Y28" s="37">
        <v>69</v>
      </c>
      <c r="Z28" s="48">
        <f t="shared" si="13"/>
        <v>41</v>
      </c>
      <c r="AA28" s="48">
        <f t="shared" si="11"/>
        <v>58.571428571428577</v>
      </c>
      <c r="AB28" s="23" t="str">
        <f t="shared" si="12"/>
        <v>N</v>
      </c>
      <c r="AC28" s="94" t="e">
        <f>IF(COUNTIF(#REF!,"Y")&gt;=20,"3",IF(COUNTIF(#REF!,"Y")&gt;=17,"2",IF(COUNTIF(#REF!,"Y")&gt;=14,"1",IF(COUNTIF(#REF!,"Y")&lt;14,"0"))))</f>
        <v>#REF!</v>
      </c>
      <c r="AF28" s="26"/>
    </row>
    <row r="29" spans="1:32" x14ac:dyDescent="0.3">
      <c r="A29" s="23">
        <v>16</v>
      </c>
      <c r="B29" s="146" t="s">
        <v>76</v>
      </c>
      <c r="C29" s="147"/>
      <c r="D29" s="41" t="s">
        <v>135</v>
      </c>
      <c r="E29" s="23" t="s">
        <v>36</v>
      </c>
      <c r="F29" s="68">
        <v>4</v>
      </c>
      <c r="G29" s="42">
        <f t="shared" si="0"/>
        <v>66.666666666666657</v>
      </c>
      <c r="H29" s="26" t="str">
        <f t="shared" si="1"/>
        <v>Y</v>
      </c>
      <c r="I29" s="37">
        <v>3.5</v>
      </c>
      <c r="J29" s="42">
        <f t="shared" si="2"/>
        <v>87.5</v>
      </c>
      <c r="K29" s="26" t="str">
        <f t="shared" si="3"/>
        <v>Y</v>
      </c>
      <c r="L29" s="6" t="e">
        <f>(#REF!/100)*3</f>
        <v>#REF!</v>
      </c>
      <c r="M29" s="37">
        <v>4</v>
      </c>
      <c r="N29" s="42">
        <f t="shared" si="4"/>
        <v>100</v>
      </c>
      <c r="O29" s="26" t="str">
        <f t="shared" si="5"/>
        <v>Y</v>
      </c>
      <c r="P29" s="69">
        <v>4.5</v>
      </c>
      <c r="Q29" s="42">
        <f t="shared" si="6"/>
        <v>75</v>
      </c>
      <c r="R29" s="26" t="str">
        <f t="shared" si="7"/>
        <v>Y</v>
      </c>
      <c r="S29" s="23" t="s">
        <v>41</v>
      </c>
      <c r="T29" s="37">
        <v>10</v>
      </c>
      <c r="U29" s="23">
        <f t="shared" si="8"/>
        <v>100</v>
      </c>
      <c r="V29" s="23" t="str">
        <f t="shared" si="9"/>
        <v>Y</v>
      </c>
      <c r="W29" s="49">
        <v>10</v>
      </c>
      <c r="X29" s="48">
        <f t="shared" si="10"/>
        <v>36</v>
      </c>
      <c r="Y29" s="37">
        <v>88</v>
      </c>
      <c r="Z29" s="48">
        <f t="shared" si="13"/>
        <v>52</v>
      </c>
      <c r="AA29" s="48">
        <f t="shared" si="11"/>
        <v>74.285714285714292</v>
      </c>
      <c r="AB29" s="23" t="str">
        <f t="shared" si="12"/>
        <v>Y</v>
      </c>
      <c r="AC29" s="94" t="e">
        <f>IF(COUNTIF(#REF!,"Y")&gt;=20,"3",IF(COUNTIF(#REF!,"Y")&gt;=17,"2",IF(COUNTIF(#REF!,"Y")&gt;=14,"1",IF(COUNTIF(#REF!,"Y")&lt;14,"0"))))</f>
        <v>#REF!</v>
      </c>
      <c r="AF29" s="26"/>
    </row>
    <row r="30" spans="1:32" x14ac:dyDescent="0.3">
      <c r="A30" s="23">
        <v>17</v>
      </c>
      <c r="B30" s="146" t="s">
        <v>77</v>
      </c>
      <c r="C30" s="147"/>
      <c r="D30" s="41" t="s">
        <v>136</v>
      </c>
      <c r="E30" s="23" t="s">
        <v>36</v>
      </c>
      <c r="F30" s="68">
        <v>1</v>
      </c>
      <c r="G30" s="42">
        <f t="shared" si="0"/>
        <v>16.666666666666664</v>
      </c>
      <c r="H30" s="26" t="str">
        <f t="shared" si="1"/>
        <v>N</v>
      </c>
      <c r="I30" s="37">
        <v>3</v>
      </c>
      <c r="J30" s="42">
        <f t="shared" si="2"/>
        <v>75</v>
      </c>
      <c r="K30" s="26" t="str">
        <f t="shared" si="3"/>
        <v>Y</v>
      </c>
      <c r="L30" s="6" t="e">
        <f>(#REF!/100)*3</f>
        <v>#REF!</v>
      </c>
      <c r="M30" s="37">
        <v>2.5</v>
      </c>
      <c r="N30" s="42">
        <f t="shared" si="4"/>
        <v>62.5</v>
      </c>
      <c r="O30" s="26" t="str">
        <f t="shared" si="5"/>
        <v>Y</v>
      </c>
      <c r="P30" s="69">
        <v>1</v>
      </c>
      <c r="Q30" s="42">
        <f t="shared" si="6"/>
        <v>16.666666666666664</v>
      </c>
      <c r="R30" s="26" t="str">
        <f t="shared" si="7"/>
        <v>N</v>
      </c>
      <c r="S30" s="23" t="s">
        <v>41</v>
      </c>
      <c r="T30" s="37">
        <v>10</v>
      </c>
      <c r="U30" s="23">
        <f t="shared" si="8"/>
        <v>100</v>
      </c>
      <c r="V30" s="23" t="str">
        <f t="shared" si="9"/>
        <v>Y</v>
      </c>
      <c r="W30" s="49">
        <v>10</v>
      </c>
      <c r="X30" s="48">
        <f t="shared" si="10"/>
        <v>27.5</v>
      </c>
      <c r="Y30" s="37">
        <v>58</v>
      </c>
      <c r="Z30" s="48">
        <f t="shared" si="13"/>
        <v>30.5</v>
      </c>
      <c r="AA30" s="48">
        <f t="shared" si="11"/>
        <v>43.571428571428569</v>
      </c>
      <c r="AB30" s="23" t="str">
        <f t="shared" si="12"/>
        <v>N</v>
      </c>
      <c r="AC30" s="94" t="e">
        <f>IF(COUNTIF(#REF!,"Y")&gt;=20,"3",IF(COUNTIF(#REF!,"Y")&gt;=17,"2",IF(COUNTIF(#REF!,"Y")&gt;=14,"1",IF(COUNTIF(#REF!,"Y")&lt;14,"0"))))</f>
        <v>#REF!</v>
      </c>
      <c r="AF30" s="26"/>
    </row>
    <row r="31" spans="1:32" x14ac:dyDescent="0.3">
      <c r="A31" s="23">
        <v>18</v>
      </c>
      <c r="B31" s="95" t="s">
        <v>78</v>
      </c>
      <c r="C31" s="95"/>
      <c r="D31" s="41" t="s">
        <v>137</v>
      </c>
      <c r="E31" s="23" t="s">
        <v>36</v>
      </c>
      <c r="F31" s="68">
        <v>1</v>
      </c>
      <c r="G31" s="42">
        <f t="shared" si="0"/>
        <v>16.666666666666664</v>
      </c>
      <c r="H31" s="26" t="str">
        <f t="shared" si="1"/>
        <v>N</v>
      </c>
      <c r="I31" s="37">
        <v>2.5</v>
      </c>
      <c r="J31" s="42">
        <f t="shared" si="2"/>
        <v>62.5</v>
      </c>
      <c r="K31" s="26" t="str">
        <f t="shared" si="3"/>
        <v>Y</v>
      </c>
      <c r="L31" s="6" t="e">
        <f>(#REF!/100)*3</f>
        <v>#REF!</v>
      </c>
      <c r="M31" s="37">
        <v>3</v>
      </c>
      <c r="N31" s="42">
        <f t="shared" si="4"/>
        <v>75</v>
      </c>
      <c r="O31" s="26" t="str">
        <f t="shared" si="5"/>
        <v>Y</v>
      </c>
      <c r="P31" s="69">
        <v>1</v>
      </c>
      <c r="Q31" s="42">
        <f t="shared" si="6"/>
        <v>16.666666666666664</v>
      </c>
      <c r="R31" s="26" t="str">
        <f t="shared" si="7"/>
        <v>N</v>
      </c>
      <c r="S31" s="23" t="s">
        <v>41</v>
      </c>
      <c r="T31" s="37">
        <v>10</v>
      </c>
      <c r="U31" s="23">
        <f t="shared" si="8"/>
        <v>100</v>
      </c>
      <c r="V31" s="23" t="str">
        <f t="shared" si="9"/>
        <v>Y</v>
      </c>
      <c r="W31" s="49">
        <v>8</v>
      </c>
      <c r="X31" s="48">
        <f t="shared" si="10"/>
        <v>25.5</v>
      </c>
      <c r="Y31" s="37">
        <v>67</v>
      </c>
      <c r="Z31" s="48">
        <f t="shared" si="13"/>
        <v>41.5</v>
      </c>
      <c r="AA31" s="48">
        <f t="shared" si="11"/>
        <v>59.285714285714285</v>
      </c>
      <c r="AB31" s="23" t="str">
        <f t="shared" si="12"/>
        <v>N</v>
      </c>
      <c r="AC31" s="94" t="e">
        <f>IF(COUNTIF(#REF!,"Y")&gt;=20,"3",IF(COUNTIF(#REF!,"Y")&gt;=17,"2",IF(COUNTIF(#REF!,"Y")&gt;=14,"1",IF(COUNTIF(#REF!,"Y")&lt;14,"0"))))</f>
        <v>#REF!</v>
      </c>
      <c r="AF31" s="26"/>
    </row>
    <row r="32" spans="1:32" x14ac:dyDescent="0.3">
      <c r="A32" s="23">
        <v>19</v>
      </c>
      <c r="B32" s="95" t="s">
        <v>79</v>
      </c>
      <c r="C32" s="95"/>
      <c r="D32" s="41" t="s">
        <v>138</v>
      </c>
      <c r="E32" s="23" t="s">
        <v>36</v>
      </c>
      <c r="F32" s="68">
        <v>0.5</v>
      </c>
      <c r="G32" s="42">
        <f t="shared" si="0"/>
        <v>8.3333333333333321</v>
      </c>
      <c r="H32" s="26" t="str">
        <f t="shared" si="1"/>
        <v>N</v>
      </c>
      <c r="I32" s="37">
        <v>2.5</v>
      </c>
      <c r="J32" s="42">
        <f t="shared" si="2"/>
        <v>62.5</v>
      </c>
      <c r="K32" s="26" t="str">
        <f t="shared" si="3"/>
        <v>Y</v>
      </c>
      <c r="L32" s="6" t="e">
        <f>(#REF!/100)*3</f>
        <v>#REF!</v>
      </c>
      <c r="M32" s="37">
        <v>3</v>
      </c>
      <c r="N32" s="42">
        <f t="shared" si="4"/>
        <v>75</v>
      </c>
      <c r="O32" s="26" t="str">
        <f t="shared" si="5"/>
        <v>Y</v>
      </c>
      <c r="P32" s="69">
        <v>1</v>
      </c>
      <c r="Q32" s="42">
        <f t="shared" si="6"/>
        <v>16.666666666666664</v>
      </c>
      <c r="R32" s="26" t="str">
        <f t="shared" si="7"/>
        <v>N</v>
      </c>
      <c r="S32" s="23" t="s">
        <v>41</v>
      </c>
      <c r="T32" s="37">
        <v>10</v>
      </c>
      <c r="U32" s="23">
        <f t="shared" si="8"/>
        <v>100</v>
      </c>
      <c r="V32" s="23" t="str">
        <f t="shared" si="9"/>
        <v>Y</v>
      </c>
      <c r="W32" s="49">
        <v>10</v>
      </c>
      <c r="X32" s="48">
        <f t="shared" si="10"/>
        <v>27</v>
      </c>
      <c r="Y32" s="37">
        <v>59</v>
      </c>
      <c r="Z32" s="48">
        <f t="shared" si="13"/>
        <v>32</v>
      </c>
      <c r="AA32" s="48">
        <f t="shared" si="11"/>
        <v>45.714285714285715</v>
      </c>
      <c r="AB32" s="23" t="str">
        <f t="shared" si="12"/>
        <v>N</v>
      </c>
      <c r="AC32" s="94" t="e">
        <f>IF(COUNTIF(#REF!,"Y")&gt;=20,"3",IF(COUNTIF(#REF!,"Y")&gt;=17,"2",IF(COUNTIF(#REF!,"Y")&gt;=14,"1",IF(COUNTIF(#REF!,"Y")&lt;14,"0"))))</f>
        <v>#REF!</v>
      </c>
      <c r="AF32" s="26"/>
    </row>
    <row r="33" spans="1:33" x14ac:dyDescent="0.3">
      <c r="A33" s="23">
        <v>20</v>
      </c>
      <c r="B33" s="95" t="s">
        <v>80</v>
      </c>
      <c r="C33" s="95"/>
      <c r="D33" s="41" t="s">
        <v>139</v>
      </c>
      <c r="E33" s="23" t="s">
        <v>36</v>
      </c>
      <c r="F33" s="68">
        <v>1</v>
      </c>
      <c r="G33" s="42">
        <f t="shared" si="0"/>
        <v>16.666666666666664</v>
      </c>
      <c r="H33" s="26" t="str">
        <f t="shared" si="1"/>
        <v>N</v>
      </c>
      <c r="I33" s="37">
        <v>3</v>
      </c>
      <c r="J33" s="42">
        <f t="shared" si="2"/>
        <v>75</v>
      </c>
      <c r="K33" s="26" t="str">
        <f t="shared" si="3"/>
        <v>Y</v>
      </c>
      <c r="L33" s="6" t="e">
        <f>(#REF!/100)*3</f>
        <v>#REF!</v>
      </c>
      <c r="M33" s="37">
        <v>0</v>
      </c>
      <c r="N33" s="42">
        <f t="shared" si="4"/>
        <v>0</v>
      </c>
      <c r="O33" s="26" t="str">
        <f t="shared" si="5"/>
        <v>N</v>
      </c>
      <c r="P33" s="69">
        <v>3.5</v>
      </c>
      <c r="Q33" s="42">
        <f t="shared" si="6"/>
        <v>58.333333333333336</v>
      </c>
      <c r="R33" s="26" t="str">
        <f t="shared" si="7"/>
        <v>N</v>
      </c>
      <c r="S33" s="23" t="s">
        <v>41</v>
      </c>
      <c r="T33" s="37">
        <v>10</v>
      </c>
      <c r="U33" s="23">
        <f t="shared" si="8"/>
        <v>100</v>
      </c>
      <c r="V33" s="23" t="str">
        <f t="shared" si="9"/>
        <v>Y</v>
      </c>
      <c r="W33" s="49">
        <v>8</v>
      </c>
      <c r="X33" s="48">
        <f t="shared" si="10"/>
        <v>25.5</v>
      </c>
      <c r="Y33" s="37">
        <v>78</v>
      </c>
      <c r="Z33" s="48">
        <f t="shared" si="13"/>
        <v>52.5</v>
      </c>
      <c r="AA33" s="48">
        <f t="shared" si="11"/>
        <v>75</v>
      </c>
      <c r="AB33" s="23" t="str">
        <f t="shared" si="12"/>
        <v>Y</v>
      </c>
      <c r="AC33" s="94" t="e">
        <f>IF(COUNTIF(#REF!,"Y")&gt;=20,"3",IF(COUNTIF(#REF!,"Y")&gt;=17,"2",IF(COUNTIF(#REF!,"Y")&gt;=14,"1",IF(COUNTIF(#REF!,"Y")&lt;14,"0"))))</f>
        <v>#REF!</v>
      </c>
      <c r="AF33" s="26"/>
    </row>
    <row r="34" spans="1:33" x14ac:dyDescent="0.3">
      <c r="A34" s="23">
        <v>21</v>
      </c>
      <c r="B34" s="95" t="s">
        <v>81</v>
      </c>
      <c r="C34" s="95"/>
      <c r="D34" s="41" t="s">
        <v>140</v>
      </c>
      <c r="E34" s="23" t="s">
        <v>36</v>
      </c>
      <c r="F34" s="68">
        <v>0</v>
      </c>
      <c r="G34" s="42">
        <f t="shared" si="0"/>
        <v>0</v>
      </c>
      <c r="H34" s="26" t="str">
        <f t="shared" si="1"/>
        <v>N</v>
      </c>
      <c r="I34" s="37">
        <v>2.5</v>
      </c>
      <c r="J34" s="42">
        <f t="shared" si="2"/>
        <v>62.5</v>
      </c>
      <c r="K34" s="26" t="str">
        <f t="shared" si="3"/>
        <v>Y</v>
      </c>
      <c r="L34" s="6" t="e">
        <f>(#REF!/100)*3</f>
        <v>#REF!</v>
      </c>
      <c r="M34" s="37">
        <v>1</v>
      </c>
      <c r="N34" s="42">
        <f t="shared" si="4"/>
        <v>25</v>
      </c>
      <c r="O34" s="26" t="str">
        <f t="shared" si="5"/>
        <v>N</v>
      </c>
      <c r="P34" s="69">
        <v>4</v>
      </c>
      <c r="Q34" s="42">
        <f t="shared" si="6"/>
        <v>66.666666666666657</v>
      </c>
      <c r="R34" s="26" t="str">
        <f t="shared" si="7"/>
        <v>Y</v>
      </c>
      <c r="S34" s="23" t="s">
        <v>41</v>
      </c>
      <c r="T34" s="37">
        <v>10</v>
      </c>
      <c r="U34" s="23">
        <f t="shared" si="8"/>
        <v>100</v>
      </c>
      <c r="V34" s="23" t="str">
        <f t="shared" si="9"/>
        <v>Y</v>
      </c>
      <c r="W34" s="49">
        <v>10</v>
      </c>
      <c r="X34" s="48">
        <f t="shared" si="10"/>
        <v>27.5</v>
      </c>
      <c r="Y34" s="37">
        <v>77</v>
      </c>
      <c r="Z34" s="48">
        <f t="shared" si="13"/>
        <v>49.5</v>
      </c>
      <c r="AA34" s="48">
        <f t="shared" si="11"/>
        <v>70.714285714285722</v>
      </c>
      <c r="AB34" s="23" t="str">
        <f t="shared" si="12"/>
        <v>Y</v>
      </c>
      <c r="AC34" s="94" t="e">
        <f>IF(COUNTIF(#REF!,"Y")&gt;=20,"3",IF(COUNTIF(#REF!,"Y")&gt;=17,"2",IF(COUNTIF(#REF!,"Y")&gt;=14,"1",IF(COUNTIF(#REF!,"Y")&lt;14,"0"))))</f>
        <v>#REF!</v>
      </c>
      <c r="AF34" s="26"/>
    </row>
    <row r="35" spans="1:33" x14ac:dyDescent="0.3">
      <c r="A35" s="23">
        <v>22</v>
      </c>
      <c r="B35" s="95" t="s">
        <v>82</v>
      </c>
      <c r="C35" s="95"/>
      <c r="D35" s="41" t="s">
        <v>141</v>
      </c>
      <c r="E35" s="23" t="s">
        <v>36</v>
      </c>
      <c r="F35" s="68">
        <v>4</v>
      </c>
      <c r="G35" s="42">
        <f t="shared" si="0"/>
        <v>66.666666666666657</v>
      </c>
      <c r="H35" s="26" t="str">
        <f t="shared" si="1"/>
        <v>Y</v>
      </c>
      <c r="I35" s="37">
        <v>3</v>
      </c>
      <c r="J35" s="42">
        <f t="shared" si="2"/>
        <v>75</v>
      </c>
      <c r="K35" s="26" t="str">
        <f t="shared" si="3"/>
        <v>Y</v>
      </c>
      <c r="L35" s="6" t="e">
        <f>(#REF!/100)*3</f>
        <v>#REF!</v>
      </c>
      <c r="M35" s="37">
        <v>2</v>
      </c>
      <c r="N35" s="42">
        <f t="shared" si="4"/>
        <v>50</v>
      </c>
      <c r="O35" s="26" t="str">
        <f t="shared" si="5"/>
        <v>N</v>
      </c>
      <c r="P35" s="69">
        <v>4</v>
      </c>
      <c r="Q35" s="42">
        <f t="shared" si="6"/>
        <v>66.666666666666657</v>
      </c>
      <c r="R35" s="26" t="str">
        <f t="shared" si="7"/>
        <v>Y</v>
      </c>
      <c r="S35" s="23" t="s">
        <v>41</v>
      </c>
      <c r="T35" s="37">
        <v>10</v>
      </c>
      <c r="U35" s="23">
        <f t="shared" si="8"/>
        <v>100</v>
      </c>
      <c r="V35" s="23" t="str">
        <f t="shared" si="9"/>
        <v>Y</v>
      </c>
      <c r="W35" s="49">
        <v>10</v>
      </c>
      <c r="X35" s="48">
        <f t="shared" si="10"/>
        <v>33</v>
      </c>
      <c r="Y35" s="37">
        <v>79</v>
      </c>
      <c r="Z35" s="48">
        <f t="shared" si="13"/>
        <v>46</v>
      </c>
      <c r="AA35" s="48">
        <f t="shared" si="11"/>
        <v>65.714285714285708</v>
      </c>
      <c r="AB35" s="23" t="str">
        <f t="shared" si="12"/>
        <v>Y</v>
      </c>
      <c r="AC35" s="94" t="e">
        <f>IF(COUNTIF(#REF!,"Y")&gt;=20,"3",IF(COUNTIF(#REF!,"Y")&gt;=17,"2",IF(COUNTIF(#REF!,"Y")&gt;=14,"1",IF(COUNTIF(#REF!,"Y")&lt;14,"0"))))</f>
        <v>#REF!</v>
      </c>
      <c r="AF35" s="26"/>
    </row>
    <row r="36" spans="1:33" x14ac:dyDescent="0.3">
      <c r="A36" s="23">
        <v>23</v>
      </c>
      <c r="B36" s="95" t="s">
        <v>83</v>
      </c>
      <c r="C36" s="95"/>
      <c r="D36" s="41" t="s">
        <v>142</v>
      </c>
      <c r="E36" s="23" t="s">
        <v>36</v>
      </c>
      <c r="F36" s="68">
        <v>4</v>
      </c>
      <c r="G36" s="42">
        <f t="shared" si="0"/>
        <v>66.666666666666657</v>
      </c>
      <c r="H36" s="26" t="str">
        <f t="shared" si="1"/>
        <v>Y</v>
      </c>
      <c r="I36" s="37">
        <v>0</v>
      </c>
      <c r="J36" s="42">
        <f t="shared" si="2"/>
        <v>0</v>
      </c>
      <c r="K36" s="26" t="str">
        <f t="shared" si="3"/>
        <v>N</v>
      </c>
      <c r="L36" s="6" t="e">
        <f>(#REF!/100)*3</f>
        <v>#REF!</v>
      </c>
      <c r="M36" s="37">
        <v>2.5</v>
      </c>
      <c r="N36" s="42">
        <f t="shared" si="4"/>
        <v>62.5</v>
      </c>
      <c r="O36" s="26" t="str">
        <f t="shared" si="5"/>
        <v>Y</v>
      </c>
      <c r="P36" s="69">
        <v>1</v>
      </c>
      <c r="Q36" s="42">
        <f t="shared" si="6"/>
        <v>16.666666666666664</v>
      </c>
      <c r="R36" s="26" t="str">
        <f t="shared" si="7"/>
        <v>N</v>
      </c>
      <c r="S36" s="23" t="s">
        <v>41</v>
      </c>
      <c r="T36" s="37">
        <v>10</v>
      </c>
      <c r="U36" s="23">
        <f t="shared" si="8"/>
        <v>100</v>
      </c>
      <c r="V36" s="23" t="str">
        <f t="shared" si="9"/>
        <v>Y</v>
      </c>
      <c r="W36" s="49">
        <v>10</v>
      </c>
      <c r="X36" s="48">
        <f t="shared" si="10"/>
        <v>27.5</v>
      </c>
      <c r="Y36" s="37">
        <v>78</v>
      </c>
      <c r="Z36" s="48">
        <f t="shared" si="13"/>
        <v>50.5</v>
      </c>
      <c r="AA36" s="48">
        <f t="shared" si="11"/>
        <v>72.142857142857139</v>
      </c>
      <c r="AB36" s="23" t="str">
        <f t="shared" si="12"/>
        <v>Y</v>
      </c>
      <c r="AC36" s="94" t="e">
        <f>IF(COUNTIF(#REF!,"Y")&gt;=20,"3",IF(COUNTIF(#REF!,"Y")&gt;=17,"2",IF(COUNTIF(#REF!,"Y")&gt;=14,"1",IF(COUNTIF(#REF!,"Y")&lt;14,"0"))))</f>
        <v>#REF!</v>
      </c>
      <c r="AF36" s="26"/>
    </row>
    <row r="37" spans="1:33" x14ac:dyDescent="0.3">
      <c r="A37" s="23">
        <v>24</v>
      </c>
      <c r="B37" s="95" t="s">
        <v>84</v>
      </c>
      <c r="C37" s="95"/>
      <c r="D37" s="41" t="s">
        <v>143</v>
      </c>
      <c r="E37" s="23" t="s">
        <v>36</v>
      </c>
      <c r="F37" s="68">
        <v>0</v>
      </c>
      <c r="G37" s="42">
        <f t="shared" si="0"/>
        <v>0</v>
      </c>
      <c r="H37" s="26" t="str">
        <f t="shared" si="1"/>
        <v>N</v>
      </c>
      <c r="I37" s="37">
        <v>0</v>
      </c>
      <c r="J37" s="42">
        <f t="shared" si="2"/>
        <v>0</v>
      </c>
      <c r="K37" s="26" t="str">
        <f t="shared" si="3"/>
        <v>N</v>
      </c>
      <c r="L37" s="6" t="e">
        <f>(#REF!/100)*3</f>
        <v>#REF!</v>
      </c>
      <c r="M37" s="37">
        <v>2.5</v>
      </c>
      <c r="N37" s="42">
        <f t="shared" si="4"/>
        <v>62.5</v>
      </c>
      <c r="O37" s="26" t="str">
        <f t="shared" si="5"/>
        <v>Y</v>
      </c>
      <c r="P37" s="69">
        <v>0</v>
      </c>
      <c r="Q37" s="42">
        <f t="shared" si="6"/>
        <v>0</v>
      </c>
      <c r="R37" s="26" t="str">
        <f t="shared" si="7"/>
        <v>N</v>
      </c>
      <c r="S37" s="23" t="s">
        <v>41</v>
      </c>
      <c r="T37" s="37">
        <v>10</v>
      </c>
      <c r="U37" s="23">
        <f t="shared" si="8"/>
        <v>100</v>
      </c>
      <c r="V37" s="23" t="str">
        <f t="shared" si="9"/>
        <v>Y</v>
      </c>
      <c r="W37" s="49">
        <v>8</v>
      </c>
      <c r="X37" s="48">
        <f t="shared" si="10"/>
        <v>20.5</v>
      </c>
      <c r="Y37" s="37">
        <v>77</v>
      </c>
      <c r="Z37" s="48">
        <f t="shared" si="13"/>
        <v>56.5</v>
      </c>
      <c r="AA37" s="48">
        <f t="shared" si="11"/>
        <v>80.714285714285722</v>
      </c>
      <c r="AB37" s="23" t="str">
        <f t="shared" si="12"/>
        <v>Y</v>
      </c>
      <c r="AC37" s="94" t="e">
        <f>IF(COUNTIF(#REF!,"Y")&gt;=20,"3",IF(COUNTIF(#REF!,"Y")&gt;=17,"2",IF(COUNTIF(#REF!,"Y")&gt;=14,"1",IF(COUNTIF(#REF!,"Y")&lt;14,"0"))))</f>
        <v>#REF!</v>
      </c>
      <c r="AF37" s="26"/>
    </row>
    <row r="38" spans="1:33" x14ac:dyDescent="0.3">
      <c r="A38" s="23">
        <v>25</v>
      </c>
      <c r="B38" s="95" t="s">
        <v>85</v>
      </c>
      <c r="C38" s="95"/>
      <c r="D38" s="41" t="s">
        <v>144</v>
      </c>
      <c r="E38" s="23" t="s">
        <v>36</v>
      </c>
      <c r="F38" s="68">
        <v>1</v>
      </c>
      <c r="G38" s="42">
        <f t="shared" si="0"/>
        <v>16.666666666666664</v>
      </c>
      <c r="H38" s="26" t="str">
        <f t="shared" si="1"/>
        <v>N</v>
      </c>
      <c r="I38" s="37">
        <v>2.5</v>
      </c>
      <c r="J38" s="42">
        <f t="shared" si="2"/>
        <v>62.5</v>
      </c>
      <c r="K38" s="26" t="str">
        <f t="shared" si="3"/>
        <v>Y</v>
      </c>
      <c r="L38" s="6" t="e">
        <f>(#REF!/100)*3</f>
        <v>#REF!</v>
      </c>
      <c r="M38" s="37">
        <v>0</v>
      </c>
      <c r="N38" s="42">
        <f t="shared" si="4"/>
        <v>0</v>
      </c>
      <c r="O38" s="26" t="str">
        <f t="shared" si="5"/>
        <v>N</v>
      </c>
      <c r="P38" s="69">
        <v>4</v>
      </c>
      <c r="Q38" s="42">
        <f t="shared" si="6"/>
        <v>66.666666666666657</v>
      </c>
      <c r="R38" s="26" t="str">
        <f t="shared" si="7"/>
        <v>Y</v>
      </c>
      <c r="S38" s="23" t="s">
        <v>41</v>
      </c>
      <c r="T38" s="37">
        <v>10</v>
      </c>
      <c r="U38" s="23">
        <f t="shared" si="8"/>
        <v>100</v>
      </c>
      <c r="V38" s="23" t="str">
        <f t="shared" si="9"/>
        <v>Y</v>
      </c>
      <c r="W38" s="49">
        <v>10</v>
      </c>
      <c r="X38" s="48">
        <f t="shared" si="10"/>
        <v>27.5</v>
      </c>
      <c r="Y38" s="37">
        <v>79</v>
      </c>
      <c r="Z38" s="48">
        <f t="shared" si="13"/>
        <v>51.5</v>
      </c>
      <c r="AA38" s="48">
        <f t="shared" si="11"/>
        <v>73.571428571428584</v>
      </c>
      <c r="AB38" s="23" t="str">
        <f t="shared" si="12"/>
        <v>Y</v>
      </c>
      <c r="AC38" s="94" t="e">
        <f>IF(COUNTIF(#REF!,"Y")&gt;=20,"3",IF(COUNTIF(#REF!,"Y")&gt;=17,"2",IF(COUNTIF(#REF!,"Y")&gt;=14,"1",IF(COUNTIF(#REF!,"Y")&lt;14,"0"))))</f>
        <v>#REF!</v>
      </c>
      <c r="AF38" s="26"/>
    </row>
    <row r="39" spans="1:33" x14ac:dyDescent="0.3">
      <c r="A39" s="23">
        <v>26</v>
      </c>
      <c r="B39" s="95" t="s">
        <v>119</v>
      </c>
      <c r="C39" s="95"/>
      <c r="D39" s="41" t="s">
        <v>145</v>
      </c>
      <c r="E39" s="23" t="s">
        <v>36</v>
      </c>
      <c r="F39" s="68">
        <v>0</v>
      </c>
      <c r="G39" s="42">
        <f t="shared" si="0"/>
        <v>0</v>
      </c>
      <c r="H39" s="26" t="str">
        <f t="shared" si="1"/>
        <v>N</v>
      </c>
      <c r="I39" s="37">
        <v>3</v>
      </c>
      <c r="J39" s="42">
        <f t="shared" si="2"/>
        <v>75</v>
      </c>
      <c r="K39" s="26" t="str">
        <f t="shared" si="3"/>
        <v>Y</v>
      </c>
      <c r="L39" s="6" t="e">
        <f>(#REF!/100)*3</f>
        <v>#REF!</v>
      </c>
      <c r="M39" s="37">
        <v>0</v>
      </c>
      <c r="N39" s="42">
        <f t="shared" si="4"/>
        <v>0</v>
      </c>
      <c r="O39" s="26" t="str">
        <f t="shared" si="5"/>
        <v>N</v>
      </c>
      <c r="P39" s="69">
        <v>4</v>
      </c>
      <c r="Q39" s="42">
        <f t="shared" si="6"/>
        <v>66.666666666666657</v>
      </c>
      <c r="R39" s="26" t="str">
        <f t="shared" si="7"/>
        <v>Y</v>
      </c>
      <c r="S39" s="23" t="s">
        <v>41</v>
      </c>
      <c r="T39" s="37">
        <v>10</v>
      </c>
      <c r="U39" s="23">
        <f t="shared" si="8"/>
        <v>100</v>
      </c>
      <c r="V39" s="23" t="str">
        <f t="shared" si="9"/>
        <v>Y</v>
      </c>
      <c r="W39" s="49">
        <v>6</v>
      </c>
      <c r="X39" s="48">
        <f t="shared" si="10"/>
        <v>23</v>
      </c>
      <c r="Y39" s="37">
        <v>68</v>
      </c>
      <c r="Z39" s="48">
        <f t="shared" si="13"/>
        <v>45</v>
      </c>
      <c r="AA39" s="48">
        <f t="shared" si="11"/>
        <v>64.285714285714292</v>
      </c>
      <c r="AB39" s="23" t="str">
        <f t="shared" si="12"/>
        <v>Y</v>
      </c>
      <c r="AC39" s="94" t="e">
        <f>IF(COUNTIF(#REF!,"Y")&gt;=20,"3",IF(COUNTIF(#REF!,"Y")&gt;=17,"2",IF(COUNTIF(#REF!,"Y")&gt;=14,"1",IF(COUNTIF(#REF!,"Y")&lt;14,"0"))))</f>
        <v>#REF!</v>
      </c>
      <c r="AF39" s="26"/>
    </row>
    <row r="40" spans="1:33" x14ac:dyDescent="0.3">
      <c r="A40" s="23">
        <v>27</v>
      </c>
      <c r="B40" s="95" t="s">
        <v>86</v>
      </c>
      <c r="C40" s="95"/>
      <c r="D40" s="41" t="s">
        <v>146</v>
      </c>
      <c r="E40" s="23" t="s">
        <v>36</v>
      </c>
      <c r="F40" s="68">
        <v>4</v>
      </c>
      <c r="G40" s="42">
        <f t="shared" si="0"/>
        <v>66.666666666666657</v>
      </c>
      <c r="H40" s="26" t="str">
        <f t="shared" si="1"/>
        <v>Y</v>
      </c>
      <c r="I40" s="37">
        <v>0</v>
      </c>
      <c r="J40" s="42">
        <f t="shared" si="2"/>
        <v>0</v>
      </c>
      <c r="K40" s="26" t="str">
        <f t="shared" si="3"/>
        <v>N</v>
      </c>
      <c r="L40" s="6" t="e">
        <f>(#REF!/100)*3</f>
        <v>#REF!</v>
      </c>
      <c r="M40" s="37">
        <v>2.5</v>
      </c>
      <c r="N40" s="42">
        <f t="shared" si="4"/>
        <v>62.5</v>
      </c>
      <c r="O40" s="26" t="str">
        <f t="shared" si="5"/>
        <v>Y</v>
      </c>
      <c r="P40" s="69">
        <v>0.5</v>
      </c>
      <c r="Q40" s="42">
        <f t="shared" si="6"/>
        <v>8.3333333333333321</v>
      </c>
      <c r="R40" s="26" t="str">
        <f t="shared" si="7"/>
        <v>N</v>
      </c>
      <c r="S40" s="23" t="s">
        <v>41</v>
      </c>
      <c r="T40" s="37">
        <v>10</v>
      </c>
      <c r="U40" s="23">
        <f t="shared" si="8"/>
        <v>100</v>
      </c>
      <c r="V40" s="23" t="str">
        <f t="shared" si="9"/>
        <v>Y</v>
      </c>
      <c r="W40" s="49">
        <v>8</v>
      </c>
      <c r="X40" s="48">
        <f t="shared" si="10"/>
        <v>25</v>
      </c>
      <c r="Y40" s="37">
        <v>67</v>
      </c>
      <c r="Z40" s="48">
        <f t="shared" si="13"/>
        <v>42</v>
      </c>
      <c r="AA40" s="48">
        <f t="shared" si="11"/>
        <v>60</v>
      </c>
      <c r="AB40" s="23" t="str">
        <f t="shared" si="12"/>
        <v>Y</v>
      </c>
      <c r="AC40" s="94" t="e">
        <f>IF(COUNTIF(#REF!,"Y")&gt;=20,"3",IF(COUNTIF(#REF!,"Y")&gt;=17,"2",IF(COUNTIF(#REF!,"Y")&gt;=14,"1",IF(COUNTIF(#REF!,"Y")&lt;14,"0"))))</f>
        <v>#REF!</v>
      </c>
      <c r="AF40" s="26"/>
    </row>
    <row r="41" spans="1:33" x14ac:dyDescent="0.3">
      <c r="A41" s="23">
        <v>28</v>
      </c>
      <c r="B41" s="95" t="s">
        <v>87</v>
      </c>
      <c r="C41" s="95"/>
      <c r="D41" s="41" t="s">
        <v>147</v>
      </c>
      <c r="E41" s="23" t="s">
        <v>36</v>
      </c>
      <c r="F41" s="68">
        <v>4</v>
      </c>
      <c r="G41" s="42">
        <f t="shared" si="0"/>
        <v>66.666666666666657</v>
      </c>
      <c r="H41" s="26" t="str">
        <f t="shared" si="1"/>
        <v>Y</v>
      </c>
      <c r="I41" s="37">
        <v>0</v>
      </c>
      <c r="J41" s="42">
        <f t="shared" si="2"/>
        <v>0</v>
      </c>
      <c r="K41" s="26" t="str">
        <f t="shared" si="3"/>
        <v>N</v>
      </c>
      <c r="L41" s="6" t="e">
        <f>(#REF!/100)*3</f>
        <v>#REF!</v>
      </c>
      <c r="M41" s="37">
        <v>3</v>
      </c>
      <c r="N41" s="42">
        <f t="shared" si="4"/>
        <v>75</v>
      </c>
      <c r="O41" s="26" t="str">
        <f t="shared" si="5"/>
        <v>Y</v>
      </c>
      <c r="P41" s="69">
        <v>0.5</v>
      </c>
      <c r="Q41" s="42">
        <f t="shared" si="6"/>
        <v>8.3333333333333321</v>
      </c>
      <c r="R41" s="26" t="str">
        <f t="shared" si="7"/>
        <v>N</v>
      </c>
      <c r="S41" s="23" t="s">
        <v>41</v>
      </c>
      <c r="T41" s="37">
        <v>10</v>
      </c>
      <c r="U41" s="23">
        <f t="shared" si="8"/>
        <v>100</v>
      </c>
      <c r="V41" s="23" t="str">
        <f t="shared" si="9"/>
        <v>Y</v>
      </c>
      <c r="W41" s="49">
        <v>8</v>
      </c>
      <c r="X41" s="48">
        <f t="shared" si="10"/>
        <v>25.5</v>
      </c>
      <c r="Y41" s="37">
        <v>69</v>
      </c>
      <c r="Z41" s="48">
        <f t="shared" si="13"/>
        <v>43.5</v>
      </c>
      <c r="AA41" s="48">
        <f t="shared" si="11"/>
        <v>62.142857142857146</v>
      </c>
      <c r="AB41" s="23" t="str">
        <f t="shared" si="12"/>
        <v>Y</v>
      </c>
      <c r="AC41" s="94" t="e">
        <f>IF(COUNTIF(#REF!,"Y")&gt;=20,"3",IF(COUNTIF(#REF!,"Y")&gt;=17,"2",IF(COUNTIF(#REF!,"Y")&gt;=14,"1",IF(COUNTIF(#REF!,"Y")&lt;14,"0"))))</f>
        <v>#REF!</v>
      </c>
      <c r="AF41" s="26"/>
    </row>
    <row r="42" spans="1:33" x14ac:dyDescent="0.3">
      <c r="A42" s="23">
        <v>29</v>
      </c>
      <c r="B42" s="95" t="s">
        <v>193</v>
      </c>
      <c r="C42" s="95"/>
      <c r="D42" s="41" t="s">
        <v>194</v>
      </c>
      <c r="E42" s="23" t="s">
        <v>191</v>
      </c>
      <c r="F42" s="68">
        <v>0.5</v>
      </c>
      <c r="G42" s="42">
        <f t="shared" si="0"/>
        <v>8.3333333333333321</v>
      </c>
      <c r="H42" s="26" t="str">
        <f t="shared" si="1"/>
        <v>N</v>
      </c>
      <c r="I42" s="37">
        <v>2.5</v>
      </c>
      <c r="J42" s="42">
        <f t="shared" si="2"/>
        <v>62.5</v>
      </c>
      <c r="K42" s="26" t="str">
        <f t="shared" si="3"/>
        <v>Y</v>
      </c>
      <c r="L42" s="6"/>
      <c r="M42" s="37">
        <v>1</v>
      </c>
      <c r="N42" s="42">
        <f t="shared" si="4"/>
        <v>25</v>
      </c>
      <c r="O42" s="26" t="str">
        <f t="shared" si="5"/>
        <v>N</v>
      </c>
      <c r="P42" s="69">
        <v>4</v>
      </c>
      <c r="Q42" s="42">
        <f t="shared" si="6"/>
        <v>66.666666666666657</v>
      </c>
      <c r="R42" s="26" t="str">
        <f t="shared" si="7"/>
        <v>Y</v>
      </c>
      <c r="S42" s="23" t="s">
        <v>192</v>
      </c>
      <c r="T42" s="37">
        <v>0</v>
      </c>
      <c r="U42" s="23">
        <f t="shared" si="8"/>
        <v>0</v>
      </c>
      <c r="V42" s="23" t="str">
        <f t="shared" si="9"/>
        <v>N</v>
      </c>
      <c r="W42" s="49">
        <v>0</v>
      </c>
      <c r="X42" s="48">
        <f t="shared" si="10"/>
        <v>8</v>
      </c>
      <c r="Y42" s="37">
        <v>8</v>
      </c>
      <c r="Z42" s="48">
        <f t="shared" si="13"/>
        <v>0</v>
      </c>
      <c r="AA42" s="48">
        <f t="shared" si="11"/>
        <v>0</v>
      </c>
      <c r="AB42" s="23" t="str">
        <f t="shared" si="12"/>
        <v>N</v>
      </c>
      <c r="AC42" s="94"/>
      <c r="AF42" s="26"/>
    </row>
    <row r="43" spans="1:33" x14ac:dyDescent="0.3">
      <c r="A43" s="23">
        <v>30</v>
      </c>
      <c r="B43" s="163" t="s">
        <v>88</v>
      </c>
      <c r="C43" s="164"/>
      <c r="D43" s="41" t="s">
        <v>148</v>
      </c>
      <c r="E43" s="23" t="s">
        <v>36</v>
      </c>
      <c r="F43" s="68">
        <v>4</v>
      </c>
      <c r="G43" s="42">
        <f t="shared" si="0"/>
        <v>66.666666666666657</v>
      </c>
      <c r="H43" s="26" t="str">
        <f t="shared" si="1"/>
        <v>Y</v>
      </c>
      <c r="I43" s="37">
        <v>0</v>
      </c>
      <c r="J43" s="42">
        <f t="shared" si="2"/>
        <v>0</v>
      </c>
      <c r="K43" s="26" t="str">
        <f t="shared" si="3"/>
        <v>N</v>
      </c>
      <c r="L43" s="6" t="e">
        <f>(#REF!/100)*3</f>
        <v>#REF!</v>
      </c>
      <c r="M43" s="37">
        <v>2.5</v>
      </c>
      <c r="N43" s="42">
        <f t="shared" si="4"/>
        <v>62.5</v>
      </c>
      <c r="O43" s="26" t="str">
        <f t="shared" si="5"/>
        <v>Y</v>
      </c>
      <c r="P43" s="69">
        <v>1</v>
      </c>
      <c r="Q43" s="42">
        <f t="shared" si="6"/>
        <v>16.666666666666664</v>
      </c>
      <c r="R43" s="26" t="str">
        <f t="shared" si="7"/>
        <v>N</v>
      </c>
      <c r="S43" s="23" t="s">
        <v>41</v>
      </c>
      <c r="T43" s="37">
        <v>10</v>
      </c>
      <c r="U43" s="23">
        <f t="shared" si="8"/>
        <v>100</v>
      </c>
      <c r="V43" s="23" t="str">
        <f t="shared" si="9"/>
        <v>Y</v>
      </c>
      <c r="W43" s="49">
        <v>10</v>
      </c>
      <c r="X43" s="48">
        <f t="shared" si="10"/>
        <v>27.5</v>
      </c>
      <c r="Y43" s="37">
        <v>58</v>
      </c>
      <c r="Z43" s="48">
        <f t="shared" si="13"/>
        <v>30.5</v>
      </c>
      <c r="AA43" s="48">
        <f t="shared" si="11"/>
        <v>43.571428571428569</v>
      </c>
      <c r="AB43" s="23" t="str">
        <f t="shared" si="12"/>
        <v>N</v>
      </c>
      <c r="AC43" s="94" t="e">
        <f>IF(COUNTIF(#REF!,"Y")&gt;=20,"3",IF(COUNTIF(#REF!,"Y")&gt;=17,"2",IF(COUNTIF(#REF!,"Y")&gt;=14,"1",IF(COUNTIF(#REF!,"Y")&lt;14,"0"))))</f>
        <v>#REF!</v>
      </c>
      <c r="AF43" s="26"/>
    </row>
    <row r="44" spans="1:33" x14ac:dyDescent="0.3">
      <c r="A44" s="23">
        <v>31</v>
      </c>
      <c r="B44" s="162" t="s">
        <v>149</v>
      </c>
      <c r="C44" s="162"/>
      <c r="D44" s="41" t="s">
        <v>150</v>
      </c>
      <c r="E44" s="23" t="s">
        <v>36</v>
      </c>
      <c r="F44" s="68">
        <v>4</v>
      </c>
      <c r="G44" s="42">
        <f t="shared" si="0"/>
        <v>66.666666666666657</v>
      </c>
      <c r="H44" s="26" t="str">
        <f t="shared" si="1"/>
        <v>Y</v>
      </c>
      <c r="I44" s="37">
        <v>0</v>
      </c>
      <c r="J44" s="42">
        <f t="shared" si="2"/>
        <v>0</v>
      </c>
      <c r="K44" s="26" t="str">
        <f t="shared" si="3"/>
        <v>N</v>
      </c>
      <c r="L44" s="6"/>
      <c r="M44" s="37">
        <v>2.5</v>
      </c>
      <c r="N44" s="42">
        <f t="shared" si="4"/>
        <v>62.5</v>
      </c>
      <c r="O44" s="26" t="str">
        <f t="shared" si="5"/>
        <v>Y</v>
      </c>
      <c r="P44" s="69">
        <v>0.5</v>
      </c>
      <c r="Q44" s="42">
        <f t="shared" si="6"/>
        <v>8.3333333333333321</v>
      </c>
      <c r="R44" s="26" t="str">
        <f t="shared" si="7"/>
        <v>N</v>
      </c>
      <c r="S44" s="23" t="s">
        <v>41</v>
      </c>
      <c r="T44" s="37">
        <v>10</v>
      </c>
      <c r="U44" s="23">
        <f t="shared" si="8"/>
        <v>100</v>
      </c>
      <c r="V44" s="23" t="str">
        <f t="shared" si="9"/>
        <v>Y</v>
      </c>
      <c r="W44" s="49">
        <v>10</v>
      </c>
      <c r="X44" s="48">
        <f t="shared" si="10"/>
        <v>27</v>
      </c>
      <c r="Y44" s="37">
        <v>59</v>
      </c>
      <c r="Z44" s="48">
        <f t="shared" si="13"/>
        <v>32</v>
      </c>
      <c r="AA44" s="48">
        <f t="shared" si="11"/>
        <v>45.714285714285715</v>
      </c>
      <c r="AB44" s="23" t="str">
        <f t="shared" si="12"/>
        <v>N</v>
      </c>
      <c r="AC44" s="94" t="e">
        <f>IF(COUNTIF(#REF!,"Y")&gt;=20,"3",IF(COUNTIF(#REF!,"Y")&gt;=17,"2",IF(COUNTIF(#REF!,"Y")&gt;=14,"1",IF(COUNTIF(#REF!,"Y")&lt;14,"0"))))</f>
        <v>#REF!</v>
      </c>
      <c r="AF44" s="26"/>
    </row>
    <row r="45" spans="1:33" x14ac:dyDescent="0.3">
      <c r="A45" s="23">
        <v>32</v>
      </c>
      <c r="B45" s="162" t="s">
        <v>151</v>
      </c>
      <c r="C45" s="162"/>
      <c r="D45" s="41" t="s">
        <v>152</v>
      </c>
      <c r="E45" s="23" t="s">
        <v>36</v>
      </c>
      <c r="F45" s="68">
        <v>0</v>
      </c>
      <c r="G45" s="42">
        <f t="shared" si="0"/>
        <v>0</v>
      </c>
      <c r="H45" s="26" t="str">
        <f t="shared" si="1"/>
        <v>N</v>
      </c>
      <c r="I45" s="37">
        <v>2.5</v>
      </c>
      <c r="J45" s="42">
        <f t="shared" si="2"/>
        <v>62.5</v>
      </c>
      <c r="K45" s="26" t="str">
        <f t="shared" si="3"/>
        <v>Y</v>
      </c>
      <c r="L45" s="6"/>
      <c r="M45" s="37">
        <v>1</v>
      </c>
      <c r="N45" s="42">
        <f t="shared" si="4"/>
        <v>25</v>
      </c>
      <c r="O45" s="26" t="str">
        <f t="shared" si="5"/>
        <v>N</v>
      </c>
      <c r="P45" s="69">
        <v>4</v>
      </c>
      <c r="Q45" s="42">
        <f t="shared" si="6"/>
        <v>66.666666666666657</v>
      </c>
      <c r="R45" s="26" t="str">
        <f t="shared" si="7"/>
        <v>Y</v>
      </c>
      <c r="S45" s="23" t="s">
        <v>41</v>
      </c>
      <c r="T45" s="37">
        <v>10</v>
      </c>
      <c r="U45" s="23">
        <f t="shared" si="8"/>
        <v>100</v>
      </c>
      <c r="V45" s="23" t="str">
        <f t="shared" si="9"/>
        <v>Y</v>
      </c>
      <c r="W45" s="49">
        <v>10</v>
      </c>
      <c r="X45" s="48">
        <f t="shared" si="10"/>
        <v>27.5</v>
      </c>
      <c r="Y45" s="37">
        <v>69</v>
      </c>
      <c r="Z45" s="48">
        <f t="shared" si="13"/>
        <v>41.5</v>
      </c>
      <c r="AA45" s="48">
        <f t="shared" si="11"/>
        <v>59.285714285714285</v>
      </c>
      <c r="AB45" s="23" t="str">
        <f t="shared" si="12"/>
        <v>N</v>
      </c>
      <c r="AC45" s="94" t="e">
        <f>IF(COUNTIF(#REF!,"Y")&gt;=20,"3",IF(COUNTIF(#REF!,"Y")&gt;=17,"2",IF(COUNTIF(#REF!,"Y")&gt;=14,"1",IF(COUNTIF(#REF!,"Y")&lt;14,"0"))))</f>
        <v>#REF!</v>
      </c>
      <c r="AF45" s="26"/>
    </row>
    <row r="46" spans="1:33" x14ac:dyDescent="0.3">
      <c r="A46" s="23">
        <v>33</v>
      </c>
      <c r="B46" s="162" t="s">
        <v>153</v>
      </c>
      <c r="C46" s="162"/>
      <c r="D46" s="41" t="s">
        <v>154</v>
      </c>
      <c r="E46" s="23" t="s">
        <v>36</v>
      </c>
      <c r="F46" s="68">
        <v>4</v>
      </c>
      <c r="G46" s="42">
        <f t="shared" si="0"/>
        <v>66.666666666666657</v>
      </c>
      <c r="H46" s="26" t="str">
        <f t="shared" si="1"/>
        <v>Y</v>
      </c>
      <c r="I46" s="37">
        <v>2.5</v>
      </c>
      <c r="J46" s="42">
        <f t="shared" si="2"/>
        <v>62.5</v>
      </c>
      <c r="K46" s="26" t="str">
        <f t="shared" si="3"/>
        <v>Y</v>
      </c>
      <c r="L46" s="6"/>
      <c r="M46" s="37">
        <v>3</v>
      </c>
      <c r="N46" s="42">
        <f t="shared" si="4"/>
        <v>75</v>
      </c>
      <c r="O46" s="26" t="str">
        <f t="shared" si="5"/>
        <v>Y</v>
      </c>
      <c r="P46" s="69">
        <v>4.5</v>
      </c>
      <c r="Q46" s="42">
        <f t="shared" si="6"/>
        <v>75</v>
      </c>
      <c r="R46" s="26" t="str">
        <f t="shared" si="7"/>
        <v>Y</v>
      </c>
      <c r="S46" s="23" t="s">
        <v>41</v>
      </c>
      <c r="T46" s="37">
        <v>10</v>
      </c>
      <c r="U46" s="23">
        <f t="shared" si="8"/>
        <v>100</v>
      </c>
      <c r="V46" s="23" t="str">
        <f t="shared" si="9"/>
        <v>Y</v>
      </c>
      <c r="W46" s="49">
        <v>6</v>
      </c>
      <c r="X46" s="48">
        <f t="shared" si="10"/>
        <v>30</v>
      </c>
      <c r="Y46" s="37">
        <v>78</v>
      </c>
      <c r="Z46" s="48">
        <f t="shared" si="13"/>
        <v>48</v>
      </c>
      <c r="AA46" s="48">
        <f t="shared" si="11"/>
        <v>68.571428571428569</v>
      </c>
      <c r="AB46" s="23" t="str">
        <f t="shared" si="12"/>
        <v>Y</v>
      </c>
      <c r="AC46" s="94" t="e">
        <f>IF(COUNTIF(#REF!,"Y")&gt;=20,"3",IF(COUNTIF(#REF!,"Y")&gt;=17,"2",IF(COUNTIF(#REF!,"Y")&gt;=14,"1",IF(COUNTIF(#REF!,"Y")&lt;14,"0"))))</f>
        <v>#REF!</v>
      </c>
      <c r="AF46" s="26"/>
    </row>
    <row r="47" spans="1:33" x14ac:dyDescent="0.3">
      <c r="A47" s="23">
        <v>34</v>
      </c>
      <c r="B47" s="162" t="s">
        <v>189</v>
      </c>
      <c r="C47" s="162"/>
      <c r="D47" s="41" t="s">
        <v>155</v>
      </c>
      <c r="E47" s="23" t="s">
        <v>36</v>
      </c>
      <c r="F47" s="68">
        <v>4</v>
      </c>
      <c r="G47" s="42">
        <f t="shared" si="0"/>
        <v>66.666666666666657</v>
      </c>
      <c r="H47" s="26" t="str">
        <f t="shared" si="1"/>
        <v>Y</v>
      </c>
      <c r="I47" s="37">
        <v>0</v>
      </c>
      <c r="J47" s="42">
        <f t="shared" si="2"/>
        <v>0</v>
      </c>
      <c r="K47" s="26" t="str">
        <f t="shared" si="3"/>
        <v>N</v>
      </c>
      <c r="L47" s="6"/>
      <c r="M47" s="69">
        <v>2.5</v>
      </c>
      <c r="N47" s="42">
        <f t="shared" si="4"/>
        <v>62.5</v>
      </c>
      <c r="O47" s="26" t="str">
        <f t="shared" si="5"/>
        <v>Y</v>
      </c>
      <c r="P47" s="37">
        <v>0.5</v>
      </c>
      <c r="Q47" s="42">
        <f t="shared" si="6"/>
        <v>8.3333333333333321</v>
      </c>
      <c r="R47" s="26" t="str">
        <f t="shared" si="7"/>
        <v>N</v>
      </c>
      <c r="S47" s="23" t="s">
        <v>41</v>
      </c>
      <c r="T47" s="37">
        <v>10</v>
      </c>
      <c r="U47" s="23">
        <f t="shared" si="8"/>
        <v>100</v>
      </c>
      <c r="V47" s="23" t="str">
        <f t="shared" si="9"/>
        <v>Y</v>
      </c>
      <c r="W47" s="49">
        <v>8</v>
      </c>
      <c r="X47" s="48">
        <f t="shared" si="10"/>
        <v>25</v>
      </c>
      <c r="Y47" s="37">
        <v>68</v>
      </c>
      <c r="Z47" s="48">
        <f t="shared" si="13"/>
        <v>43</v>
      </c>
      <c r="AA47" s="48">
        <f t="shared" si="11"/>
        <v>61.428571428571431</v>
      </c>
      <c r="AB47" s="23" t="str">
        <f t="shared" si="12"/>
        <v>Y</v>
      </c>
      <c r="AC47" s="94" t="e">
        <f>IF(COUNTIF(#REF!,"Y")&gt;=20,"3",IF(COUNTIF(#REF!,"Y")&gt;=17,"2",IF(COUNTIF(#REF!,"Y")&gt;=14,"1",IF(COUNTIF(#REF!,"Y")&lt;14,"0"))))</f>
        <v>#REF!</v>
      </c>
      <c r="AF47" s="26"/>
    </row>
    <row r="48" spans="1:33" x14ac:dyDescent="0.3">
      <c r="A48" s="23">
        <v>35</v>
      </c>
      <c r="B48" s="162" t="s">
        <v>156</v>
      </c>
      <c r="C48" s="162"/>
      <c r="D48" s="41" t="s">
        <v>157</v>
      </c>
      <c r="E48" s="23" t="s">
        <v>36</v>
      </c>
      <c r="F48" s="68">
        <v>1</v>
      </c>
      <c r="G48" s="42">
        <f t="shared" si="0"/>
        <v>16.666666666666664</v>
      </c>
      <c r="H48" s="26" t="str">
        <f t="shared" si="1"/>
        <v>N</v>
      </c>
      <c r="I48" s="37">
        <v>2.5</v>
      </c>
      <c r="J48" s="42">
        <f t="shared" si="2"/>
        <v>62.5</v>
      </c>
      <c r="K48" s="26" t="str">
        <f t="shared" si="3"/>
        <v>Y</v>
      </c>
      <c r="L48" s="6"/>
      <c r="M48" s="69">
        <v>0</v>
      </c>
      <c r="N48" s="42">
        <f t="shared" si="4"/>
        <v>0</v>
      </c>
      <c r="O48" s="26" t="str">
        <f t="shared" si="5"/>
        <v>N</v>
      </c>
      <c r="P48" s="37">
        <v>4</v>
      </c>
      <c r="Q48" s="42">
        <f t="shared" si="6"/>
        <v>66.666666666666657</v>
      </c>
      <c r="R48" s="26" t="str">
        <f t="shared" si="7"/>
        <v>Y</v>
      </c>
      <c r="S48" s="23" t="s">
        <v>41</v>
      </c>
      <c r="T48" s="37">
        <v>10</v>
      </c>
      <c r="U48" s="23">
        <f t="shared" si="8"/>
        <v>100</v>
      </c>
      <c r="V48" s="23" t="str">
        <f t="shared" si="9"/>
        <v>Y</v>
      </c>
      <c r="W48" s="49">
        <v>10</v>
      </c>
      <c r="X48" s="48">
        <f t="shared" si="10"/>
        <v>27.5</v>
      </c>
      <c r="Y48" s="37">
        <v>69</v>
      </c>
      <c r="Z48" s="48">
        <f t="shared" si="13"/>
        <v>41.5</v>
      </c>
      <c r="AA48" s="48">
        <f t="shared" si="11"/>
        <v>59.285714285714285</v>
      </c>
      <c r="AB48" s="23" t="str">
        <f t="shared" si="12"/>
        <v>N</v>
      </c>
      <c r="AC48" s="94" t="e">
        <f>IF(COUNTIF(#REF!,"Y")&gt;=20,"3",IF(COUNTIF(#REF!,"Y")&gt;=17,"2",IF(COUNTIF(#REF!,"Y")&gt;=14,"1",IF(COUNTIF(#REF!,"Y")&lt;14,"0"))))</f>
        <v>#REF!</v>
      </c>
      <c r="AF48" s="26"/>
      <c r="AG48">
        <v>8</v>
      </c>
    </row>
    <row r="49" spans="1:33" x14ac:dyDescent="0.3">
      <c r="A49" s="23">
        <v>36</v>
      </c>
      <c r="B49" s="162" t="s">
        <v>158</v>
      </c>
      <c r="C49" s="162"/>
      <c r="D49" s="41" t="s">
        <v>159</v>
      </c>
      <c r="E49" s="23" t="s">
        <v>36</v>
      </c>
      <c r="F49" s="68">
        <v>4</v>
      </c>
      <c r="G49" s="42">
        <f t="shared" si="0"/>
        <v>66.666666666666657</v>
      </c>
      <c r="H49" s="26" t="str">
        <f t="shared" si="1"/>
        <v>Y</v>
      </c>
      <c r="I49" s="37">
        <v>0</v>
      </c>
      <c r="J49" s="42">
        <f t="shared" si="2"/>
        <v>0</v>
      </c>
      <c r="K49" s="26" t="str">
        <f t="shared" si="3"/>
        <v>N</v>
      </c>
      <c r="L49" s="6"/>
      <c r="M49" s="69">
        <v>0</v>
      </c>
      <c r="N49" s="42">
        <f t="shared" si="4"/>
        <v>0</v>
      </c>
      <c r="O49" s="26" t="str">
        <f t="shared" si="5"/>
        <v>N</v>
      </c>
      <c r="P49" s="37">
        <v>0</v>
      </c>
      <c r="Q49" s="42">
        <f t="shared" si="6"/>
        <v>0</v>
      </c>
      <c r="R49" s="26" t="str">
        <f t="shared" si="7"/>
        <v>N</v>
      </c>
      <c r="S49" s="23" t="s">
        <v>41</v>
      </c>
      <c r="T49" s="37">
        <v>10</v>
      </c>
      <c r="U49" s="23">
        <f t="shared" si="8"/>
        <v>100</v>
      </c>
      <c r="V49" s="23" t="str">
        <f t="shared" si="9"/>
        <v>Y</v>
      </c>
      <c r="W49" s="49">
        <v>6</v>
      </c>
      <c r="X49" s="48">
        <f t="shared" si="10"/>
        <v>20</v>
      </c>
      <c r="Y49" s="37">
        <v>67</v>
      </c>
      <c r="Z49" s="48">
        <f t="shared" si="13"/>
        <v>47</v>
      </c>
      <c r="AA49" s="48">
        <f t="shared" si="11"/>
        <v>67.142857142857139</v>
      </c>
      <c r="AB49" s="23" t="str">
        <f t="shared" si="12"/>
        <v>Y</v>
      </c>
      <c r="AC49" s="94" t="e">
        <f>IF(COUNTIF(#REF!,"Y")&gt;=20,"3",IF(COUNTIF(#REF!,"Y")&gt;=17,"2",IF(COUNTIF(#REF!,"Y")&gt;=14,"1",IF(COUNTIF(#REF!,"Y")&lt;14,"0"))))</f>
        <v>#REF!</v>
      </c>
      <c r="AF49" s="26"/>
    </row>
    <row r="50" spans="1:33" x14ac:dyDescent="0.3">
      <c r="A50" s="23">
        <v>37</v>
      </c>
      <c r="B50" s="162" t="s">
        <v>195</v>
      </c>
      <c r="C50" s="162"/>
      <c r="D50" s="41" t="s">
        <v>196</v>
      </c>
      <c r="E50" s="23" t="s">
        <v>191</v>
      </c>
      <c r="F50" s="68">
        <v>4</v>
      </c>
      <c r="G50" s="42">
        <f t="shared" si="0"/>
        <v>66.666666666666657</v>
      </c>
      <c r="H50" s="26" t="str">
        <f t="shared" si="1"/>
        <v>Y</v>
      </c>
      <c r="I50" s="37">
        <v>0</v>
      </c>
      <c r="J50" s="42">
        <f t="shared" si="2"/>
        <v>0</v>
      </c>
      <c r="K50" s="26" t="str">
        <f t="shared" si="3"/>
        <v>N</v>
      </c>
      <c r="L50" s="6"/>
      <c r="M50" s="69">
        <v>2.5</v>
      </c>
      <c r="N50" s="42">
        <f t="shared" si="4"/>
        <v>62.5</v>
      </c>
      <c r="O50" s="26" t="str">
        <f t="shared" si="5"/>
        <v>Y</v>
      </c>
      <c r="P50" s="37">
        <v>0</v>
      </c>
      <c r="Q50" s="42">
        <f t="shared" si="6"/>
        <v>0</v>
      </c>
      <c r="R50" s="26" t="str">
        <f t="shared" si="7"/>
        <v>N</v>
      </c>
      <c r="S50" s="23" t="s">
        <v>192</v>
      </c>
      <c r="T50" s="37">
        <v>0</v>
      </c>
      <c r="U50" s="23">
        <f t="shared" si="8"/>
        <v>0</v>
      </c>
      <c r="V50" s="23" t="str">
        <f t="shared" si="9"/>
        <v>N</v>
      </c>
      <c r="W50" s="49">
        <v>0</v>
      </c>
      <c r="X50" s="48">
        <f t="shared" si="10"/>
        <v>6.5</v>
      </c>
      <c r="Y50" s="37">
        <v>7</v>
      </c>
      <c r="Z50" s="48">
        <v>0</v>
      </c>
      <c r="AA50" s="48">
        <f t="shared" si="11"/>
        <v>0</v>
      </c>
      <c r="AB50" s="23" t="str">
        <f t="shared" si="12"/>
        <v>N</v>
      </c>
      <c r="AC50" s="94"/>
      <c r="AF50" s="26"/>
    </row>
    <row r="51" spans="1:33" x14ac:dyDescent="0.3">
      <c r="A51" s="23">
        <v>38</v>
      </c>
      <c r="B51" s="162" t="s">
        <v>160</v>
      </c>
      <c r="C51" s="162"/>
      <c r="D51" s="41" t="s">
        <v>161</v>
      </c>
      <c r="E51" s="23" t="s">
        <v>36</v>
      </c>
      <c r="F51" s="68">
        <v>0</v>
      </c>
      <c r="G51" s="42">
        <f t="shared" si="0"/>
        <v>0</v>
      </c>
      <c r="H51" s="26" t="str">
        <f t="shared" si="1"/>
        <v>N</v>
      </c>
      <c r="I51" s="37">
        <v>2.5</v>
      </c>
      <c r="J51" s="42">
        <f t="shared" si="2"/>
        <v>62.5</v>
      </c>
      <c r="K51" s="26" t="str">
        <f t="shared" si="3"/>
        <v>Y</v>
      </c>
      <c r="L51" s="6"/>
      <c r="M51" s="69">
        <v>1</v>
      </c>
      <c r="N51" s="42">
        <f t="shared" si="4"/>
        <v>25</v>
      </c>
      <c r="O51" s="26" t="str">
        <f t="shared" si="5"/>
        <v>N</v>
      </c>
      <c r="P51" s="37">
        <v>4</v>
      </c>
      <c r="Q51" s="42">
        <f t="shared" si="6"/>
        <v>66.666666666666657</v>
      </c>
      <c r="R51" s="26" t="str">
        <f t="shared" si="7"/>
        <v>Y</v>
      </c>
      <c r="S51" s="23" t="s">
        <v>41</v>
      </c>
      <c r="T51" s="37">
        <v>10</v>
      </c>
      <c r="U51" s="23">
        <f t="shared" si="8"/>
        <v>100</v>
      </c>
      <c r="V51" s="23" t="str">
        <f t="shared" si="9"/>
        <v>Y</v>
      </c>
      <c r="W51" s="49">
        <v>10</v>
      </c>
      <c r="X51" s="48">
        <f t="shared" si="10"/>
        <v>27.5</v>
      </c>
      <c r="Y51" s="37">
        <v>58</v>
      </c>
      <c r="Z51" s="48">
        <f t="shared" si="13"/>
        <v>30.5</v>
      </c>
      <c r="AA51" s="48">
        <f t="shared" si="11"/>
        <v>43.571428571428569</v>
      </c>
      <c r="AB51" s="23" t="str">
        <f t="shared" si="12"/>
        <v>N</v>
      </c>
      <c r="AC51" s="94" t="e">
        <f>IF(COUNTIF(#REF!,"Y")&gt;=20,"3",IF(COUNTIF(#REF!,"Y")&gt;=17,"2",IF(COUNTIF(#REF!,"Y")&gt;=14,"1",IF(COUNTIF(#REF!,"Y")&lt;14,"0"))))</f>
        <v>#REF!</v>
      </c>
      <c r="AF51" s="26"/>
    </row>
    <row r="52" spans="1:33" x14ac:dyDescent="0.3">
      <c r="A52" s="23">
        <v>39</v>
      </c>
      <c r="B52" s="162" t="s">
        <v>162</v>
      </c>
      <c r="C52" s="162"/>
      <c r="D52" s="41" t="s">
        <v>163</v>
      </c>
      <c r="E52" s="23" t="s">
        <v>36</v>
      </c>
      <c r="F52" s="68">
        <v>0.5</v>
      </c>
      <c r="G52" s="42">
        <f t="shared" si="0"/>
        <v>8.3333333333333321</v>
      </c>
      <c r="H52" s="26" t="str">
        <f t="shared" si="1"/>
        <v>N</v>
      </c>
      <c r="I52" s="37">
        <v>2.5</v>
      </c>
      <c r="J52" s="42">
        <f t="shared" si="2"/>
        <v>62.5</v>
      </c>
      <c r="K52" s="26" t="str">
        <f t="shared" si="3"/>
        <v>Y</v>
      </c>
      <c r="L52" s="6"/>
      <c r="M52" s="69">
        <v>0.5</v>
      </c>
      <c r="N52" s="42">
        <f t="shared" si="4"/>
        <v>12.5</v>
      </c>
      <c r="O52" s="26" t="str">
        <f t="shared" si="5"/>
        <v>N</v>
      </c>
      <c r="P52" s="37">
        <v>4.5</v>
      </c>
      <c r="Q52" s="42">
        <f t="shared" si="6"/>
        <v>75</v>
      </c>
      <c r="R52" s="26" t="str">
        <f t="shared" si="7"/>
        <v>Y</v>
      </c>
      <c r="S52" s="23" t="s">
        <v>41</v>
      </c>
      <c r="T52" s="37">
        <v>10</v>
      </c>
      <c r="U52" s="23">
        <f t="shared" si="8"/>
        <v>100</v>
      </c>
      <c r="V52" s="23" t="str">
        <f t="shared" si="9"/>
        <v>Y</v>
      </c>
      <c r="W52" s="49">
        <v>10</v>
      </c>
      <c r="X52" s="48">
        <f t="shared" si="10"/>
        <v>28</v>
      </c>
      <c r="Y52" s="37">
        <v>59</v>
      </c>
      <c r="Z52" s="48">
        <f t="shared" si="13"/>
        <v>31</v>
      </c>
      <c r="AA52" s="48">
        <f t="shared" si="11"/>
        <v>44.285714285714285</v>
      </c>
      <c r="AB52" s="23" t="str">
        <f t="shared" si="12"/>
        <v>N</v>
      </c>
      <c r="AC52" s="94" t="e">
        <f>IF(COUNTIF(#REF!,"Y")&gt;=20,"3",IF(COUNTIF(#REF!,"Y")&gt;=17,"2",IF(COUNTIF(#REF!,"Y")&gt;=14,"1",IF(COUNTIF(#REF!,"Y")&lt;14,"0"))))</f>
        <v>#REF!</v>
      </c>
      <c r="AF52" s="26"/>
    </row>
    <row r="53" spans="1:33" x14ac:dyDescent="0.3">
      <c r="A53" s="23">
        <v>40</v>
      </c>
      <c r="B53" s="162" t="s">
        <v>164</v>
      </c>
      <c r="C53" s="162"/>
      <c r="D53" s="41" t="s">
        <v>165</v>
      </c>
      <c r="E53" s="23" t="s">
        <v>36</v>
      </c>
      <c r="F53" s="68">
        <v>4</v>
      </c>
      <c r="G53" s="42">
        <f t="shared" si="0"/>
        <v>66.666666666666657</v>
      </c>
      <c r="H53" s="26" t="str">
        <f t="shared" si="1"/>
        <v>Y</v>
      </c>
      <c r="I53" s="37">
        <v>0</v>
      </c>
      <c r="J53" s="42">
        <f t="shared" si="2"/>
        <v>0</v>
      </c>
      <c r="K53" s="26" t="str">
        <f t="shared" si="3"/>
        <v>N</v>
      </c>
      <c r="L53" s="6"/>
      <c r="M53" s="69">
        <v>2.5</v>
      </c>
      <c r="N53" s="42">
        <f t="shared" si="4"/>
        <v>62.5</v>
      </c>
      <c r="O53" s="26" t="str">
        <f t="shared" si="5"/>
        <v>Y</v>
      </c>
      <c r="P53" s="37">
        <v>1</v>
      </c>
      <c r="Q53" s="42">
        <f t="shared" si="6"/>
        <v>16.666666666666664</v>
      </c>
      <c r="R53" s="26" t="str">
        <f t="shared" si="7"/>
        <v>N</v>
      </c>
      <c r="S53" s="23" t="s">
        <v>41</v>
      </c>
      <c r="T53" s="37">
        <v>10</v>
      </c>
      <c r="U53" s="23">
        <f t="shared" si="8"/>
        <v>100</v>
      </c>
      <c r="V53" s="23" t="str">
        <f t="shared" si="9"/>
        <v>Y</v>
      </c>
      <c r="W53" s="49">
        <v>10</v>
      </c>
      <c r="X53" s="48">
        <f t="shared" si="10"/>
        <v>27.5</v>
      </c>
      <c r="Y53" s="37">
        <v>48</v>
      </c>
      <c r="Z53" s="48">
        <f t="shared" si="13"/>
        <v>20.5</v>
      </c>
      <c r="AA53" s="48">
        <f t="shared" si="11"/>
        <v>29.285714285714288</v>
      </c>
      <c r="AB53" s="23" t="str">
        <f t="shared" si="12"/>
        <v>N</v>
      </c>
      <c r="AC53" s="94" t="e">
        <f>IF(COUNTIF(#REF!,"Y")&gt;=20,"3",IF(COUNTIF(#REF!,"Y")&gt;=17,"2",IF(COUNTIF(#REF!,"Y")&gt;=14,"1",IF(COUNTIF(#REF!,"Y")&lt;14,"0"))))</f>
        <v>#REF!</v>
      </c>
      <c r="AF53" s="26"/>
    </row>
    <row r="54" spans="1:33" x14ac:dyDescent="0.3">
      <c r="A54" s="23">
        <v>41</v>
      </c>
      <c r="B54" s="162" t="s">
        <v>190</v>
      </c>
      <c r="C54" s="162"/>
      <c r="D54" s="86" t="s">
        <v>188</v>
      </c>
      <c r="E54" s="23" t="s">
        <v>36</v>
      </c>
      <c r="F54" s="68">
        <v>1</v>
      </c>
      <c r="G54" s="42">
        <f t="shared" si="0"/>
        <v>16.666666666666664</v>
      </c>
      <c r="H54" s="26" t="str">
        <f t="shared" si="1"/>
        <v>N</v>
      </c>
      <c r="I54" s="37">
        <v>2.5</v>
      </c>
      <c r="J54" s="42">
        <f t="shared" si="2"/>
        <v>62.5</v>
      </c>
      <c r="K54" s="26" t="str">
        <f t="shared" si="3"/>
        <v>Y</v>
      </c>
      <c r="L54" s="6"/>
      <c r="M54" s="69">
        <v>0</v>
      </c>
      <c r="N54" s="42">
        <f t="shared" si="4"/>
        <v>0</v>
      </c>
      <c r="O54" s="26" t="str">
        <f t="shared" si="5"/>
        <v>N</v>
      </c>
      <c r="P54" s="37">
        <v>4</v>
      </c>
      <c r="Q54" s="42">
        <f t="shared" si="6"/>
        <v>66.666666666666657</v>
      </c>
      <c r="R54" s="26" t="str">
        <f t="shared" si="7"/>
        <v>Y</v>
      </c>
      <c r="S54" s="23" t="s">
        <v>41</v>
      </c>
      <c r="T54" s="37">
        <v>10</v>
      </c>
      <c r="U54" s="23">
        <f t="shared" si="8"/>
        <v>100</v>
      </c>
      <c r="V54" s="23" t="str">
        <f t="shared" si="9"/>
        <v>Y</v>
      </c>
      <c r="W54" s="49">
        <v>8</v>
      </c>
      <c r="X54" s="48">
        <f t="shared" si="10"/>
        <v>25.5</v>
      </c>
      <c r="Y54" s="37">
        <v>39</v>
      </c>
      <c r="Z54" s="48">
        <f t="shared" si="13"/>
        <v>13.5</v>
      </c>
      <c r="AA54" s="48">
        <f t="shared" si="11"/>
        <v>19.285714285714288</v>
      </c>
      <c r="AB54" s="23" t="str">
        <f t="shared" si="12"/>
        <v>N</v>
      </c>
      <c r="AC54" s="94" t="e">
        <f>IF(COUNTIF(#REF!,"Y")&gt;=20,"3",IF(COUNTIF(#REF!,"Y")&gt;=17,"2",IF(COUNTIF(#REF!,"Y")&gt;=14,"1",IF(COUNTIF(#REF!,"Y")&lt;14,"0"))))</f>
        <v>#REF!</v>
      </c>
      <c r="AF54" s="26"/>
    </row>
    <row r="55" spans="1:33" x14ac:dyDescent="0.3">
      <c r="A55" s="23">
        <v>42</v>
      </c>
      <c r="B55" s="162" t="s">
        <v>166</v>
      </c>
      <c r="C55" s="162"/>
      <c r="D55" s="41" t="s">
        <v>167</v>
      </c>
      <c r="E55" s="23" t="s">
        <v>36</v>
      </c>
      <c r="F55" s="68">
        <v>4</v>
      </c>
      <c r="G55" s="42">
        <f t="shared" si="0"/>
        <v>66.666666666666657</v>
      </c>
      <c r="H55" s="26" t="str">
        <f t="shared" si="1"/>
        <v>Y</v>
      </c>
      <c r="I55" s="37">
        <v>0</v>
      </c>
      <c r="J55" s="42">
        <f t="shared" si="2"/>
        <v>0</v>
      </c>
      <c r="K55" s="26" t="str">
        <f t="shared" si="3"/>
        <v>N</v>
      </c>
      <c r="L55" s="6"/>
      <c r="M55" s="69">
        <v>2.5</v>
      </c>
      <c r="N55" s="42">
        <f t="shared" si="4"/>
        <v>62.5</v>
      </c>
      <c r="O55" s="26" t="str">
        <f t="shared" si="5"/>
        <v>Y</v>
      </c>
      <c r="P55" s="37">
        <v>0.5</v>
      </c>
      <c r="Q55" s="42">
        <f t="shared" si="6"/>
        <v>8.3333333333333321</v>
      </c>
      <c r="R55" s="26" t="str">
        <f t="shared" si="7"/>
        <v>N</v>
      </c>
      <c r="S55" s="23" t="s">
        <v>41</v>
      </c>
      <c r="T55" s="37">
        <v>10</v>
      </c>
      <c r="U55" s="23">
        <f t="shared" si="8"/>
        <v>100</v>
      </c>
      <c r="V55" s="23" t="str">
        <f t="shared" si="9"/>
        <v>Y</v>
      </c>
      <c r="W55" s="49">
        <v>8</v>
      </c>
      <c r="X55" s="48">
        <f t="shared" si="10"/>
        <v>25</v>
      </c>
      <c r="Y55" s="37">
        <v>59</v>
      </c>
      <c r="Z55" s="48">
        <f t="shared" si="13"/>
        <v>34</v>
      </c>
      <c r="AA55" s="48">
        <f t="shared" si="11"/>
        <v>48.571428571428569</v>
      </c>
      <c r="AB55" s="23" t="str">
        <f t="shared" si="12"/>
        <v>N</v>
      </c>
      <c r="AC55" s="94" t="e">
        <f>IF(COUNTIF(#REF!,"Y")&gt;=20,"3",IF(COUNTIF(#REF!,"Y")&gt;=17,"2",IF(COUNTIF(#REF!,"Y")&gt;=14,"1",IF(COUNTIF(#REF!,"Y")&lt;14,"0"))))</f>
        <v>#REF!</v>
      </c>
      <c r="AF55" s="26"/>
    </row>
    <row r="56" spans="1:33" x14ac:dyDescent="0.3">
      <c r="A56" s="23">
        <v>43</v>
      </c>
      <c r="B56" s="162" t="s">
        <v>168</v>
      </c>
      <c r="C56" s="162"/>
      <c r="D56" s="41" t="s">
        <v>169</v>
      </c>
      <c r="E56" s="23" t="s">
        <v>36</v>
      </c>
      <c r="F56" s="68">
        <v>4</v>
      </c>
      <c r="G56" s="42">
        <f t="shared" si="0"/>
        <v>66.666666666666657</v>
      </c>
      <c r="H56" s="26" t="str">
        <f t="shared" si="1"/>
        <v>Y</v>
      </c>
      <c r="I56" s="37">
        <v>0</v>
      </c>
      <c r="J56" s="42">
        <f t="shared" si="2"/>
        <v>0</v>
      </c>
      <c r="K56" s="26" t="str">
        <f t="shared" si="3"/>
        <v>N</v>
      </c>
      <c r="L56" s="6"/>
      <c r="M56" s="69">
        <v>2.5</v>
      </c>
      <c r="N56" s="42">
        <f t="shared" si="4"/>
        <v>62.5</v>
      </c>
      <c r="O56" s="26" t="str">
        <f t="shared" si="5"/>
        <v>Y</v>
      </c>
      <c r="P56" s="37">
        <v>0.5</v>
      </c>
      <c r="Q56" s="42">
        <f t="shared" si="6"/>
        <v>8.3333333333333321</v>
      </c>
      <c r="R56" s="26" t="str">
        <f t="shared" si="7"/>
        <v>N</v>
      </c>
      <c r="S56" s="23" t="s">
        <v>41</v>
      </c>
      <c r="T56" s="37">
        <v>10</v>
      </c>
      <c r="U56" s="23">
        <f t="shared" si="8"/>
        <v>100</v>
      </c>
      <c r="V56" s="23" t="str">
        <f t="shared" si="9"/>
        <v>Y</v>
      </c>
      <c r="W56" s="49">
        <v>10</v>
      </c>
      <c r="X56" s="48">
        <f t="shared" si="10"/>
        <v>27</v>
      </c>
      <c r="Y56" s="37">
        <v>59</v>
      </c>
      <c r="Z56" s="48">
        <f t="shared" si="13"/>
        <v>32</v>
      </c>
      <c r="AA56" s="48">
        <f t="shared" si="11"/>
        <v>45.714285714285715</v>
      </c>
      <c r="AB56" s="23" t="str">
        <f t="shared" si="12"/>
        <v>N</v>
      </c>
      <c r="AC56" s="94" t="e">
        <f>IF(COUNTIF(#REF!,"Y")&gt;=20,"3",IF(COUNTIF(#REF!,"Y")&gt;=17,"2",IF(COUNTIF(#REF!,"Y")&gt;=14,"1",IF(COUNTIF(#REF!,"Y")&lt;14,"0"))))</f>
        <v>#REF!</v>
      </c>
      <c r="AF56" s="26"/>
    </row>
    <row r="57" spans="1:33" x14ac:dyDescent="0.3">
      <c r="A57" s="23">
        <v>44</v>
      </c>
      <c r="B57" s="162" t="s">
        <v>170</v>
      </c>
      <c r="C57" s="162"/>
      <c r="D57" s="41" t="s">
        <v>171</v>
      </c>
      <c r="E57" s="23" t="s">
        <v>36</v>
      </c>
      <c r="F57" s="68">
        <v>0.5</v>
      </c>
      <c r="G57" s="42">
        <f t="shared" si="0"/>
        <v>8.3333333333333321</v>
      </c>
      <c r="H57" s="26" t="str">
        <f t="shared" si="1"/>
        <v>N</v>
      </c>
      <c r="I57" s="37">
        <v>3</v>
      </c>
      <c r="J57" s="42">
        <f t="shared" si="2"/>
        <v>75</v>
      </c>
      <c r="K57" s="26" t="str">
        <f t="shared" si="3"/>
        <v>Y</v>
      </c>
      <c r="L57" s="6"/>
      <c r="M57" s="69">
        <v>0</v>
      </c>
      <c r="N57" s="42">
        <f t="shared" si="4"/>
        <v>0</v>
      </c>
      <c r="O57" s="26" t="str">
        <f t="shared" si="5"/>
        <v>N</v>
      </c>
      <c r="P57" s="37">
        <v>4</v>
      </c>
      <c r="Q57" s="42">
        <f t="shared" si="6"/>
        <v>66.666666666666657</v>
      </c>
      <c r="R57" s="26" t="str">
        <f t="shared" si="7"/>
        <v>Y</v>
      </c>
      <c r="S57" s="23" t="s">
        <v>41</v>
      </c>
      <c r="T57" s="37">
        <v>10</v>
      </c>
      <c r="U57" s="23">
        <f t="shared" si="8"/>
        <v>100</v>
      </c>
      <c r="V57" s="23" t="str">
        <f t="shared" si="9"/>
        <v>Y</v>
      </c>
      <c r="W57" s="49">
        <v>10</v>
      </c>
      <c r="X57" s="48">
        <f t="shared" si="10"/>
        <v>27.5</v>
      </c>
      <c r="Y57" s="37">
        <v>29</v>
      </c>
      <c r="Z57" s="48">
        <v>1</v>
      </c>
      <c r="AA57" s="48">
        <f t="shared" si="11"/>
        <v>1.4285714285714286</v>
      </c>
      <c r="AB57" s="23" t="str">
        <f t="shared" si="12"/>
        <v>N</v>
      </c>
      <c r="AC57" s="94" t="e">
        <f>IF(COUNTIF(#REF!,"Y")&gt;=20,"3",IF(COUNTIF(#REF!,"Y")&gt;=17,"2",IF(COUNTIF(#REF!,"Y")&gt;=14,"1",IF(COUNTIF(#REF!,"Y")&lt;14,"0"))))</f>
        <v>#REF!</v>
      </c>
      <c r="AF57" s="26"/>
    </row>
    <row r="58" spans="1:33" x14ac:dyDescent="0.3">
      <c r="A58" s="23">
        <v>45</v>
      </c>
      <c r="B58" s="162" t="s">
        <v>172</v>
      </c>
      <c r="C58" s="162"/>
      <c r="D58" s="41" t="s">
        <v>173</v>
      </c>
      <c r="E58" s="23" t="s">
        <v>36</v>
      </c>
      <c r="F58" s="68">
        <v>4</v>
      </c>
      <c r="G58" s="42">
        <f t="shared" si="0"/>
        <v>66.666666666666657</v>
      </c>
      <c r="H58" s="26" t="str">
        <f t="shared" si="1"/>
        <v>Y</v>
      </c>
      <c r="I58" s="37">
        <v>0</v>
      </c>
      <c r="J58" s="42">
        <f t="shared" si="2"/>
        <v>0</v>
      </c>
      <c r="K58" s="26" t="str">
        <f t="shared" si="3"/>
        <v>N</v>
      </c>
      <c r="L58" s="6"/>
      <c r="M58" s="69">
        <v>2.5</v>
      </c>
      <c r="N58" s="42">
        <f t="shared" si="4"/>
        <v>62.5</v>
      </c>
      <c r="O58" s="26" t="str">
        <f t="shared" si="5"/>
        <v>Y</v>
      </c>
      <c r="P58" s="37">
        <v>0.5</v>
      </c>
      <c r="Q58" s="42">
        <f t="shared" si="6"/>
        <v>8.3333333333333321</v>
      </c>
      <c r="R58" s="26" t="str">
        <f t="shared" si="7"/>
        <v>N</v>
      </c>
      <c r="S58" s="23" t="s">
        <v>41</v>
      </c>
      <c r="T58" s="37">
        <v>10</v>
      </c>
      <c r="U58" s="23">
        <f t="shared" si="8"/>
        <v>100</v>
      </c>
      <c r="V58" s="23" t="str">
        <f t="shared" si="9"/>
        <v>Y</v>
      </c>
      <c r="W58" s="49">
        <v>10</v>
      </c>
      <c r="X58" s="48">
        <f t="shared" si="10"/>
        <v>27</v>
      </c>
      <c r="Y58" s="37">
        <v>69</v>
      </c>
      <c r="Z58" s="48">
        <f t="shared" si="13"/>
        <v>42</v>
      </c>
      <c r="AA58" s="48">
        <f t="shared" si="11"/>
        <v>60</v>
      </c>
      <c r="AB58" s="23" t="str">
        <f t="shared" si="12"/>
        <v>Y</v>
      </c>
      <c r="AC58" s="94" t="e">
        <f>IF(COUNTIF(#REF!,"Y")&gt;=20,"3",IF(COUNTIF(#REF!,"Y")&gt;=17,"2",IF(COUNTIF(#REF!,"Y")&gt;=14,"1",IF(COUNTIF(#REF!,"Y")&lt;14,"0"))))</f>
        <v>#REF!</v>
      </c>
      <c r="AF58" s="26"/>
    </row>
    <row r="59" spans="1:33" x14ac:dyDescent="0.3">
      <c r="A59" s="23">
        <v>46</v>
      </c>
      <c r="B59" s="162" t="s">
        <v>174</v>
      </c>
      <c r="C59" s="162"/>
      <c r="D59" s="41" t="s">
        <v>175</v>
      </c>
      <c r="E59" s="23" t="s">
        <v>36</v>
      </c>
      <c r="F59" s="68">
        <v>4</v>
      </c>
      <c r="G59" s="42">
        <f t="shared" si="0"/>
        <v>66.666666666666657</v>
      </c>
      <c r="H59" s="26" t="str">
        <f t="shared" si="1"/>
        <v>Y</v>
      </c>
      <c r="I59" s="37">
        <v>1</v>
      </c>
      <c r="J59" s="42">
        <f t="shared" si="2"/>
        <v>25</v>
      </c>
      <c r="K59" s="26" t="str">
        <f t="shared" si="3"/>
        <v>N</v>
      </c>
      <c r="L59" s="6"/>
      <c r="M59" s="69">
        <v>0.5</v>
      </c>
      <c r="N59" s="42">
        <f t="shared" si="4"/>
        <v>12.5</v>
      </c>
      <c r="O59" s="26" t="str">
        <f t="shared" si="5"/>
        <v>N</v>
      </c>
      <c r="P59" s="37">
        <v>4</v>
      </c>
      <c r="Q59" s="42">
        <f t="shared" si="6"/>
        <v>66.666666666666657</v>
      </c>
      <c r="R59" s="26" t="str">
        <f t="shared" si="7"/>
        <v>Y</v>
      </c>
      <c r="S59" s="23" t="s">
        <v>41</v>
      </c>
      <c r="T59" s="37">
        <v>10</v>
      </c>
      <c r="U59" s="23">
        <f t="shared" si="8"/>
        <v>100</v>
      </c>
      <c r="V59" s="23" t="str">
        <f t="shared" si="9"/>
        <v>Y</v>
      </c>
      <c r="W59" s="49">
        <v>10</v>
      </c>
      <c r="X59" s="48">
        <f t="shared" si="10"/>
        <v>29.5</v>
      </c>
      <c r="Y59" s="37">
        <v>68</v>
      </c>
      <c r="Z59" s="48">
        <f t="shared" si="13"/>
        <v>38.5</v>
      </c>
      <c r="AA59" s="48">
        <f t="shared" si="11"/>
        <v>55.000000000000007</v>
      </c>
      <c r="AB59" s="23" t="str">
        <f t="shared" si="12"/>
        <v>N</v>
      </c>
      <c r="AC59" s="94" t="e">
        <f>IF(COUNTIF(#REF!,"Y")&gt;=20,"3",IF(COUNTIF(#REF!,"Y")&gt;=17,"2",IF(COUNTIF(#REF!,"Y")&gt;=14,"1",IF(COUNTIF(#REF!,"Y")&lt;14,"0"))))</f>
        <v>#REF!</v>
      </c>
      <c r="AF59" s="26"/>
      <c r="AG59">
        <v>7</v>
      </c>
    </row>
    <row r="60" spans="1:33" x14ac:dyDescent="0.3">
      <c r="A60" s="23">
        <v>47</v>
      </c>
      <c r="B60" s="162" t="s">
        <v>176</v>
      </c>
      <c r="C60" s="162"/>
      <c r="D60" s="41" t="s">
        <v>177</v>
      </c>
      <c r="E60" s="23" t="s">
        <v>36</v>
      </c>
      <c r="F60" s="68">
        <v>4</v>
      </c>
      <c r="G60" s="42">
        <f t="shared" si="0"/>
        <v>66.666666666666657</v>
      </c>
      <c r="H60" s="26" t="str">
        <f t="shared" si="1"/>
        <v>Y</v>
      </c>
      <c r="I60" s="37">
        <v>0</v>
      </c>
      <c r="J60" s="42">
        <f t="shared" si="2"/>
        <v>0</v>
      </c>
      <c r="K60" s="26" t="str">
        <f t="shared" si="3"/>
        <v>N</v>
      </c>
      <c r="L60" s="6"/>
      <c r="M60" s="69">
        <v>3</v>
      </c>
      <c r="N60" s="42">
        <f t="shared" si="4"/>
        <v>75</v>
      </c>
      <c r="O60" s="26" t="str">
        <f t="shared" si="5"/>
        <v>Y</v>
      </c>
      <c r="P60" s="37">
        <v>0</v>
      </c>
      <c r="Q60" s="42">
        <f t="shared" si="6"/>
        <v>0</v>
      </c>
      <c r="R60" s="26" t="str">
        <f t="shared" si="7"/>
        <v>N</v>
      </c>
      <c r="S60" s="23" t="s">
        <v>41</v>
      </c>
      <c r="T60" s="37">
        <v>10</v>
      </c>
      <c r="U60" s="23">
        <f t="shared" si="8"/>
        <v>100</v>
      </c>
      <c r="V60" s="23" t="str">
        <f t="shared" si="9"/>
        <v>Y</v>
      </c>
      <c r="W60" s="49">
        <v>10</v>
      </c>
      <c r="X60" s="48">
        <f t="shared" si="10"/>
        <v>27</v>
      </c>
      <c r="Y60" s="37">
        <v>59</v>
      </c>
      <c r="Z60" s="48">
        <f t="shared" si="13"/>
        <v>32</v>
      </c>
      <c r="AA60" s="48">
        <f t="shared" si="11"/>
        <v>45.714285714285715</v>
      </c>
      <c r="AB60" s="23" t="str">
        <f t="shared" si="12"/>
        <v>N</v>
      </c>
      <c r="AC60" s="94" t="e">
        <f>IF(COUNTIF(#REF!,"Y")&gt;=20,"3",IF(COUNTIF(#REF!,"Y")&gt;=17,"2",IF(COUNTIF(#REF!,"Y")&gt;=14,"1",IF(COUNTIF(#REF!,"Y")&lt;14,"0"))))</f>
        <v>#REF!</v>
      </c>
      <c r="AF60" s="26"/>
    </row>
    <row r="61" spans="1:33" x14ac:dyDescent="0.3">
      <c r="A61" s="23">
        <v>48</v>
      </c>
      <c r="B61" s="162" t="s">
        <v>178</v>
      </c>
      <c r="C61" s="162"/>
      <c r="D61" s="41" t="s">
        <v>179</v>
      </c>
      <c r="E61" s="23" t="s">
        <v>36</v>
      </c>
      <c r="F61" s="68">
        <v>4</v>
      </c>
      <c r="G61" s="42">
        <f t="shared" si="0"/>
        <v>66.666666666666657</v>
      </c>
      <c r="H61" s="26" t="str">
        <f t="shared" si="1"/>
        <v>Y</v>
      </c>
      <c r="I61" s="37">
        <v>0</v>
      </c>
      <c r="J61" s="42">
        <f t="shared" si="2"/>
        <v>0</v>
      </c>
      <c r="K61" s="26" t="str">
        <f t="shared" si="3"/>
        <v>N</v>
      </c>
      <c r="L61" s="6"/>
      <c r="M61" s="69">
        <v>3</v>
      </c>
      <c r="N61" s="42">
        <f t="shared" si="4"/>
        <v>75</v>
      </c>
      <c r="O61" s="26" t="str">
        <f t="shared" si="5"/>
        <v>Y</v>
      </c>
      <c r="P61" s="37">
        <v>0.5</v>
      </c>
      <c r="Q61" s="42">
        <f t="shared" si="6"/>
        <v>8.3333333333333321</v>
      </c>
      <c r="R61" s="26" t="str">
        <f t="shared" si="7"/>
        <v>N</v>
      </c>
      <c r="S61" s="23" t="s">
        <v>41</v>
      </c>
      <c r="T61" s="37">
        <v>10</v>
      </c>
      <c r="U61" s="23">
        <f t="shared" si="8"/>
        <v>100</v>
      </c>
      <c r="V61" s="23" t="str">
        <f t="shared" si="9"/>
        <v>Y</v>
      </c>
      <c r="W61" s="49">
        <v>10</v>
      </c>
      <c r="X61" s="48">
        <f t="shared" si="10"/>
        <v>27.5</v>
      </c>
      <c r="Y61" s="37">
        <v>58</v>
      </c>
      <c r="Z61" s="48">
        <f t="shared" si="13"/>
        <v>30.5</v>
      </c>
      <c r="AA61" s="48">
        <f t="shared" si="11"/>
        <v>43.571428571428569</v>
      </c>
      <c r="AB61" s="23" t="str">
        <f t="shared" si="12"/>
        <v>N</v>
      </c>
      <c r="AC61" s="94" t="e">
        <f>IF(COUNTIF(#REF!,"Y")&gt;=20,"3",IF(COUNTIF(#REF!,"Y")&gt;=17,"2",IF(COUNTIF(#REF!,"Y")&gt;=14,"1",IF(COUNTIF(#REF!,"Y")&lt;14,"0"))))</f>
        <v>#REF!</v>
      </c>
      <c r="AF61" s="26"/>
    </row>
    <row r="62" spans="1:33" x14ac:dyDescent="0.3">
      <c r="A62" s="23">
        <v>49</v>
      </c>
      <c r="B62" s="162" t="s">
        <v>180</v>
      </c>
      <c r="C62" s="162"/>
      <c r="D62" s="41" t="s">
        <v>181</v>
      </c>
      <c r="E62" s="23" t="s">
        <v>36</v>
      </c>
      <c r="F62" s="68">
        <v>0</v>
      </c>
      <c r="G62" s="42">
        <f t="shared" si="0"/>
        <v>0</v>
      </c>
      <c r="H62" s="26" t="str">
        <f t="shared" si="1"/>
        <v>N</v>
      </c>
      <c r="I62" s="37">
        <v>2</v>
      </c>
      <c r="J62" s="42">
        <f t="shared" si="2"/>
        <v>50</v>
      </c>
      <c r="K62" s="26" t="str">
        <f t="shared" si="3"/>
        <v>N</v>
      </c>
      <c r="L62" s="6"/>
      <c r="M62" s="69">
        <v>0</v>
      </c>
      <c r="N62" s="42">
        <f t="shared" si="4"/>
        <v>0</v>
      </c>
      <c r="O62" s="26" t="str">
        <f t="shared" si="5"/>
        <v>N</v>
      </c>
      <c r="P62" s="37">
        <v>4</v>
      </c>
      <c r="Q62" s="42">
        <f t="shared" si="6"/>
        <v>66.666666666666657</v>
      </c>
      <c r="R62" s="26" t="str">
        <f t="shared" si="7"/>
        <v>Y</v>
      </c>
      <c r="S62" s="23" t="s">
        <v>41</v>
      </c>
      <c r="T62" s="37">
        <v>10</v>
      </c>
      <c r="U62" s="23">
        <f t="shared" si="8"/>
        <v>100</v>
      </c>
      <c r="V62" s="23" t="str">
        <f t="shared" si="9"/>
        <v>Y</v>
      </c>
      <c r="W62" s="49">
        <v>10</v>
      </c>
      <c r="X62" s="48">
        <f t="shared" si="10"/>
        <v>26</v>
      </c>
      <c r="Y62" s="37">
        <v>29</v>
      </c>
      <c r="Z62" s="48">
        <f t="shared" si="13"/>
        <v>3</v>
      </c>
      <c r="AA62" s="48">
        <f t="shared" si="11"/>
        <v>4.2857142857142856</v>
      </c>
      <c r="AB62" s="23" t="str">
        <f t="shared" si="12"/>
        <v>N</v>
      </c>
      <c r="AC62" s="94" t="e">
        <f>IF(COUNTIF(#REF!,"Y")&gt;=20,"3",IF(COUNTIF(#REF!,"Y")&gt;=17,"2",IF(COUNTIF(#REF!,"Y")&gt;=14,"1",IF(COUNTIF(#REF!,"Y")&lt;14,"0"))))</f>
        <v>#REF!</v>
      </c>
      <c r="AF62" s="26"/>
      <c r="AG62">
        <v>6</v>
      </c>
    </row>
    <row r="63" spans="1:33" x14ac:dyDescent="0.3">
      <c r="A63" s="23">
        <v>50</v>
      </c>
      <c r="B63" s="162" t="s">
        <v>182</v>
      </c>
      <c r="C63" s="162"/>
      <c r="D63" s="41" t="s">
        <v>183</v>
      </c>
      <c r="E63" s="23" t="s">
        <v>36</v>
      </c>
      <c r="F63" s="68">
        <v>4</v>
      </c>
      <c r="G63" s="42">
        <f t="shared" si="0"/>
        <v>66.666666666666657</v>
      </c>
      <c r="H63" s="26" t="str">
        <f t="shared" si="1"/>
        <v>Y</v>
      </c>
      <c r="I63" s="37">
        <v>0</v>
      </c>
      <c r="J63" s="42">
        <f t="shared" si="2"/>
        <v>0</v>
      </c>
      <c r="K63" s="26" t="str">
        <f t="shared" si="3"/>
        <v>N</v>
      </c>
      <c r="L63" s="6"/>
      <c r="M63" s="69">
        <v>3</v>
      </c>
      <c r="N63" s="42">
        <f t="shared" si="4"/>
        <v>75</v>
      </c>
      <c r="O63" s="26" t="str">
        <f t="shared" si="5"/>
        <v>Y</v>
      </c>
      <c r="P63" s="37">
        <v>0</v>
      </c>
      <c r="Q63" s="42">
        <f t="shared" si="6"/>
        <v>0</v>
      </c>
      <c r="R63" s="26" t="str">
        <f t="shared" si="7"/>
        <v>N</v>
      </c>
      <c r="S63" s="23" t="s">
        <v>41</v>
      </c>
      <c r="T63" s="37">
        <v>10</v>
      </c>
      <c r="U63" s="23">
        <f t="shared" si="8"/>
        <v>100</v>
      </c>
      <c r="V63" s="23" t="str">
        <f t="shared" si="9"/>
        <v>Y</v>
      </c>
      <c r="W63" s="49">
        <v>8</v>
      </c>
      <c r="X63" s="48">
        <f t="shared" si="10"/>
        <v>25</v>
      </c>
      <c r="Y63" s="37">
        <v>58</v>
      </c>
      <c r="Z63" s="48">
        <f t="shared" si="13"/>
        <v>33</v>
      </c>
      <c r="AA63" s="48">
        <f t="shared" si="11"/>
        <v>47.142857142857139</v>
      </c>
      <c r="AB63" s="23" t="str">
        <f t="shared" si="12"/>
        <v>N</v>
      </c>
      <c r="AC63" s="94" t="e">
        <f>IF(COUNTIF(#REF!,"Y")&gt;=20,"3",IF(COUNTIF(#REF!,"Y")&gt;=17,"2",IF(COUNTIF(#REF!,"Y")&gt;=14,"1",IF(COUNTIF(#REF!,"Y")&lt;14,"0"))))</f>
        <v>#REF!</v>
      </c>
      <c r="AF63" s="26"/>
    </row>
    <row r="64" spans="1:33" x14ac:dyDescent="0.3">
      <c r="A64" s="23">
        <v>51</v>
      </c>
      <c r="B64" s="162" t="s">
        <v>184</v>
      </c>
      <c r="C64" s="162"/>
      <c r="D64" s="41" t="s">
        <v>185</v>
      </c>
      <c r="E64" s="23" t="s">
        <v>36</v>
      </c>
      <c r="F64" s="68">
        <v>0.5</v>
      </c>
      <c r="G64" s="42">
        <f t="shared" si="0"/>
        <v>8.3333333333333321</v>
      </c>
      <c r="H64" s="26" t="str">
        <f t="shared" si="1"/>
        <v>N</v>
      </c>
      <c r="I64" s="37">
        <v>3</v>
      </c>
      <c r="J64" s="42">
        <f t="shared" si="2"/>
        <v>75</v>
      </c>
      <c r="K64" s="26" t="str">
        <f t="shared" si="3"/>
        <v>Y</v>
      </c>
      <c r="L64" s="6"/>
      <c r="M64" s="69">
        <v>0</v>
      </c>
      <c r="N64" s="42">
        <f t="shared" si="4"/>
        <v>0</v>
      </c>
      <c r="O64" s="26" t="str">
        <f t="shared" si="5"/>
        <v>N</v>
      </c>
      <c r="P64" s="37">
        <v>4</v>
      </c>
      <c r="Q64" s="42">
        <f t="shared" si="6"/>
        <v>66.666666666666657</v>
      </c>
      <c r="R64" s="26" t="str">
        <f t="shared" si="7"/>
        <v>Y</v>
      </c>
      <c r="S64" s="23" t="s">
        <v>41</v>
      </c>
      <c r="T64" s="37">
        <v>10</v>
      </c>
      <c r="U64" s="23">
        <f t="shared" si="8"/>
        <v>100</v>
      </c>
      <c r="V64" s="23" t="str">
        <f t="shared" si="9"/>
        <v>Y</v>
      </c>
      <c r="W64" s="49">
        <v>10</v>
      </c>
      <c r="X64" s="48">
        <f t="shared" si="10"/>
        <v>27.5</v>
      </c>
      <c r="Y64" s="37">
        <v>59</v>
      </c>
      <c r="Z64" s="48">
        <f t="shared" si="13"/>
        <v>31.5</v>
      </c>
      <c r="AA64" s="48">
        <f t="shared" si="11"/>
        <v>45</v>
      </c>
      <c r="AB64" s="23" t="str">
        <f t="shared" si="12"/>
        <v>N</v>
      </c>
      <c r="AC64" s="94" t="e">
        <f>IF(COUNTIF(#REF!,"Y")&gt;=20,"3",IF(COUNTIF(#REF!,"Y")&gt;=17,"2",IF(COUNTIF(#REF!,"Y")&gt;=14,"1",IF(COUNTIF(#REF!,"Y")&lt;14,"0"))))</f>
        <v>#REF!</v>
      </c>
      <c r="AF64" s="26"/>
    </row>
    <row r="65" spans="1:29" x14ac:dyDescent="0.3">
      <c r="A65" s="23">
        <v>52</v>
      </c>
      <c r="B65" s="162" t="s">
        <v>186</v>
      </c>
      <c r="C65" s="162"/>
      <c r="D65" s="41" t="s">
        <v>187</v>
      </c>
      <c r="E65" s="23" t="s">
        <v>36</v>
      </c>
      <c r="F65" s="37">
        <v>4</v>
      </c>
      <c r="G65" s="42">
        <f t="shared" si="0"/>
        <v>66.666666666666657</v>
      </c>
      <c r="H65" s="26" t="str">
        <f t="shared" si="1"/>
        <v>Y</v>
      </c>
      <c r="I65" s="37">
        <v>1</v>
      </c>
      <c r="J65" s="42">
        <f t="shared" si="2"/>
        <v>25</v>
      </c>
      <c r="K65" s="26" t="str">
        <f t="shared" si="3"/>
        <v>N</v>
      </c>
      <c r="L65" s="6"/>
      <c r="M65" s="37">
        <v>3</v>
      </c>
      <c r="N65" s="42">
        <f t="shared" si="4"/>
        <v>75</v>
      </c>
      <c r="O65" s="26" t="str">
        <f t="shared" si="5"/>
        <v>Y</v>
      </c>
      <c r="P65" s="37">
        <v>0.5</v>
      </c>
      <c r="Q65" s="42">
        <f t="shared" si="6"/>
        <v>8.3333333333333321</v>
      </c>
      <c r="R65" s="26" t="str">
        <f t="shared" si="7"/>
        <v>N</v>
      </c>
      <c r="S65" s="23" t="s">
        <v>41</v>
      </c>
      <c r="T65" s="37">
        <v>10</v>
      </c>
      <c r="U65" s="23">
        <f t="shared" si="8"/>
        <v>100</v>
      </c>
      <c r="V65" s="23" t="str">
        <f t="shared" si="9"/>
        <v>Y</v>
      </c>
      <c r="W65" s="49">
        <v>10</v>
      </c>
      <c r="X65" s="48">
        <f t="shared" si="10"/>
        <v>28.5</v>
      </c>
      <c r="Y65" s="37">
        <v>79</v>
      </c>
      <c r="Z65" s="48">
        <f t="shared" si="13"/>
        <v>50.5</v>
      </c>
      <c r="AA65" s="48">
        <f t="shared" si="11"/>
        <v>72.142857142857139</v>
      </c>
      <c r="AB65" s="23" t="str">
        <f t="shared" si="12"/>
        <v>Y</v>
      </c>
      <c r="AC65" s="94" t="e">
        <f>IF(COUNTIF(#REF!,"Y")&gt;=20,"3",IF(COUNTIF(#REF!,"Y")&gt;=17,"2",IF(COUNTIF(#REF!,"Y")&gt;=14,"1",IF(COUNTIF(#REF!,"Y")&lt;14,"0"))))</f>
        <v>#REF!</v>
      </c>
    </row>
    <row r="66" spans="1:29" x14ac:dyDescent="0.3">
      <c r="A66" s="4"/>
      <c r="B66" s="4"/>
      <c r="C66" s="4"/>
      <c r="D66" s="4"/>
      <c r="E66" s="23"/>
      <c r="F66" s="37"/>
      <c r="G66" s="42"/>
      <c r="H66" s="26"/>
      <c r="I66" s="37"/>
      <c r="J66" s="26"/>
      <c r="K66" s="26"/>
      <c r="L66" s="6"/>
      <c r="M66" s="37"/>
      <c r="N66" s="26"/>
      <c r="O66" s="26"/>
      <c r="P66" s="37"/>
      <c r="Q66" s="26"/>
      <c r="R66" s="26"/>
      <c r="S66" s="26"/>
      <c r="T66" s="26"/>
      <c r="U66" s="26"/>
      <c r="V66" s="26"/>
      <c r="W66" s="6"/>
      <c r="X66" s="23"/>
      <c r="Y66" s="26"/>
      <c r="Z66" s="6"/>
      <c r="AA66" s="6"/>
      <c r="AB66" s="6"/>
      <c r="AC66" s="56"/>
    </row>
    <row r="67" spans="1:29" x14ac:dyDescent="0.3">
      <c r="A67" s="4"/>
      <c r="B67" s="4"/>
      <c r="C67" s="4"/>
      <c r="D67" s="4"/>
      <c r="E67" s="23"/>
      <c r="F67" s="37"/>
      <c r="G67" s="42"/>
      <c r="H67" s="26"/>
      <c r="I67" s="37"/>
      <c r="J67" s="26"/>
      <c r="K67" s="26"/>
      <c r="L67" s="6"/>
      <c r="M67" s="37"/>
      <c r="N67" s="26"/>
      <c r="O67" s="26"/>
      <c r="P67" s="37"/>
      <c r="Q67" s="26"/>
      <c r="R67" s="26"/>
      <c r="S67" s="26"/>
      <c r="T67" s="26"/>
      <c r="U67" s="26"/>
      <c r="V67" s="26"/>
      <c r="W67" s="6"/>
      <c r="X67" s="23"/>
      <c r="Y67" s="26"/>
      <c r="Z67" s="6"/>
      <c r="AA67" s="6"/>
      <c r="AB67" s="6"/>
      <c r="AC67" s="56"/>
    </row>
    <row r="68" spans="1:29" x14ac:dyDescent="0.3">
      <c r="A68" s="4"/>
      <c r="B68" s="4"/>
      <c r="C68" s="4"/>
      <c r="D68" s="4"/>
      <c r="E68" s="23"/>
      <c r="F68" s="37"/>
      <c r="G68" s="42"/>
      <c r="H68" s="26"/>
      <c r="I68" s="37"/>
      <c r="J68" s="26"/>
      <c r="K68" s="26"/>
      <c r="L68" s="6"/>
      <c r="M68" s="37"/>
      <c r="N68" s="26"/>
      <c r="O68" s="26"/>
      <c r="P68" s="37"/>
      <c r="Q68" s="26"/>
      <c r="R68" s="26"/>
      <c r="S68" s="26"/>
      <c r="T68" s="26"/>
      <c r="U68" s="26"/>
      <c r="V68" s="26"/>
      <c r="W68" s="6"/>
      <c r="X68" s="23"/>
      <c r="Y68" s="26"/>
      <c r="Z68" s="6"/>
      <c r="AA68" s="6"/>
      <c r="AB68" s="6"/>
      <c r="AC68" s="56"/>
    </row>
    <row r="69" spans="1:29" x14ac:dyDescent="0.3">
      <c r="A69" s="4"/>
      <c r="B69" s="4"/>
      <c r="C69" s="4"/>
      <c r="D69" s="4"/>
      <c r="E69" s="23"/>
      <c r="F69" s="37"/>
      <c r="G69" s="42"/>
      <c r="H69" s="26"/>
      <c r="I69" s="37"/>
      <c r="J69" s="26"/>
      <c r="K69" s="26"/>
      <c r="L69" s="6"/>
      <c r="M69" s="37"/>
      <c r="N69" s="26"/>
      <c r="O69" s="26"/>
      <c r="P69" s="37"/>
      <c r="Q69" s="26"/>
      <c r="R69" s="26"/>
      <c r="S69" s="26"/>
      <c r="T69" s="26"/>
      <c r="U69" s="26"/>
      <c r="V69" s="26"/>
      <c r="W69" s="6"/>
      <c r="X69" s="23"/>
      <c r="Y69" s="26"/>
      <c r="Z69" s="6"/>
      <c r="AA69" s="6"/>
      <c r="AB69" s="6"/>
      <c r="AC69" s="56"/>
    </row>
    <row r="70" spans="1:29" x14ac:dyDescent="0.3">
      <c r="A70" s="4"/>
      <c r="B70" s="4"/>
      <c r="C70" s="4"/>
      <c r="D70" s="4"/>
      <c r="E70" s="23"/>
      <c r="F70" s="37"/>
      <c r="G70" s="42"/>
      <c r="H70" s="26"/>
      <c r="I70" s="37"/>
      <c r="J70" s="26"/>
      <c r="K70" s="26"/>
      <c r="L70" s="6"/>
      <c r="M70" s="37"/>
      <c r="N70" s="26"/>
      <c r="O70" s="26"/>
      <c r="P70" s="37"/>
      <c r="Q70" s="26"/>
      <c r="R70" s="26"/>
      <c r="S70" s="26"/>
      <c r="T70" s="26"/>
      <c r="U70" s="26"/>
      <c r="V70" s="26"/>
      <c r="W70" s="6"/>
      <c r="X70" s="23"/>
      <c r="Y70" s="26"/>
      <c r="Z70" s="6"/>
      <c r="AA70" s="6"/>
      <c r="AB70" s="6"/>
      <c r="AC70" s="56"/>
    </row>
    <row r="71" spans="1:29" x14ac:dyDescent="0.3">
      <c r="A71" s="4"/>
      <c r="B71" s="4"/>
      <c r="C71" s="4"/>
      <c r="D71" s="4"/>
      <c r="E71" s="23"/>
      <c r="F71" s="37"/>
      <c r="G71" s="42"/>
      <c r="H71" s="26"/>
      <c r="I71" s="37"/>
      <c r="J71" s="26"/>
      <c r="K71" s="26"/>
      <c r="L71" s="6"/>
      <c r="M71" s="37"/>
      <c r="N71" s="26"/>
      <c r="O71" s="26"/>
      <c r="P71" s="37"/>
      <c r="Q71" s="26"/>
      <c r="R71" s="26"/>
      <c r="S71" s="26"/>
      <c r="T71" s="26"/>
      <c r="U71" s="26"/>
      <c r="V71" s="26"/>
      <c r="W71" s="6"/>
      <c r="X71" s="23"/>
      <c r="Y71" s="26"/>
      <c r="Z71" s="6"/>
      <c r="AA71" s="6"/>
      <c r="AB71" s="6"/>
      <c r="AC71" s="56"/>
    </row>
    <row r="72" spans="1:29" x14ac:dyDescent="0.3">
      <c r="A72" s="4"/>
      <c r="B72" s="4"/>
      <c r="C72" s="4"/>
      <c r="D72" s="4"/>
      <c r="E72" s="23"/>
      <c r="F72" s="37"/>
      <c r="G72" s="42"/>
      <c r="H72" s="26"/>
      <c r="I72" s="37"/>
      <c r="J72" s="26"/>
      <c r="K72" s="26"/>
      <c r="L72" s="6"/>
      <c r="M72" s="37"/>
      <c r="N72" s="26"/>
      <c r="O72" s="26"/>
      <c r="P72" s="37"/>
      <c r="Q72" s="26"/>
      <c r="R72" s="26"/>
      <c r="S72" s="26"/>
      <c r="T72" s="26"/>
      <c r="U72" s="26"/>
      <c r="V72" s="26"/>
      <c r="W72" s="6"/>
      <c r="X72" s="23"/>
      <c r="Y72" s="26"/>
      <c r="Z72" s="6"/>
      <c r="AA72" s="6"/>
      <c r="AB72" s="6"/>
      <c r="AC72" s="56"/>
    </row>
    <row r="73" spans="1:29" x14ac:dyDescent="0.3">
      <c r="A73" s="4"/>
      <c r="B73" s="4"/>
      <c r="C73" s="4"/>
      <c r="D73" s="4"/>
      <c r="E73" s="23"/>
      <c r="F73" s="37"/>
      <c r="G73" s="42"/>
      <c r="H73" s="26"/>
      <c r="I73" s="37"/>
      <c r="J73" s="26"/>
      <c r="K73" s="26"/>
      <c r="L73" s="6"/>
      <c r="M73" s="37"/>
      <c r="N73" s="26"/>
      <c r="O73" s="26"/>
      <c r="P73" s="37"/>
      <c r="Q73" s="26"/>
      <c r="R73" s="26"/>
      <c r="S73" s="26"/>
      <c r="T73" s="26"/>
      <c r="U73" s="26"/>
      <c r="V73" s="26"/>
      <c r="W73" s="6"/>
      <c r="X73" s="23"/>
      <c r="Y73" s="26"/>
      <c r="Z73" s="6"/>
      <c r="AA73" s="6"/>
      <c r="AB73" s="6"/>
      <c r="AC73" s="56"/>
    </row>
    <row r="74" spans="1:29" x14ac:dyDescent="0.3">
      <c r="A74" s="4"/>
      <c r="B74" s="4"/>
      <c r="C74" s="4"/>
      <c r="D74" s="4"/>
      <c r="E74" s="23"/>
      <c r="F74" s="37"/>
      <c r="G74" s="42"/>
      <c r="H74" s="26"/>
      <c r="I74" s="37"/>
      <c r="J74" s="26"/>
      <c r="K74" s="26"/>
      <c r="L74" s="6"/>
      <c r="M74" s="37"/>
      <c r="N74" s="26"/>
      <c r="O74" s="26"/>
      <c r="P74" s="37"/>
      <c r="Q74" s="26"/>
      <c r="R74" s="26"/>
      <c r="S74" s="26"/>
      <c r="T74" s="26"/>
      <c r="U74" s="26"/>
      <c r="V74" s="26"/>
      <c r="W74" s="6"/>
      <c r="X74" s="23"/>
      <c r="Y74" s="26"/>
      <c r="Z74" s="6"/>
      <c r="AA74" s="6"/>
      <c r="AB74" s="6"/>
      <c r="AC74" s="56"/>
    </row>
    <row r="75" spans="1:29" x14ac:dyDescent="0.3">
      <c r="A75" s="4"/>
      <c r="B75" s="4"/>
      <c r="C75" s="4"/>
      <c r="D75" s="4"/>
      <c r="E75" s="23"/>
      <c r="F75" s="37"/>
      <c r="G75" s="42"/>
      <c r="H75" s="26"/>
      <c r="I75" s="37"/>
      <c r="J75" s="26"/>
      <c r="K75" s="26"/>
      <c r="L75" s="6"/>
      <c r="M75" s="37"/>
      <c r="N75" s="26"/>
      <c r="O75" s="26"/>
      <c r="P75" s="37"/>
      <c r="Q75" s="26"/>
      <c r="R75" s="26"/>
      <c r="S75" s="26"/>
      <c r="T75" s="26"/>
      <c r="U75" s="26"/>
      <c r="V75" s="26"/>
      <c r="W75" s="6"/>
      <c r="X75" s="23"/>
      <c r="Y75" s="26"/>
      <c r="Z75" s="6"/>
      <c r="AA75" s="6"/>
      <c r="AB75" s="6"/>
      <c r="AC75" s="56"/>
    </row>
    <row r="76" spans="1:29" x14ac:dyDescent="0.3">
      <c r="A76" s="4"/>
      <c r="B76" s="4"/>
      <c r="C76" s="4"/>
      <c r="D76" s="4"/>
      <c r="E76" s="23"/>
      <c r="F76" s="37"/>
      <c r="G76" s="42"/>
      <c r="H76" s="26"/>
      <c r="I76" s="37"/>
      <c r="J76" s="26"/>
      <c r="K76" s="26"/>
      <c r="L76" s="6"/>
      <c r="M76" s="37"/>
      <c r="N76" s="26"/>
      <c r="O76" s="26"/>
      <c r="P76" s="37"/>
      <c r="Q76" s="26"/>
      <c r="R76" s="26"/>
      <c r="S76" s="26"/>
      <c r="T76" s="26"/>
      <c r="U76" s="26"/>
      <c r="V76" s="26"/>
      <c r="W76" s="6"/>
      <c r="X76" s="23"/>
      <c r="Y76" s="26"/>
      <c r="Z76" s="6"/>
      <c r="AA76" s="6"/>
      <c r="AB76" s="6"/>
      <c r="AC76" s="56"/>
    </row>
    <row r="77" spans="1:29" x14ac:dyDescent="0.3">
      <c r="A77" s="4"/>
      <c r="B77" s="93"/>
      <c r="C77" s="93"/>
      <c r="D77" s="41"/>
      <c r="E77" s="23"/>
      <c r="F77" s="37"/>
      <c r="G77" s="42"/>
      <c r="H77" s="26"/>
      <c r="I77" s="37"/>
      <c r="J77" s="26"/>
      <c r="K77" s="26"/>
      <c r="L77" s="6"/>
      <c r="M77" s="37"/>
      <c r="N77" s="26"/>
      <c r="O77" s="26"/>
      <c r="P77" s="37"/>
      <c r="Q77" s="26"/>
      <c r="R77" s="26"/>
      <c r="S77" s="26"/>
      <c r="T77" s="26"/>
      <c r="U77" s="26"/>
      <c r="V77" s="26"/>
      <c r="W77" s="6"/>
      <c r="X77" s="23"/>
      <c r="Y77" s="26"/>
      <c r="Z77" s="6"/>
      <c r="AA77" s="6"/>
      <c r="AB77" s="6"/>
      <c r="AC77" s="56"/>
    </row>
    <row r="78" spans="1:29" x14ac:dyDescent="0.3">
      <c r="A78" s="4"/>
      <c r="B78" s="93"/>
      <c r="C78" s="93"/>
      <c r="D78" s="41"/>
      <c r="E78" s="23"/>
      <c r="F78" s="37"/>
      <c r="G78" s="42"/>
      <c r="H78" s="26"/>
      <c r="I78" s="37"/>
      <c r="J78" s="26"/>
      <c r="K78" s="26"/>
      <c r="L78" s="6"/>
      <c r="M78" s="37"/>
      <c r="N78" s="26"/>
      <c r="O78" s="26"/>
      <c r="P78" s="37"/>
      <c r="Q78" s="26"/>
      <c r="R78" s="26"/>
      <c r="S78" s="26"/>
      <c r="T78" s="26"/>
      <c r="U78" s="26"/>
      <c r="V78" s="26"/>
      <c r="W78" s="6"/>
      <c r="X78" s="23"/>
      <c r="Y78" s="26"/>
      <c r="Z78" s="6"/>
      <c r="AA78" s="6"/>
      <c r="AB78" s="6"/>
      <c r="AC78" s="56"/>
    </row>
    <row r="79" spans="1:29" x14ac:dyDescent="0.3">
      <c r="A79" s="4"/>
      <c r="B79" s="93"/>
      <c r="C79" s="93"/>
      <c r="D79" s="23"/>
      <c r="E79" s="23"/>
      <c r="F79" s="37"/>
      <c r="G79" s="42"/>
      <c r="H79" s="26"/>
      <c r="I79" s="37"/>
      <c r="J79" s="26"/>
      <c r="K79" s="26"/>
      <c r="L79" s="6"/>
      <c r="M79" s="37"/>
      <c r="N79" s="26"/>
      <c r="O79" s="26"/>
      <c r="P79" s="26"/>
      <c r="Q79" s="26"/>
      <c r="R79" s="26"/>
      <c r="S79" s="26"/>
      <c r="T79" s="26"/>
      <c r="U79" s="26"/>
      <c r="V79" s="26"/>
      <c r="W79" s="6"/>
      <c r="X79" s="23"/>
      <c r="Y79" s="26"/>
      <c r="Z79" s="6"/>
      <c r="AA79" s="6"/>
      <c r="AB79" s="6"/>
      <c r="AC79" s="56"/>
    </row>
    <row r="80" spans="1:29" x14ac:dyDescent="0.3">
      <c r="A80" s="4"/>
      <c r="B80" s="93"/>
      <c r="C80" s="93"/>
      <c r="D80" s="23"/>
      <c r="E80" s="23"/>
      <c r="F80" s="37"/>
      <c r="G80" s="42"/>
      <c r="H80" s="26"/>
      <c r="I80" s="37"/>
      <c r="J80" s="26"/>
      <c r="K80" s="26"/>
      <c r="L80" s="6"/>
      <c r="M80" s="37"/>
      <c r="N80" s="26"/>
      <c r="O80" s="26"/>
      <c r="P80" s="26"/>
      <c r="Q80" s="26"/>
      <c r="R80" s="26"/>
      <c r="S80" s="26"/>
      <c r="T80" s="26"/>
      <c r="U80" s="26"/>
      <c r="V80" s="26"/>
      <c r="W80" s="6"/>
      <c r="X80" s="23"/>
      <c r="Y80" s="26"/>
      <c r="Z80" s="6"/>
      <c r="AA80" s="6"/>
      <c r="AB80" s="6"/>
      <c r="AC80" s="56"/>
    </row>
    <row r="81" spans="1:29" x14ac:dyDescent="0.3">
      <c r="A81" s="4">
        <v>66</v>
      </c>
      <c r="B81" s="93"/>
      <c r="C81" s="93"/>
      <c r="D81" s="23"/>
      <c r="E81" s="23"/>
      <c r="F81" s="37"/>
      <c r="G81" s="42"/>
      <c r="H81" s="26"/>
      <c r="I81" s="37"/>
      <c r="J81" s="26"/>
      <c r="K81" s="26"/>
      <c r="L81" s="6"/>
      <c r="M81" s="37"/>
      <c r="N81" s="26"/>
      <c r="P81" s="26"/>
      <c r="Q81" s="26"/>
      <c r="T81" s="26"/>
      <c r="U81" s="4"/>
      <c r="V81" s="4"/>
      <c r="W81" s="4"/>
      <c r="X81" s="4"/>
      <c r="Y81" s="4"/>
      <c r="Z81" s="4"/>
      <c r="AA81" s="4"/>
      <c r="AB81" s="4"/>
      <c r="AC81" s="46"/>
    </row>
    <row r="82" spans="1:29" ht="18" x14ac:dyDescent="0.35">
      <c r="A82" s="88" t="s">
        <v>47</v>
      </c>
      <c r="B82" s="89"/>
      <c r="C82" s="89"/>
      <c r="D82" s="89"/>
      <c r="E82" s="89"/>
      <c r="F82" s="90"/>
      <c r="G82" s="91">
        <v>1.2</v>
      </c>
      <c r="H82" s="92"/>
      <c r="I82" s="4"/>
      <c r="J82" s="91">
        <v>1.4</v>
      </c>
      <c r="K82" s="92"/>
      <c r="L82" s="7" t="e">
        <f>(#REF!/100)*3</f>
        <v>#REF!</v>
      </c>
      <c r="M82" s="23"/>
      <c r="N82" s="91">
        <v>1.4</v>
      </c>
      <c r="O82" s="92"/>
      <c r="P82" s="23"/>
      <c r="Q82" s="91">
        <v>1</v>
      </c>
      <c r="R82" s="92"/>
      <c r="T82" s="26"/>
      <c r="U82" s="91" t="str">
        <f>IF(COUNTIF(V14:V64,"Y")&gt;=20.3,"3",IF(COUNTIF(V14:V64,"Y")&gt;=17.4,"2",IF(COUNTIF(V14:V64,"Y")&gt;=14.5,"1",IF(COUNTIF(V14:V64,"Y")&lt;14.5,"0"))))</f>
        <v>3</v>
      </c>
      <c r="V82" s="92"/>
      <c r="W82" s="8"/>
      <c r="X82" s="8"/>
      <c r="Y82" s="4"/>
      <c r="Z82" s="9"/>
      <c r="AA82" s="9"/>
      <c r="AB82" s="9"/>
      <c r="AC82" s="57">
        <f t="shared" ref="AC82" si="14">(Z82/100)*3</f>
        <v>0</v>
      </c>
    </row>
    <row r="83" spans="1:29" x14ac:dyDescent="0.3">
      <c r="M83"/>
    </row>
    <row r="84" spans="1:29" x14ac:dyDescent="0.3">
      <c r="M84"/>
    </row>
    <row r="85" spans="1:29" x14ac:dyDescent="0.3">
      <c r="M85"/>
    </row>
    <row r="86" spans="1:29" ht="18" x14ac:dyDescent="0.35">
      <c r="B86" s="63" t="s">
        <v>49</v>
      </c>
      <c r="C86" s="4"/>
      <c r="D86" s="4"/>
      <c r="E86" s="63"/>
      <c r="F86" s="64">
        <f>((G82+J82+N82+Q82+U82)/5)*0.4</f>
        <v>0.64000000000000012</v>
      </c>
      <c r="M86"/>
    </row>
    <row r="87" spans="1:29" ht="18" x14ac:dyDescent="0.35">
      <c r="B87" s="63" t="s">
        <v>50</v>
      </c>
      <c r="C87" s="4"/>
      <c r="D87" s="4"/>
      <c r="E87" s="63"/>
      <c r="F87" s="64">
        <f>AC14*0.6</f>
        <v>0.48</v>
      </c>
      <c r="M87"/>
    </row>
    <row r="88" spans="1:29" ht="18" x14ac:dyDescent="0.35">
      <c r="B88" s="63" t="s">
        <v>51</v>
      </c>
      <c r="C88" s="4"/>
      <c r="D88" s="4"/>
      <c r="E88" s="4"/>
      <c r="F88" s="65">
        <f>SUM(F85:F87)</f>
        <v>1.1200000000000001</v>
      </c>
      <c r="M88"/>
    </row>
    <row r="89" spans="1:29" x14ac:dyDescent="0.3">
      <c r="B89" s="4"/>
      <c r="C89" s="4"/>
      <c r="D89" s="4"/>
      <c r="E89" s="4"/>
      <c r="F89" s="4"/>
      <c r="H89">
        <f>(COUNTIF(H11:H68,"Y")/50)*100</f>
        <v>52</v>
      </c>
      <c r="K89">
        <f>(COUNTIF(K11:K68,"Y")/50)*100</f>
        <v>54</v>
      </c>
      <c r="M89"/>
      <c r="O89">
        <f>(COUNTIF(O11:O68,"Y")/50)*100</f>
        <v>54</v>
      </c>
      <c r="R89">
        <f>(COUNTIF(R11:R68,"Y")/50)*100</f>
        <v>50</v>
      </c>
      <c r="V89">
        <f>(COUNTIF(V11:V68,"Y")/50)*100</f>
        <v>100</v>
      </c>
      <c r="AB89">
        <f>(COUNTIF(AB11:AB68,"Y")/50)*100</f>
        <v>42</v>
      </c>
    </row>
    <row r="90" spans="1:29" ht="18" x14ac:dyDescent="0.35">
      <c r="B90" s="63" t="s">
        <v>52</v>
      </c>
      <c r="C90" s="4"/>
      <c r="D90" s="4"/>
      <c r="E90" s="4"/>
      <c r="F90" s="66">
        <v>3</v>
      </c>
      <c r="M90"/>
    </row>
    <row r="91" spans="1:29" x14ac:dyDescent="0.3">
      <c r="B91" s="4"/>
      <c r="C91" s="4"/>
      <c r="D91" s="4"/>
      <c r="E91" s="4"/>
      <c r="F91" s="4"/>
      <c r="M91"/>
    </row>
    <row r="92" spans="1:29" x14ac:dyDescent="0.3">
      <c r="B92" s="4"/>
      <c r="C92" s="4"/>
      <c r="D92" s="4"/>
      <c r="E92" s="4"/>
      <c r="F92" s="4"/>
      <c r="M92"/>
    </row>
    <row r="93" spans="1:29" ht="23.4" x14ac:dyDescent="0.45">
      <c r="B93" s="4" t="s">
        <v>53</v>
      </c>
      <c r="C93" s="4"/>
      <c r="D93" s="4"/>
      <c r="E93" s="4"/>
      <c r="F93" s="67">
        <f>(F88*0.8+F90*0.2)</f>
        <v>1.4960000000000002</v>
      </c>
      <c r="M93"/>
    </row>
    <row r="94" spans="1:29" x14ac:dyDescent="0.3">
      <c r="M94"/>
    </row>
    <row r="95" spans="1:29" x14ac:dyDescent="0.3">
      <c r="M95"/>
    </row>
    <row r="96" spans="1:29" x14ac:dyDescent="0.3">
      <c r="M96"/>
    </row>
    <row r="97" spans="13:13" x14ac:dyDescent="0.3">
      <c r="M97"/>
    </row>
    <row r="98" spans="13:13" x14ac:dyDescent="0.3">
      <c r="M98"/>
    </row>
    <row r="99" spans="13:13" x14ac:dyDescent="0.3">
      <c r="M99"/>
    </row>
    <row r="100" spans="13:13" x14ac:dyDescent="0.3">
      <c r="M100"/>
    </row>
    <row r="101" spans="13:13" x14ac:dyDescent="0.3">
      <c r="M101"/>
    </row>
    <row r="102" spans="13:13" x14ac:dyDescent="0.3">
      <c r="M102"/>
    </row>
    <row r="103" spans="13:13" x14ac:dyDescent="0.3">
      <c r="M103"/>
    </row>
    <row r="104" spans="13:13" x14ac:dyDescent="0.3">
      <c r="M104"/>
    </row>
    <row r="105" spans="13:13" x14ac:dyDescent="0.3">
      <c r="M105"/>
    </row>
    <row r="106" spans="13:13" x14ac:dyDescent="0.3">
      <c r="M106"/>
    </row>
    <row r="107" spans="13:13" x14ac:dyDescent="0.3">
      <c r="M107"/>
    </row>
    <row r="108" spans="13:13" x14ac:dyDescent="0.3">
      <c r="M108"/>
    </row>
    <row r="109" spans="13:13" x14ac:dyDescent="0.3">
      <c r="M109"/>
    </row>
    <row r="110" spans="13:13" x14ac:dyDescent="0.3">
      <c r="M110"/>
    </row>
    <row r="111" spans="13:13" x14ac:dyDescent="0.3">
      <c r="M111"/>
    </row>
    <row r="112" spans="13:13" x14ac:dyDescent="0.3">
      <c r="M112"/>
    </row>
    <row r="113" spans="13:13" x14ac:dyDescent="0.3">
      <c r="M113"/>
    </row>
    <row r="114" spans="13:13" x14ac:dyDescent="0.3">
      <c r="M114"/>
    </row>
    <row r="115" spans="13:13" x14ac:dyDescent="0.3">
      <c r="M115"/>
    </row>
    <row r="116" spans="13:13" x14ac:dyDescent="0.3">
      <c r="M116"/>
    </row>
    <row r="117" spans="13:13" x14ac:dyDescent="0.3">
      <c r="M117"/>
    </row>
    <row r="118" spans="13:13" x14ac:dyDescent="0.3">
      <c r="M118"/>
    </row>
    <row r="119" spans="13:13" x14ac:dyDescent="0.3">
      <c r="M119"/>
    </row>
    <row r="120" spans="13:13" x14ac:dyDescent="0.3">
      <c r="M120"/>
    </row>
    <row r="121" spans="13:13" x14ac:dyDescent="0.3">
      <c r="M121"/>
    </row>
    <row r="122" spans="13:13" x14ac:dyDescent="0.3">
      <c r="M122"/>
    </row>
    <row r="123" spans="13:13" x14ac:dyDescent="0.3">
      <c r="M123"/>
    </row>
    <row r="124" spans="13:13" x14ac:dyDescent="0.3">
      <c r="M124"/>
    </row>
    <row r="125" spans="13:13" x14ac:dyDescent="0.3">
      <c r="M125"/>
    </row>
    <row r="126" spans="13:13" x14ac:dyDescent="0.3">
      <c r="M126"/>
    </row>
    <row r="127" spans="13:13" x14ac:dyDescent="0.3">
      <c r="M127"/>
    </row>
    <row r="128" spans="13:13" x14ac:dyDescent="0.3">
      <c r="M128"/>
    </row>
    <row r="129" spans="13:13" x14ac:dyDescent="0.3">
      <c r="M129"/>
    </row>
    <row r="130" spans="13:13" x14ac:dyDescent="0.3">
      <c r="M130"/>
    </row>
    <row r="131" spans="13:13" x14ac:dyDescent="0.3">
      <c r="M131"/>
    </row>
    <row r="132" spans="13:13" x14ac:dyDescent="0.3">
      <c r="M132"/>
    </row>
    <row r="133" spans="13:13" x14ac:dyDescent="0.3">
      <c r="M133"/>
    </row>
    <row r="134" spans="13:13" x14ac:dyDescent="0.3">
      <c r="M134"/>
    </row>
    <row r="135" spans="13:13" x14ac:dyDescent="0.3">
      <c r="M135"/>
    </row>
    <row r="136" spans="13:13" x14ac:dyDescent="0.3">
      <c r="M136"/>
    </row>
    <row r="137" spans="13:13" x14ac:dyDescent="0.3">
      <c r="M137"/>
    </row>
    <row r="138" spans="13:13" x14ac:dyDescent="0.3">
      <c r="M138"/>
    </row>
    <row r="139" spans="13:13" x14ac:dyDescent="0.3">
      <c r="M139"/>
    </row>
    <row r="140" spans="13:13" x14ac:dyDescent="0.3">
      <c r="M140"/>
    </row>
    <row r="141" spans="13:13" x14ac:dyDescent="0.3">
      <c r="M141"/>
    </row>
    <row r="142" spans="13:13" x14ac:dyDescent="0.3">
      <c r="M142"/>
    </row>
    <row r="143" spans="13:13" x14ac:dyDescent="0.3">
      <c r="M143"/>
    </row>
    <row r="144" spans="13:13" x14ac:dyDescent="0.3">
      <c r="M144"/>
    </row>
    <row r="145" spans="13:13" x14ac:dyDescent="0.3">
      <c r="M145"/>
    </row>
    <row r="146" spans="13:13" x14ac:dyDescent="0.3">
      <c r="M146"/>
    </row>
    <row r="147" spans="13:13" x14ac:dyDescent="0.3">
      <c r="M147"/>
    </row>
    <row r="148" spans="13:13" x14ac:dyDescent="0.3">
      <c r="M148"/>
    </row>
    <row r="149" spans="13:13" x14ac:dyDescent="0.3">
      <c r="M149"/>
    </row>
    <row r="150" spans="13:13" x14ac:dyDescent="0.3">
      <c r="M150"/>
    </row>
    <row r="151" spans="13:13" x14ac:dyDescent="0.3">
      <c r="M151"/>
    </row>
    <row r="152" spans="13:13" x14ac:dyDescent="0.3">
      <c r="M152"/>
    </row>
    <row r="153" spans="13:13" x14ac:dyDescent="0.3">
      <c r="M153"/>
    </row>
    <row r="154" spans="13:13" x14ac:dyDescent="0.3">
      <c r="M154"/>
    </row>
    <row r="155" spans="13:13" x14ac:dyDescent="0.3">
      <c r="M155"/>
    </row>
    <row r="156" spans="13:13" x14ac:dyDescent="0.3">
      <c r="M156"/>
    </row>
    <row r="157" spans="13:13" x14ac:dyDescent="0.3">
      <c r="M157"/>
    </row>
    <row r="158" spans="13:13" x14ac:dyDescent="0.3">
      <c r="M158"/>
    </row>
    <row r="159" spans="13:13" x14ac:dyDescent="0.3">
      <c r="M159"/>
    </row>
    <row r="160" spans="13:13" x14ac:dyDescent="0.3">
      <c r="M160"/>
    </row>
    <row r="161" spans="13:13" x14ac:dyDescent="0.3">
      <c r="M161"/>
    </row>
    <row r="162" spans="13:13" x14ac:dyDescent="0.3">
      <c r="M162"/>
    </row>
    <row r="163" spans="13:13" x14ac:dyDescent="0.3">
      <c r="M163"/>
    </row>
    <row r="164" spans="13:13" x14ac:dyDescent="0.3">
      <c r="M164"/>
    </row>
    <row r="165" spans="13:13" x14ac:dyDescent="0.3">
      <c r="M165"/>
    </row>
    <row r="166" spans="13:13" x14ac:dyDescent="0.3">
      <c r="M166"/>
    </row>
    <row r="167" spans="13:13" x14ac:dyDescent="0.3">
      <c r="M167"/>
    </row>
    <row r="168" spans="13:13" x14ac:dyDescent="0.3">
      <c r="M168"/>
    </row>
    <row r="169" spans="13:13" x14ac:dyDescent="0.3">
      <c r="M169"/>
    </row>
    <row r="170" spans="13:13" x14ac:dyDescent="0.3">
      <c r="M170"/>
    </row>
    <row r="171" spans="13:13" x14ac:dyDescent="0.3">
      <c r="M171"/>
    </row>
    <row r="172" spans="13:13" x14ac:dyDescent="0.3">
      <c r="M172"/>
    </row>
    <row r="173" spans="13:13" x14ac:dyDescent="0.3">
      <c r="M173"/>
    </row>
    <row r="174" spans="13:13" x14ac:dyDescent="0.3">
      <c r="M174"/>
    </row>
    <row r="175" spans="13:13" x14ac:dyDescent="0.3">
      <c r="M175"/>
    </row>
    <row r="176" spans="13:13" x14ac:dyDescent="0.3">
      <c r="M176"/>
    </row>
    <row r="177" spans="13:13" x14ac:dyDescent="0.3">
      <c r="M177"/>
    </row>
    <row r="178" spans="13:13" x14ac:dyDescent="0.3">
      <c r="M178"/>
    </row>
    <row r="179" spans="13:13" x14ac:dyDescent="0.3">
      <c r="M179"/>
    </row>
    <row r="180" spans="13:13" x14ac:dyDescent="0.3">
      <c r="M180"/>
    </row>
    <row r="181" spans="13:13" x14ac:dyDescent="0.3">
      <c r="M181"/>
    </row>
    <row r="182" spans="13:13" x14ac:dyDescent="0.3">
      <c r="M182"/>
    </row>
    <row r="183" spans="13:13" x14ac:dyDescent="0.3">
      <c r="M183"/>
    </row>
    <row r="184" spans="13:13" x14ac:dyDescent="0.3">
      <c r="M184"/>
    </row>
    <row r="185" spans="13:13" x14ac:dyDescent="0.3">
      <c r="M185"/>
    </row>
    <row r="186" spans="13:13" x14ac:dyDescent="0.3">
      <c r="M186"/>
    </row>
    <row r="187" spans="13:13" x14ac:dyDescent="0.3">
      <c r="M187"/>
    </row>
    <row r="188" spans="13:13" x14ac:dyDescent="0.3">
      <c r="M188"/>
    </row>
    <row r="189" spans="13:13" x14ac:dyDescent="0.3">
      <c r="M189"/>
    </row>
    <row r="190" spans="13:13" x14ac:dyDescent="0.3">
      <c r="M190"/>
    </row>
    <row r="191" spans="13:13" x14ac:dyDescent="0.3">
      <c r="M191"/>
    </row>
    <row r="192" spans="13:13" x14ac:dyDescent="0.3">
      <c r="M192"/>
    </row>
    <row r="193" spans="13:13" x14ac:dyDescent="0.3">
      <c r="M193"/>
    </row>
    <row r="194" spans="13:13" x14ac:dyDescent="0.3">
      <c r="M194"/>
    </row>
    <row r="195" spans="13:13" x14ac:dyDescent="0.3">
      <c r="M195"/>
    </row>
    <row r="196" spans="13:13" x14ac:dyDescent="0.3">
      <c r="M196"/>
    </row>
    <row r="197" spans="13:13" x14ac:dyDescent="0.3">
      <c r="M197"/>
    </row>
    <row r="198" spans="13:13" x14ac:dyDescent="0.3">
      <c r="M198"/>
    </row>
    <row r="199" spans="13:13" x14ac:dyDescent="0.3">
      <c r="M199"/>
    </row>
    <row r="200" spans="13:13" x14ac:dyDescent="0.3">
      <c r="M200"/>
    </row>
    <row r="201" spans="13:13" x14ac:dyDescent="0.3">
      <c r="M201"/>
    </row>
    <row r="202" spans="13:13" x14ac:dyDescent="0.3">
      <c r="M202"/>
    </row>
    <row r="203" spans="13:13" x14ac:dyDescent="0.3">
      <c r="M203"/>
    </row>
    <row r="204" spans="13:13" x14ac:dyDescent="0.3">
      <c r="M204"/>
    </row>
    <row r="205" spans="13:13" x14ac:dyDescent="0.3">
      <c r="M205"/>
    </row>
    <row r="206" spans="13:13" x14ac:dyDescent="0.3">
      <c r="M206"/>
    </row>
    <row r="207" spans="13:13" x14ac:dyDescent="0.3">
      <c r="M207"/>
    </row>
    <row r="208" spans="13:13" x14ac:dyDescent="0.3">
      <c r="M208"/>
    </row>
    <row r="209" spans="13:13" x14ac:dyDescent="0.3">
      <c r="M209"/>
    </row>
    <row r="210" spans="13:13" x14ac:dyDescent="0.3">
      <c r="M210"/>
    </row>
    <row r="211" spans="13:13" x14ac:dyDescent="0.3">
      <c r="M211"/>
    </row>
    <row r="212" spans="13:13" x14ac:dyDescent="0.3">
      <c r="M212"/>
    </row>
    <row r="213" spans="13:13" x14ac:dyDescent="0.3">
      <c r="M213"/>
    </row>
    <row r="214" spans="13:13" x14ac:dyDescent="0.3">
      <c r="M214"/>
    </row>
    <row r="215" spans="13:13" x14ac:dyDescent="0.3">
      <c r="M215"/>
    </row>
    <row r="216" spans="13:13" x14ac:dyDescent="0.3">
      <c r="M216"/>
    </row>
    <row r="217" spans="13:13" x14ac:dyDescent="0.3">
      <c r="M217"/>
    </row>
    <row r="218" spans="13:13" x14ac:dyDescent="0.3">
      <c r="M218"/>
    </row>
    <row r="219" spans="13:13" x14ac:dyDescent="0.3">
      <c r="M219"/>
    </row>
    <row r="220" spans="13:13" x14ac:dyDescent="0.3">
      <c r="M220"/>
    </row>
    <row r="221" spans="13:13" x14ac:dyDescent="0.3">
      <c r="M221"/>
    </row>
    <row r="222" spans="13:13" x14ac:dyDescent="0.3">
      <c r="M222"/>
    </row>
    <row r="223" spans="13:13" x14ac:dyDescent="0.3">
      <c r="M223"/>
    </row>
    <row r="224" spans="13:13" x14ac:dyDescent="0.3">
      <c r="M224"/>
    </row>
    <row r="225" spans="13:13" x14ac:dyDescent="0.3">
      <c r="M225"/>
    </row>
    <row r="226" spans="13:13" x14ac:dyDescent="0.3">
      <c r="M226"/>
    </row>
    <row r="227" spans="13:13" x14ac:dyDescent="0.3">
      <c r="M227"/>
    </row>
    <row r="228" spans="13:13" x14ac:dyDescent="0.3">
      <c r="M228"/>
    </row>
    <row r="229" spans="13:13" x14ac:dyDescent="0.3">
      <c r="M229"/>
    </row>
    <row r="230" spans="13:13" x14ac:dyDescent="0.3">
      <c r="M230"/>
    </row>
    <row r="231" spans="13:13" x14ac:dyDescent="0.3">
      <c r="M231"/>
    </row>
    <row r="232" spans="13:13" x14ac:dyDescent="0.3">
      <c r="M232"/>
    </row>
    <row r="233" spans="13:13" x14ac:dyDescent="0.3">
      <c r="M233"/>
    </row>
    <row r="234" spans="13:13" x14ac:dyDescent="0.3">
      <c r="M234"/>
    </row>
    <row r="235" spans="13:13" x14ac:dyDescent="0.3">
      <c r="M235"/>
    </row>
    <row r="236" spans="13:13" x14ac:dyDescent="0.3">
      <c r="M236"/>
    </row>
    <row r="237" spans="13:13" x14ac:dyDescent="0.3">
      <c r="M237"/>
    </row>
    <row r="238" spans="13:13" x14ac:dyDescent="0.3">
      <c r="M238"/>
    </row>
    <row r="239" spans="13:13" x14ac:dyDescent="0.3">
      <c r="M239"/>
    </row>
    <row r="240" spans="13:13" x14ac:dyDescent="0.3">
      <c r="M240"/>
    </row>
    <row r="241" spans="13:13" x14ac:dyDescent="0.3">
      <c r="M241"/>
    </row>
    <row r="242" spans="13:13" x14ac:dyDescent="0.3">
      <c r="M242"/>
    </row>
    <row r="243" spans="13:13" x14ac:dyDescent="0.3">
      <c r="M243"/>
    </row>
    <row r="244" spans="13:13" x14ac:dyDescent="0.3">
      <c r="M244"/>
    </row>
    <row r="245" spans="13:13" x14ac:dyDescent="0.3">
      <c r="M245"/>
    </row>
    <row r="246" spans="13:13" x14ac:dyDescent="0.3">
      <c r="M246"/>
    </row>
    <row r="247" spans="13:13" x14ac:dyDescent="0.3">
      <c r="M247"/>
    </row>
    <row r="248" spans="13:13" x14ac:dyDescent="0.3">
      <c r="M248"/>
    </row>
    <row r="249" spans="13:13" x14ac:dyDescent="0.3">
      <c r="M249"/>
    </row>
    <row r="250" spans="13:13" x14ac:dyDescent="0.3">
      <c r="M250"/>
    </row>
    <row r="251" spans="13:13" x14ac:dyDescent="0.3">
      <c r="M251"/>
    </row>
    <row r="252" spans="13:13" x14ac:dyDescent="0.3">
      <c r="M252"/>
    </row>
    <row r="253" spans="13:13" x14ac:dyDescent="0.3">
      <c r="M253"/>
    </row>
    <row r="254" spans="13:13" x14ac:dyDescent="0.3">
      <c r="M254"/>
    </row>
    <row r="255" spans="13:13" x14ac:dyDescent="0.3">
      <c r="M255"/>
    </row>
    <row r="256" spans="13:13" x14ac:dyDescent="0.3">
      <c r="M256"/>
    </row>
    <row r="257" spans="13:13" x14ac:dyDescent="0.3">
      <c r="M257"/>
    </row>
    <row r="258" spans="13:13" x14ac:dyDescent="0.3">
      <c r="M258"/>
    </row>
    <row r="259" spans="13:13" x14ac:dyDescent="0.3">
      <c r="M259"/>
    </row>
    <row r="260" spans="13:13" x14ac:dyDescent="0.3">
      <c r="M260"/>
    </row>
    <row r="261" spans="13:13" x14ac:dyDescent="0.3">
      <c r="M261"/>
    </row>
    <row r="262" spans="13:13" x14ac:dyDescent="0.3">
      <c r="M262"/>
    </row>
    <row r="263" spans="13:13" x14ac:dyDescent="0.3">
      <c r="M263"/>
    </row>
    <row r="264" spans="13:13" x14ac:dyDescent="0.3">
      <c r="M264"/>
    </row>
    <row r="265" spans="13:13" x14ac:dyDescent="0.3">
      <c r="M265"/>
    </row>
    <row r="266" spans="13:13" x14ac:dyDescent="0.3">
      <c r="M266"/>
    </row>
    <row r="267" spans="13:13" x14ac:dyDescent="0.3">
      <c r="M267"/>
    </row>
    <row r="268" spans="13:13" x14ac:dyDescent="0.3">
      <c r="M268"/>
    </row>
    <row r="269" spans="13:13" x14ac:dyDescent="0.3">
      <c r="M269"/>
    </row>
    <row r="270" spans="13:13" x14ac:dyDescent="0.3">
      <c r="M270"/>
    </row>
    <row r="271" spans="13:13" x14ac:dyDescent="0.3">
      <c r="M271"/>
    </row>
    <row r="272" spans="13:13" x14ac:dyDescent="0.3">
      <c r="M272"/>
    </row>
    <row r="273" spans="13:13" x14ac:dyDescent="0.3">
      <c r="M273"/>
    </row>
    <row r="274" spans="13:13" x14ac:dyDescent="0.3">
      <c r="M274"/>
    </row>
    <row r="275" spans="13:13" x14ac:dyDescent="0.3">
      <c r="M275"/>
    </row>
    <row r="276" spans="13:13" x14ac:dyDescent="0.3">
      <c r="M276"/>
    </row>
    <row r="277" spans="13:13" x14ac:dyDescent="0.3">
      <c r="M277"/>
    </row>
    <row r="278" spans="13:13" x14ac:dyDescent="0.3">
      <c r="M278"/>
    </row>
    <row r="279" spans="13:13" x14ac:dyDescent="0.3">
      <c r="M279"/>
    </row>
    <row r="280" spans="13:13" x14ac:dyDescent="0.3">
      <c r="M280"/>
    </row>
    <row r="281" spans="13:13" x14ac:dyDescent="0.3">
      <c r="M281"/>
    </row>
    <row r="282" spans="13:13" x14ac:dyDescent="0.3">
      <c r="M282"/>
    </row>
    <row r="283" spans="13:13" x14ac:dyDescent="0.3">
      <c r="M283"/>
    </row>
    <row r="284" spans="13:13" x14ac:dyDescent="0.3">
      <c r="M284"/>
    </row>
    <row r="285" spans="13:13" x14ac:dyDescent="0.3">
      <c r="M285"/>
    </row>
    <row r="286" spans="13:13" x14ac:dyDescent="0.3">
      <c r="M286"/>
    </row>
    <row r="287" spans="13:13" x14ac:dyDescent="0.3">
      <c r="M287"/>
    </row>
    <row r="288" spans="13:13" x14ac:dyDescent="0.3">
      <c r="M288"/>
    </row>
    <row r="289" spans="13:13" x14ac:dyDescent="0.3">
      <c r="M289"/>
    </row>
    <row r="290" spans="13:13" x14ac:dyDescent="0.3">
      <c r="M290"/>
    </row>
    <row r="291" spans="13:13" x14ac:dyDescent="0.3">
      <c r="M291"/>
    </row>
    <row r="292" spans="13:13" x14ac:dyDescent="0.3">
      <c r="M292"/>
    </row>
    <row r="293" spans="13:13" x14ac:dyDescent="0.3">
      <c r="M293"/>
    </row>
    <row r="294" spans="13:13" x14ac:dyDescent="0.3">
      <c r="M294"/>
    </row>
    <row r="295" spans="13:13" x14ac:dyDescent="0.3">
      <c r="M295"/>
    </row>
    <row r="296" spans="13:13" x14ac:dyDescent="0.3">
      <c r="M296"/>
    </row>
    <row r="297" spans="13:13" x14ac:dyDescent="0.3">
      <c r="M297"/>
    </row>
    <row r="298" spans="13:13" x14ac:dyDescent="0.3">
      <c r="M298"/>
    </row>
    <row r="299" spans="13:13" x14ac:dyDescent="0.3">
      <c r="M299"/>
    </row>
    <row r="300" spans="13:13" x14ac:dyDescent="0.3">
      <c r="M300"/>
    </row>
    <row r="301" spans="13:13" x14ac:dyDescent="0.3">
      <c r="M301"/>
    </row>
    <row r="302" spans="13:13" x14ac:dyDescent="0.3">
      <c r="M302"/>
    </row>
    <row r="303" spans="13:13" x14ac:dyDescent="0.3">
      <c r="M303"/>
    </row>
    <row r="304" spans="13:13" x14ac:dyDescent="0.3">
      <c r="M304"/>
    </row>
    <row r="305" spans="13:13" x14ac:dyDescent="0.3">
      <c r="M305"/>
    </row>
    <row r="306" spans="13:13" x14ac:dyDescent="0.3">
      <c r="M306"/>
    </row>
    <row r="307" spans="13:13" x14ac:dyDescent="0.3">
      <c r="M307"/>
    </row>
    <row r="308" spans="13:13" x14ac:dyDescent="0.3">
      <c r="M308"/>
    </row>
    <row r="309" spans="13:13" x14ac:dyDescent="0.3">
      <c r="M309"/>
    </row>
    <row r="310" spans="13:13" x14ac:dyDescent="0.3">
      <c r="M310"/>
    </row>
    <row r="311" spans="13:13" x14ac:dyDescent="0.3">
      <c r="M311"/>
    </row>
    <row r="312" spans="13:13" x14ac:dyDescent="0.3">
      <c r="M312"/>
    </row>
    <row r="313" spans="13:13" x14ac:dyDescent="0.3">
      <c r="M313"/>
    </row>
    <row r="314" spans="13:13" x14ac:dyDescent="0.3">
      <c r="M314"/>
    </row>
    <row r="315" spans="13:13" x14ac:dyDescent="0.3">
      <c r="M315"/>
    </row>
    <row r="316" spans="13:13" x14ac:dyDescent="0.3">
      <c r="M316"/>
    </row>
    <row r="317" spans="13:13" x14ac:dyDescent="0.3">
      <c r="M317"/>
    </row>
    <row r="318" spans="13:13" x14ac:dyDescent="0.3">
      <c r="M318"/>
    </row>
    <row r="319" spans="13:13" x14ac:dyDescent="0.3">
      <c r="M319"/>
    </row>
    <row r="320" spans="13:13" x14ac:dyDescent="0.3">
      <c r="M320"/>
    </row>
    <row r="321" spans="13:13" x14ac:dyDescent="0.3">
      <c r="M321"/>
    </row>
    <row r="322" spans="13:13" x14ac:dyDescent="0.3">
      <c r="M322"/>
    </row>
    <row r="323" spans="13:13" x14ac:dyDescent="0.3">
      <c r="M323"/>
    </row>
    <row r="324" spans="13:13" x14ac:dyDescent="0.3">
      <c r="M324"/>
    </row>
    <row r="325" spans="13:13" x14ac:dyDescent="0.3">
      <c r="M325"/>
    </row>
    <row r="326" spans="13:13" x14ac:dyDescent="0.3">
      <c r="M326"/>
    </row>
    <row r="327" spans="13:13" x14ac:dyDescent="0.3">
      <c r="M327"/>
    </row>
    <row r="328" spans="13:13" x14ac:dyDescent="0.3">
      <c r="M328"/>
    </row>
    <row r="329" spans="13:13" x14ac:dyDescent="0.3">
      <c r="M329"/>
    </row>
    <row r="330" spans="13:13" x14ac:dyDescent="0.3">
      <c r="M330"/>
    </row>
    <row r="331" spans="13:13" x14ac:dyDescent="0.3">
      <c r="M331"/>
    </row>
    <row r="332" spans="13:13" x14ac:dyDescent="0.3">
      <c r="M332"/>
    </row>
    <row r="333" spans="13:13" x14ac:dyDescent="0.3">
      <c r="M333"/>
    </row>
    <row r="334" spans="13:13" x14ac:dyDescent="0.3">
      <c r="M334"/>
    </row>
    <row r="335" spans="13:13" x14ac:dyDescent="0.3">
      <c r="M335"/>
    </row>
    <row r="336" spans="13:13" x14ac:dyDescent="0.3">
      <c r="M336"/>
    </row>
    <row r="337" spans="13:13" x14ac:dyDescent="0.3">
      <c r="M337"/>
    </row>
    <row r="338" spans="13:13" x14ac:dyDescent="0.3">
      <c r="M338"/>
    </row>
    <row r="339" spans="13:13" x14ac:dyDescent="0.3">
      <c r="M339"/>
    </row>
    <row r="340" spans="13:13" x14ac:dyDescent="0.3">
      <c r="M340"/>
    </row>
    <row r="341" spans="13:13" x14ac:dyDescent="0.3">
      <c r="M341"/>
    </row>
    <row r="342" spans="13:13" x14ac:dyDescent="0.3">
      <c r="M342"/>
    </row>
    <row r="343" spans="13:13" x14ac:dyDescent="0.3">
      <c r="M343"/>
    </row>
    <row r="344" spans="13:13" x14ac:dyDescent="0.3">
      <c r="M344"/>
    </row>
    <row r="345" spans="13:13" x14ac:dyDescent="0.3">
      <c r="M345"/>
    </row>
    <row r="346" spans="13:13" x14ac:dyDescent="0.3">
      <c r="M346"/>
    </row>
    <row r="347" spans="13:13" x14ac:dyDescent="0.3">
      <c r="M347"/>
    </row>
    <row r="348" spans="13:13" x14ac:dyDescent="0.3">
      <c r="M348"/>
    </row>
    <row r="349" spans="13:13" x14ac:dyDescent="0.3">
      <c r="M349"/>
    </row>
    <row r="350" spans="13:13" x14ac:dyDescent="0.3">
      <c r="M350"/>
    </row>
    <row r="351" spans="13:13" x14ac:dyDescent="0.3">
      <c r="M351"/>
    </row>
    <row r="352" spans="13:13" x14ac:dyDescent="0.3">
      <c r="M352"/>
    </row>
    <row r="353" spans="13:13" x14ac:dyDescent="0.3">
      <c r="M353"/>
    </row>
    <row r="354" spans="13:13" x14ac:dyDescent="0.3">
      <c r="M354"/>
    </row>
    <row r="355" spans="13:13" x14ac:dyDescent="0.3">
      <c r="M355"/>
    </row>
    <row r="356" spans="13:13" x14ac:dyDescent="0.3">
      <c r="M356"/>
    </row>
    <row r="357" spans="13:13" x14ac:dyDescent="0.3">
      <c r="M357"/>
    </row>
    <row r="358" spans="13:13" x14ac:dyDescent="0.3">
      <c r="M358"/>
    </row>
    <row r="359" spans="13:13" x14ac:dyDescent="0.3">
      <c r="M359"/>
    </row>
    <row r="360" spans="13:13" x14ac:dyDescent="0.3">
      <c r="M360"/>
    </row>
    <row r="361" spans="13:13" x14ac:dyDescent="0.3">
      <c r="M361"/>
    </row>
    <row r="362" spans="13:13" x14ac:dyDescent="0.3">
      <c r="M362"/>
    </row>
    <row r="363" spans="13:13" x14ac:dyDescent="0.3">
      <c r="M363"/>
    </row>
    <row r="364" spans="13:13" x14ac:dyDescent="0.3">
      <c r="M364"/>
    </row>
    <row r="365" spans="13:13" x14ac:dyDescent="0.3">
      <c r="M365"/>
    </row>
    <row r="366" spans="13:13" x14ac:dyDescent="0.3">
      <c r="M366"/>
    </row>
    <row r="367" spans="13:13" x14ac:dyDescent="0.3">
      <c r="M367"/>
    </row>
    <row r="368" spans="13:13" x14ac:dyDescent="0.3">
      <c r="M368"/>
    </row>
    <row r="369" spans="13:13" x14ac:dyDescent="0.3">
      <c r="M369"/>
    </row>
    <row r="370" spans="13:13" x14ac:dyDescent="0.3">
      <c r="M370"/>
    </row>
    <row r="371" spans="13:13" x14ac:dyDescent="0.3">
      <c r="M371"/>
    </row>
    <row r="372" spans="13:13" x14ac:dyDescent="0.3">
      <c r="M372"/>
    </row>
    <row r="373" spans="13:13" x14ac:dyDescent="0.3">
      <c r="M373"/>
    </row>
    <row r="374" spans="13:13" x14ac:dyDescent="0.3">
      <c r="M374"/>
    </row>
    <row r="375" spans="13:13" x14ac:dyDescent="0.3">
      <c r="M375"/>
    </row>
    <row r="376" spans="13:13" x14ac:dyDescent="0.3">
      <c r="M376"/>
    </row>
    <row r="377" spans="13:13" x14ac:dyDescent="0.3">
      <c r="M377"/>
    </row>
    <row r="378" spans="13:13" x14ac:dyDescent="0.3">
      <c r="M378"/>
    </row>
    <row r="379" spans="13:13" x14ac:dyDescent="0.3">
      <c r="M379"/>
    </row>
    <row r="380" spans="13:13" x14ac:dyDescent="0.3">
      <c r="M380"/>
    </row>
    <row r="381" spans="13:13" x14ac:dyDescent="0.3">
      <c r="M381"/>
    </row>
    <row r="382" spans="13:13" x14ac:dyDescent="0.3">
      <c r="M382"/>
    </row>
    <row r="383" spans="13:13" x14ac:dyDescent="0.3">
      <c r="M383"/>
    </row>
    <row r="384" spans="13:13" x14ac:dyDescent="0.3">
      <c r="M384"/>
    </row>
    <row r="385" spans="13:13" x14ac:dyDescent="0.3">
      <c r="M385"/>
    </row>
    <row r="386" spans="13:13" x14ac:dyDescent="0.3">
      <c r="M386"/>
    </row>
    <row r="387" spans="13:13" x14ac:dyDescent="0.3">
      <c r="M387"/>
    </row>
    <row r="388" spans="13:13" x14ac:dyDescent="0.3">
      <c r="M388"/>
    </row>
    <row r="389" spans="13:13" x14ac:dyDescent="0.3">
      <c r="M389"/>
    </row>
    <row r="390" spans="13:13" x14ac:dyDescent="0.3">
      <c r="M390"/>
    </row>
    <row r="391" spans="13:13" x14ac:dyDescent="0.3">
      <c r="M391"/>
    </row>
    <row r="392" spans="13:13" x14ac:dyDescent="0.3">
      <c r="M392"/>
    </row>
    <row r="393" spans="13:13" x14ac:dyDescent="0.3">
      <c r="M393"/>
    </row>
    <row r="394" spans="13:13" x14ac:dyDescent="0.3">
      <c r="M394"/>
    </row>
    <row r="395" spans="13:13" x14ac:dyDescent="0.3">
      <c r="M395"/>
    </row>
    <row r="396" spans="13:13" x14ac:dyDescent="0.3">
      <c r="M396"/>
    </row>
    <row r="397" spans="13:13" x14ac:dyDescent="0.3">
      <c r="M397"/>
    </row>
    <row r="398" spans="13:13" x14ac:dyDescent="0.3">
      <c r="M398"/>
    </row>
    <row r="399" spans="13:13" x14ac:dyDescent="0.3">
      <c r="M399"/>
    </row>
    <row r="400" spans="13:13" x14ac:dyDescent="0.3">
      <c r="M400"/>
    </row>
    <row r="401" spans="13:13" x14ac:dyDescent="0.3">
      <c r="M401"/>
    </row>
    <row r="402" spans="13:13" x14ac:dyDescent="0.3">
      <c r="M402"/>
    </row>
    <row r="403" spans="13:13" x14ac:dyDescent="0.3">
      <c r="M403"/>
    </row>
    <row r="404" spans="13:13" x14ac:dyDescent="0.3">
      <c r="M404"/>
    </row>
    <row r="405" spans="13:13" x14ac:dyDescent="0.3">
      <c r="M405"/>
    </row>
    <row r="406" spans="13:13" x14ac:dyDescent="0.3">
      <c r="M406"/>
    </row>
    <row r="407" spans="13:13" x14ac:dyDescent="0.3">
      <c r="M407"/>
    </row>
    <row r="408" spans="13:13" x14ac:dyDescent="0.3">
      <c r="M408"/>
    </row>
    <row r="409" spans="13:13" x14ac:dyDescent="0.3">
      <c r="M409"/>
    </row>
    <row r="410" spans="13:13" x14ac:dyDescent="0.3">
      <c r="M410"/>
    </row>
    <row r="411" spans="13:13" x14ac:dyDescent="0.3">
      <c r="M411"/>
    </row>
    <row r="412" spans="13:13" x14ac:dyDescent="0.3">
      <c r="M412"/>
    </row>
    <row r="413" spans="13:13" x14ac:dyDescent="0.3">
      <c r="M413"/>
    </row>
    <row r="414" spans="13:13" x14ac:dyDescent="0.3">
      <c r="M414"/>
    </row>
    <row r="415" spans="13:13" x14ac:dyDescent="0.3">
      <c r="M415"/>
    </row>
    <row r="416" spans="13:13" x14ac:dyDescent="0.3">
      <c r="M416"/>
    </row>
    <row r="417" spans="13:13" x14ac:dyDescent="0.3">
      <c r="M417"/>
    </row>
    <row r="418" spans="13:13" x14ac:dyDescent="0.3">
      <c r="M418"/>
    </row>
    <row r="419" spans="13:13" x14ac:dyDescent="0.3">
      <c r="M419"/>
    </row>
    <row r="420" spans="13:13" x14ac:dyDescent="0.3">
      <c r="M420"/>
    </row>
    <row r="421" spans="13:13" x14ac:dyDescent="0.3">
      <c r="M421"/>
    </row>
    <row r="422" spans="13:13" x14ac:dyDescent="0.3">
      <c r="M422"/>
    </row>
    <row r="423" spans="13:13" x14ac:dyDescent="0.3">
      <c r="M423"/>
    </row>
    <row r="424" spans="13:13" x14ac:dyDescent="0.3">
      <c r="M424"/>
    </row>
    <row r="425" spans="13:13" x14ac:dyDescent="0.3">
      <c r="M425"/>
    </row>
    <row r="426" spans="13:13" x14ac:dyDescent="0.3">
      <c r="M426"/>
    </row>
    <row r="427" spans="13:13" x14ac:dyDescent="0.3">
      <c r="M427"/>
    </row>
    <row r="428" spans="13:13" x14ac:dyDescent="0.3">
      <c r="M428"/>
    </row>
    <row r="429" spans="13:13" x14ac:dyDescent="0.3">
      <c r="M429"/>
    </row>
    <row r="430" spans="13:13" x14ac:dyDescent="0.3">
      <c r="M430"/>
    </row>
    <row r="431" spans="13:13" x14ac:dyDescent="0.3">
      <c r="M431"/>
    </row>
    <row r="432" spans="13:13" x14ac:dyDescent="0.3">
      <c r="M432"/>
    </row>
    <row r="433" spans="13:13" x14ac:dyDescent="0.3">
      <c r="M433"/>
    </row>
    <row r="434" spans="13:13" x14ac:dyDescent="0.3">
      <c r="M434"/>
    </row>
    <row r="435" spans="13:13" x14ac:dyDescent="0.3">
      <c r="M435"/>
    </row>
    <row r="436" spans="13:13" x14ac:dyDescent="0.3">
      <c r="M436"/>
    </row>
    <row r="437" spans="13:13" x14ac:dyDescent="0.3">
      <c r="M437"/>
    </row>
    <row r="438" spans="13:13" x14ac:dyDescent="0.3">
      <c r="M438"/>
    </row>
    <row r="439" spans="13:13" x14ac:dyDescent="0.3">
      <c r="M439"/>
    </row>
    <row r="440" spans="13:13" x14ac:dyDescent="0.3">
      <c r="M440"/>
    </row>
    <row r="441" spans="13:13" x14ac:dyDescent="0.3">
      <c r="M441"/>
    </row>
    <row r="442" spans="13:13" x14ac:dyDescent="0.3">
      <c r="M442"/>
    </row>
    <row r="443" spans="13:13" x14ac:dyDescent="0.3">
      <c r="M443"/>
    </row>
    <row r="444" spans="13:13" x14ac:dyDescent="0.3">
      <c r="M444"/>
    </row>
    <row r="445" spans="13:13" x14ac:dyDescent="0.3">
      <c r="M445"/>
    </row>
    <row r="446" spans="13:13" x14ac:dyDescent="0.3">
      <c r="M446"/>
    </row>
    <row r="447" spans="13:13" x14ac:dyDescent="0.3">
      <c r="M447"/>
    </row>
    <row r="448" spans="13:13" x14ac:dyDescent="0.3">
      <c r="M448"/>
    </row>
    <row r="449" spans="13:13" x14ac:dyDescent="0.3">
      <c r="M449"/>
    </row>
    <row r="450" spans="13:13" x14ac:dyDescent="0.3">
      <c r="M450"/>
    </row>
    <row r="451" spans="13:13" x14ac:dyDescent="0.3">
      <c r="M451"/>
    </row>
    <row r="452" spans="13:13" x14ac:dyDescent="0.3">
      <c r="M452"/>
    </row>
    <row r="453" spans="13:13" x14ac:dyDescent="0.3">
      <c r="M453"/>
    </row>
    <row r="454" spans="13:13" x14ac:dyDescent="0.3">
      <c r="M454"/>
    </row>
    <row r="455" spans="13:13" x14ac:dyDescent="0.3">
      <c r="M455"/>
    </row>
    <row r="456" spans="13:13" x14ac:dyDescent="0.3">
      <c r="M456"/>
    </row>
    <row r="457" spans="13:13" x14ac:dyDescent="0.3">
      <c r="M457"/>
    </row>
    <row r="458" spans="13:13" x14ac:dyDescent="0.3">
      <c r="M458"/>
    </row>
    <row r="459" spans="13:13" x14ac:dyDescent="0.3">
      <c r="M459"/>
    </row>
    <row r="460" spans="13:13" x14ac:dyDescent="0.3">
      <c r="M460"/>
    </row>
    <row r="461" spans="13:13" x14ac:dyDescent="0.3">
      <c r="M461"/>
    </row>
    <row r="462" spans="13:13" x14ac:dyDescent="0.3">
      <c r="M462"/>
    </row>
    <row r="463" spans="13:13" x14ac:dyDescent="0.3">
      <c r="M463"/>
    </row>
    <row r="464" spans="13:13" x14ac:dyDescent="0.3">
      <c r="M464"/>
    </row>
    <row r="465" spans="13:13" x14ac:dyDescent="0.3">
      <c r="M465"/>
    </row>
    <row r="466" spans="13:13" x14ac:dyDescent="0.3">
      <c r="M466"/>
    </row>
    <row r="467" spans="13:13" x14ac:dyDescent="0.3">
      <c r="M467"/>
    </row>
    <row r="468" spans="13:13" x14ac:dyDescent="0.3">
      <c r="M468"/>
    </row>
    <row r="469" spans="13:13" x14ac:dyDescent="0.3">
      <c r="M469"/>
    </row>
    <row r="470" spans="13:13" x14ac:dyDescent="0.3">
      <c r="M470"/>
    </row>
    <row r="471" spans="13:13" x14ac:dyDescent="0.3">
      <c r="M471"/>
    </row>
    <row r="472" spans="13:13" x14ac:dyDescent="0.3">
      <c r="M472"/>
    </row>
    <row r="473" spans="13:13" x14ac:dyDescent="0.3">
      <c r="M473"/>
    </row>
    <row r="474" spans="13:13" x14ac:dyDescent="0.3">
      <c r="M474"/>
    </row>
    <row r="475" spans="13:13" x14ac:dyDescent="0.3">
      <c r="M475"/>
    </row>
    <row r="476" spans="13:13" x14ac:dyDescent="0.3">
      <c r="M476"/>
    </row>
    <row r="477" spans="13:13" x14ac:dyDescent="0.3">
      <c r="M477"/>
    </row>
    <row r="478" spans="13:13" x14ac:dyDescent="0.3">
      <c r="M478"/>
    </row>
    <row r="479" spans="13:13" x14ac:dyDescent="0.3">
      <c r="M479"/>
    </row>
    <row r="480" spans="13:13" x14ac:dyDescent="0.3">
      <c r="M480"/>
    </row>
    <row r="481" spans="13:13" x14ac:dyDescent="0.3">
      <c r="M481"/>
    </row>
    <row r="482" spans="13:13" x14ac:dyDescent="0.3">
      <c r="M482"/>
    </row>
    <row r="483" spans="13:13" x14ac:dyDescent="0.3">
      <c r="M483"/>
    </row>
    <row r="484" spans="13:13" x14ac:dyDescent="0.3">
      <c r="M484"/>
    </row>
    <row r="485" spans="13:13" x14ac:dyDescent="0.3">
      <c r="M485"/>
    </row>
    <row r="486" spans="13:13" x14ac:dyDescent="0.3">
      <c r="M486"/>
    </row>
    <row r="487" spans="13:13" x14ac:dyDescent="0.3">
      <c r="M487"/>
    </row>
    <row r="488" spans="13:13" x14ac:dyDescent="0.3">
      <c r="M488"/>
    </row>
    <row r="489" spans="13:13" x14ac:dyDescent="0.3">
      <c r="M489"/>
    </row>
    <row r="490" spans="13:13" x14ac:dyDescent="0.3">
      <c r="M490"/>
    </row>
    <row r="491" spans="13:13" x14ac:dyDescent="0.3">
      <c r="M491"/>
    </row>
    <row r="492" spans="13:13" x14ac:dyDescent="0.3">
      <c r="M492"/>
    </row>
    <row r="493" spans="13:13" x14ac:dyDescent="0.3">
      <c r="M493"/>
    </row>
    <row r="494" spans="13:13" x14ac:dyDescent="0.3">
      <c r="M494"/>
    </row>
    <row r="495" spans="13:13" x14ac:dyDescent="0.3">
      <c r="M495"/>
    </row>
    <row r="496" spans="13:13" x14ac:dyDescent="0.3">
      <c r="M496"/>
    </row>
    <row r="497" spans="13:13" x14ac:dyDescent="0.3">
      <c r="M497"/>
    </row>
    <row r="498" spans="13:13" x14ac:dyDescent="0.3">
      <c r="M498"/>
    </row>
    <row r="499" spans="13:13" x14ac:dyDescent="0.3">
      <c r="M499"/>
    </row>
    <row r="500" spans="13:13" x14ac:dyDescent="0.3">
      <c r="M500"/>
    </row>
    <row r="501" spans="13:13" x14ac:dyDescent="0.3">
      <c r="M501"/>
    </row>
    <row r="502" spans="13:13" x14ac:dyDescent="0.3">
      <c r="M502"/>
    </row>
    <row r="503" spans="13:13" x14ac:dyDescent="0.3">
      <c r="M503"/>
    </row>
    <row r="504" spans="13:13" x14ac:dyDescent="0.3">
      <c r="M504"/>
    </row>
    <row r="505" spans="13:13" x14ac:dyDescent="0.3">
      <c r="M505"/>
    </row>
    <row r="506" spans="13:13" x14ac:dyDescent="0.3">
      <c r="M506"/>
    </row>
    <row r="507" spans="13:13" x14ac:dyDescent="0.3">
      <c r="M507"/>
    </row>
    <row r="508" spans="13:13" x14ac:dyDescent="0.3">
      <c r="M508"/>
    </row>
    <row r="509" spans="13:13" x14ac:dyDescent="0.3">
      <c r="M509"/>
    </row>
    <row r="510" spans="13:13" x14ac:dyDescent="0.3">
      <c r="M510"/>
    </row>
    <row r="511" spans="13:13" x14ac:dyDescent="0.3">
      <c r="M511"/>
    </row>
    <row r="512" spans="13:13" x14ac:dyDescent="0.3">
      <c r="M512"/>
    </row>
    <row r="513" spans="13:13" x14ac:dyDescent="0.3">
      <c r="M513"/>
    </row>
    <row r="514" spans="13:13" x14ac:dyDescent="0.3">
      <c r="M514"/>
    </row>
    <row r="515" spans="13:13" x14ac:dyDescent="0.3">
      <c r="M515"/>
    </row>
    <row r="516" spans="13:13" x14ac:dyDescent="0.3">
      <c r="M516"/>
    </row>
    <row r="517" spans="13:13" x14ac:dyDescent="0.3">
      <c r="M517"/>
    </row>
    <row r="518" spans="13:13" x14ac:dyDescent="0.3">
      <c r="M518"/>
    </row>
    <row r="519" spans="13:13" x14ac:dyDescent="0.3">
      <c r="M519"/>
    </row>
    <row r="520" spans="13:13" x14ac:dyDescent="0.3">
      <c r="M520"/>
    </row>
    <row r="521" spans="13:13" x14ac:dyDescent="0.3">
      <c r="M521"/>
    </row>
    <row r="522" spans="13:13" x14ac:dyDescent="0.3">
      <c r="M522"/>
    </row>
    <row r="523" spans="13:13" x14ac:dyDescent="0.3">
      <c r="M523"/>
    </row>
    <row r="524" spans="13:13" x14ac:dyDescent="0.3">
      <c r="M524"/>
    </row>
    <row r="525" spans="13:13" x14ac:dyDescent="0.3">
      <c r="M525"/>
    </row>
    <row r="526" spans="13:13" x14ac:dyDescent="0.3">
      <c r="M526"/>
    </row>
    <row r="527" spans="13:13" x14ac:dyDescent="0.3">
      <c r="M527"/>
    </row>
    <row r="528" spans="13:13" x14ac:dyDescent="0.3">
      <c r="M528"/>
    </row>
    <row r="529" spans="13:13" x14ac:dyDescent="0.3">
      <c r="M529"/>
    </row>
    <row r="530" spans="13:13" x14ac:dyDescent="0.3">
      <c r="M530"/>
    </row>
    <row r="531" spans="13:13" x14ac:dyDescent="0.3">
      <c r="M531"/>
    </row>
    <row r="532" spans="13:13" x14ac:dyDescent="0.3">
      <c r="M532"/>
    </row>
    <row r="533" spans="13:13" x14ac:dyDescent="0.3">
      <c r="M533"/>
    </row>
    <row r="534" spans="13:13" x14ac:dyDescent="0.3">
      <c r="M534"/>
    </row>
    <row r="535" spans="13:13" x14ac:dyDescent="0.3">
      <c r="M535"/>
    </row>
    <row r="536" spans="13:13" x14ac:dyDescent="0.3">
      <c r="M536"/>
    </row>
    <row r="537" spans="13:13" x14ac:dyDescent="0.3">
      <c r="M537"/>
    </row>
    <row r="538" spans="13:13" x14ac:dyDescent="0.3">
      <c r="M538"/>
    </row>
    <row r="539" spans="13:13" x14ac:dyDescent="0.3">
      <c r="M539"/>
    </row>
    <row r="540" spans="13:13" x14ac:dyDescent="0.3">
      <c r="M540"/>
    </row>
    <row r="541" spans="13:13" x14ac:dyDescent="0.3">
      <c r="M541"/>
    </row>
    <row r="542" spans="13:13" x14ac:dyDescent="0.3">
      <c r="M542"/>
    </row>
    <row r="543" spans="13:13" x14ac:dyDescent="0.3">
      <c r="M543"/>
    </row>
    <row r="544" spans="13:13" x14ac:dyDescent="0.3">
      <c r="M544"/>
    </row>
    <row r="545" spans="13:13" x14ac:dyDescent="0.3">
      <c r="M545"/>
    </row>
    <row r="546" spans="13:13" x14ac:dyDescent="0.3">
      <c r="M546"/>
    </row>
    <row r="547" spans="13:13" x14ac:dyDescent="0.3">
      <c r="M547"/>
    </row>
    <row r="548" spans="13:13" x14ac:dyDescent="0.3">
      <c r="M548"/>
    </row>
    <row r="549" spans="13:13" x14ac:dyDescent="0.3">
      <c r="M549"/>
    </row>
    <row r="550" spans="13:13" x14ac:dyDescent="0.3">
      <c r="M550"/>
    </row>
    <row r="551" spans="13:13" x14ac:dyDescent="0.3">
      <c r="M551"/>
    </row>
    <row r="552" spans="13:13" x14ac:dyDescent="0.3">
      <c r="M552"/>
    </row>
    <row r="553" spans="13:13" x14ac:dyDescent="0.3">
      <c r="M553"/>
    </row>
    <row r="554" spans="13:13" x14ac:dyDescent="0.3">
      <c r="M554"/>
    </row>
    <row r="555" spans="13:13" x14ac:dyDescent="0.3">
      <c r="M555"/>
    </row>
    <row r="556" spans="13:13" x14ac:dyDescent="0.3">
      <c r="M556"/>
    </row>
    <row r="557" spans="13:13" x14ac:dyDescent="0.3">
      <c r="M557"/>
    </row>
    <row r="558" spans="13:13" x14ac:dyDescent="0.3">
      <c r="M558"/>
    </row>
    <row r="559" spans="13:13" x14ac:dyDescent="0.3">
      <c r="M559"/>
    </row>
    <row r="560" spans="13:13" x14ac:dyDescent="0.3">
      <c r="M560"/>
    </row>
    <row r="561" spans="13:13" x14ac:dyDescent="0.3">
      <c r="M561"/>
    </row>
    <row r="562" spans="13:13" x14ac:dyDescent="0.3">
      <c r="M562"/>
    </row>
    <row r="563" spans="13:13" x14ac:dyDescent="0.3">
      <c r="M563"/>
    </row>
    <row r="564" spans="13:13" x14ac:dyDescent="0.3">
      <c r="M564"/>
    </row>
    <row r="565" spans="13:13" x14ac:dyDescent="0.3">
      <c r="M565"/>
    </row>
    <row r="566" spans="13:13" x14ac:dyDescent="0.3">
      <c r="M566"/>
    </row>
    <row r="567" spans="13:13" x14ac:dyDescent="0.3">
      <c r="M567"/>
    </row>
    <row r="568" spans="13:13" x14ac:dyDescent="0.3">
      <c r="M568"/>
    </row>
    <row r="569" spans="13:13" x14ac:dyDescent="0.3">
      <c r="M569"/>
    </row>
    <row r="570" spans="13:13" x14ac:dyDescent="0.3">
      <c r="M570"/>
    </row>
    <row r="571" spans="13:13" x14ac:dyDescent="0.3">
      <c r="M571"/>
    </row>
    <row r="572" spans="13:13" x14ac:dyDescent="0.3">
      <c r="M572"/>
    </row>
    <row r="573" spans="13:13" x14ac:dyDescent="0.3">
      <c r="M573"/>
    </row>
    <row r="574" spans="13:13" x14ac:dyDescent="0.3">
      <c r="M574"/>
    </row>
    <row r="575" spans="13:13" x14ac:dyDescent="0.3">
      <c r="M575"/>
    </row>
    <row r="576" spans="13:13" x14ac:dyDescent="0.3">
      <c r="M576"/>
    </row>
    <row r="577" spans="13:13" x14ac:dyDescent="0.3">
      <c r="M577"/>
    </row>
    <row r="578" spans="13:13" x14ac:dyDescent="0.3">
      <c r="M578"/>
    </row>
    <row r="579" spans="13:13" x14ac:dyDescent="0.3">
      <c r="M579"/>
    </row>
    <row r="580" spans="13:13" x14ac:dyDescent="0.3">
      <c r="M580"/>
    </row>
    <row r="581" spans="13:13" x14ac:dyDescent="0.3">
      <c r="M581"/>
    </row>
    <row r="582" spans="13:13" x14ac:dyDescent="0.3">
      <c r="M582"/>
    </row>
    <row r="583" spans="13:13" x14ac:dyDescent="0.3">
      <c r="M583"/>
    </row>
    <row r="584" spans="13:13" x14ac:dyDescent="0.3">
      <c r="M584"/>
    </row>
    <row r="585" spans="13:13" x14ac:dyDescent="0.3">
      <c r="M585"/>
    </row>
    <row r="586" spans="13:13" x14ac:dyDescent="0.3">
      <c r="M586"/>
    </row>
    <row r="587" spans="13:13" x14ac:dyDescent="0.3">
      <c r="M587"/>
    </row>
    <row r="588" spans="13:13" x14ac:dyDescent="0.3">
      <c r="M588"/>
    </row>
    <row r="589" spans="13:13" x14ac:dyDescent="0.3">
      <c r="M589"/>
    </row>
    <row r="590" spans="13:13" x14ac:dyDescent="0.3">
      <c r="M590"/>
    </row>
    <row r="591" spans="13:13" x14ac:dyDescent="0.3">
      <c r="M591"/>
    </row>
    <row r="592" spans="13:13" x14ac:dyDescent="0.3">
      <c r="M592"/>
    </row>
    <row r="593" spans="13:13" x14ac:dyDescent="0.3">
      <c r="M593"/>
    </row>
    <row r="594" spans="13:13" x14ac:dyDescent="0.3">
      <c r="M594"/>
    </row>
    <row r="595" spans="13:13" x14ac:dyDescent="0.3">
      <c r="M595"/>
    </row>
    <row r="596" spans="13:13" x14ac:dyDescent="0.3">
      <c r="M596"/>
    </row>
    <row r="597" spans="13:13" x14ac:dyDescent="0.3">
      <c r="M597"/>
    </row>
    <row r="598" spans="13:13" x14ac:dyDescent="0.3">
      <c r="M598"/>
    </row>
    <row r="599" spans="13:13" x14ac:dyDescent="0.3">
      <c r="M599"/>
    </row>
    <row r="600" spans="13:13" x14ac:dyDescent="0.3">
      <c r="M600"/>
    </row>
    <row r="601" spans="13:13" x14ac:dyDescent="0.3">
      <c r="M601"/>
    </row>
    <row r="602" spans="13:13" x14ac:dyDescent="0.3">
      <c r="M602"/>
    </row>
    <row r="603" spans="13:13" x14ac:dyDescent="0.3">
      <c r="M603"/>
    </row>
    <row r="604" spans="13:13" x14ac:dyDescent="0.3">
      <c r="M604"/>
    </row>
    <row r="605" spans="13:13" x14ac:dyDescent="0.3">
      <c r="M605"/>
    </row>
    <row r="606" spans="13:13" x14ac:dyDescent="0.3">
      <c r="M606"/>
    </row>
    <row r="607" spans="13:13" x14ac:dyDescent="0.3">
      <c r="M607"/>
    </row>
    <row r="608" spans="13:13" x14ac:dyDescent="0.3">
      <c r="M608"/>
    </row>
    <row r="609" spans="13:13" x14ac:dyDescent="0.3">
      <c r="M609"/>
    </row>
    <row r="610" spans="13:13" x14ac:dyDescent="0.3">
      <c r="M610"/>
    </row>
    <row r="611" spans="13:13" x14ac:dyDescent="0.3">
      <c r="M611"/>
    </row>
    <row r="612" spans="13:13" x14ac:dyDescent="0.3">
      <c r="M612"/>
    </row>
    <row r="613" spans="13:13" x14ac:dyDescent="0.3">
      <c r="M613"/>
    </row>
    <row r="614" spans="13:13" x14ac:dyDescent="0.3">
      <c r="M614"/>
    </row>
    <row r="615" spans="13:13" x14ac:dyDescent="0.3">
      <c r="M615"/>
    </row>
    <row r="616" spans="13:13" x14ac:dyDescent="0.3">
      <c r="M616"/>
    </row>
    <row r="617" spans="13:13" x14ac:dyDescent="0.3">
      <c r="M617"/>
    </row>
    <row r="618" spans="13:13" x14ac:dyDescent="0.3">
      <c r="M618"/>
    </row>
    <row r="619" spans="13:13" x14ac:dyDescent="0.3">
      <c r="M619"/>
    </row>
    <row r="620" spans="13:13" x14ac:dyDescent="0.3">
      <c r="M620"/>
    </row>
    <row r="621" spans="13:13" x14ac:dyDescent="0.3">
      <c r="M621"/>
    </row>
    <row r="622" spans="13:13" x14ac:dyDescent="0.3">
      <c r="M622"/>
    </row>
    <row r="623" spans="13:13" x14ac:dyDescent="0.3">
      <c r="M623"/>
    </row>
    <row r="624" spans="13:13" x14ac:dyDescent="0.3">
      <c r="M624"/>
    </row>
    <row r="625" spans="13:13" x14ac:dyDescent="0.3">
      <c r="M625"/>
    </row>
    <row r="626" spans="13:13" x14ac:dyDescent="0.3">
      <c r="M626"/>
    </row>
    <row r="627" spans="13:13" x14ac:dyDescent="0.3">
      <c r="M627"/>
    </row>
    <row r="628" spans="13:13" x14ac:dyDescent="0.3">
      <c r="M628"/>
    </row>
    <row r="629" spans="13:13" x14ac:dyDescent="0.3">
      <c r="M629"/>
    </row>
    <row r="630" spans="13:13" x14ac:dyDescent="0.3">
      <c r="M630"/>
    </row>
    <row r="631" spans="13:13" x14ac:dyDescent="0.3">
      <c r="M631"/>
    </row>
    <row r="632" spans="13:13" x14ac:dyDescent="0.3">
      <c r="M632"/>
    </row>
    <row r="633" spans="13:13" x14ac:dyDescent="0.3">
      <c r="M633"/>
    </row>
    <row r="634" spans="13:13" x14ac:dyDescent="0.3">
      <c r="M634"/>
    </row>
    <row r="635" spans="13:13" x14ac:dyDescent="0.3">
      <c r="M635"/>
    </row>
    <row r="636" spans="13:13" x14ac:dyDescent="0.3">
      <c r="M636"/>
    </row>
    <row r="637" spans="13:13" x14ac:dyDescent="0.3">
      <c r="M637"/>
    </row>
    <row r="638" spans="13:13" x14ac:dyDescent="0.3">
      <c r="M638"/>
    </row>
    <row r="639" spans="13:13" x14ac:dyDescent="0.3">
      <c r="M639"/>
    </row>
    <row r="640" spans="13:13" x14ac:dyDescent="0.3">
      <c r="M640"/>
    </row>
    <row r="641" spans="13:13" x14ac:dyDescent="0.3">
      <c r="M641"/>
    </row>
    <row r="642" spans="13:13" x14ac:dyDescent="0.3">
      <c r="M642"/>
    </row>
    <row r="643" spans="13:13" x14ac:dyDescent="0.3">
      <c r="M643"/>
    </row>
    <row r="644" spans="13:13" x14ac:dyDescent="0.3">
      <c r="M644"/>
    </row>
    <row r="645" spans="13:13" x14ac:dyDescent="0.3">
      <c r="M645"/>
    </row>
    <row r="646" spans="13:13" x14ac:dyDescent="0.3">
      <c r="M646"/>
    </row>
    <row r="647" spans="13:13" x14ac:dyDescent="0.3">
      <c r="M647"/>
    </row>
    <row r="648" spans="13:13" x14ac:dyDescent="0.3">
      <c r="M648"/>
    </row>
    <row r="649" spans="13:13" x14ac:dyDescent="0.3">
      <c r="M649"/>
    </row>
    <row r="650" spans="13:13" x14ac:dyDescent="0.3">
      <c r="M650"/>
    </row>
    <row r="651" spans="13:13" x14ac:dyDescent="0.3">
      <c r="M651"/>
    </row>
    <row r="652" spans="13:13" x14ac:dyDescent="0.3">
      <c r="M652"/>
    </row>
    <row r="653" spans="13:13" x14ac:dyDescent="0.3">
      <c r="M653"/>
    </row>
    <row r="654" spans="13:13" x14ac:dyDescent="0.3">
      <c r="M654"/>
    </row>
    <row r="655" spans="13:13" x14ac:dyDescent="0.3">
      <c r="M655"/>
    </row>
    <row r="656" spans="13:13" x14ac:dyDescent="0.3">
      <c r="M656"/>
    </row>
    <row r="657" spans="13:13" x14ac:dyDescent="0.3">
      <c r="M657"/>
    </row>
    <row r="658" spans="13:13" x14ac:dyDescent="0.3">
      <c r="M658"/>
    </row>
    <row r="659" spans="13:13" x14ac:dyDescent="0.3">
      <c r="M659"/>
    </row>
    <row r="660" spans="13:13" x14ac:dyDescent="0.3">
      <c r="M660"/>
    </row>
    <row r="661" spans="13:13" x14ac:dyDescent="0.3">
      <c r="M661"/>
    </row>
    <row r="662" spans="13:13" x14ac:dyDescent="0.3">
      <c r="M662"/>
    </row>
    <row r="663" spans="13:13" x14ac:dyDescent="0.3">
      <c r="M663"/>
    </row>
    <row r="664" spans="13:13" x14ac:dyDescent="0.3">
      <c r="M664"/>
    </row>
    <row r="665" spans="13:13" x14ac:dyDescent="0.3">
      <c r="M665"/>
    </row>
    <row r="666" spans="13:13" x14ac:dyDescent="0.3">
      <c r="M666"/>
    </row>
    <row r="667" spans="13:13" x14ac:dyDescent="0.3">
      <c r="M667"/>
    </row>
    <row r="668" spans="13:13" x14ac:dyDescent="0.3">
      <c r="M668"/>
    </row>
    <row r="669" spans="13:13" x14ac:dyDescent="0.3">
      <c r="M669"/>
    </row>
    <row r="670" spans="13:13" x14ac:dyDescent="0.3">
      <c r="M670"/>
    </row>
    <row r="671" spans="13:13" x14ac:dyDescent="0.3">
      <c r="M671"/>
    </row>
    <row r="672" spans="13:13" x14ac:dyDescent="0.3">
      <c r="M672"/>
    </row>
    <row r="673" spans="13:13" x14ac:dyDescent="0.3">
      <c r="M673"/>
    </row>
    <row r="674" spans="13:13" x14ac:dyDescent="0.3">
      <c r="M674"/>
    </row>
    <row r="675" spans="13:13" x14ac:dyDescent="0.3">
      <c r="M675"/>
    </row>
    <row r="676" spans="13:13" x14ac:dyDescent="0.3">
      <c r="M676"/>
    </row>
    <row r="677" spans="13:13" x14ac:dyDescent="0.3">
      <c r="M677"/>
    </row>
    <row r="678" spans="13:13" x14ac:dyDescent="0.3">
      <c r="M678"/>
    </row>
    <row r="679" spans="13:13" x14ac:dyDescent="0.3">
      <c r="M679"/>
    </row>
    <row r="680" spans="13:13" x14ac:dyDescent="0.3">
      <c r="M680"/>
    </row>
    <row r="681" spans="13:13" x14ac:dyDescent="0.3">
      <c r="M681"/>
    </row>
    <row r="682" spans="13:13" x14ac:dyDescent="0.3">
      <c r="M682"/>
    </row>
    <row r="683" spans="13:13" x14ac:dyDescent="0.3">
      <c r="M683"/>
    </row>
    <row r="684" spans="13:13" x14ac:dyDescent="0.3">
      <c r="M684"/>
    </row>
    <row r="685" spans="13:13" x14ac:dyDescent="0.3">
      <c r="M685"/>
    </row>
    <row r="686" spans="13:13" x14ac:dyDescent="0.3">
      <c r="M686"/>
    </row>
    <row r="687" spans="13:13" x14ac:dyDescent="0.3">
      <c r="M687"/>
    </row>
    <row r="688" spans="13:13" x14ac:dyDescent="0.3">
      <c r="M688"/>
    </row>
    <row r="689" spans="13:13" x14ac:dyDescent="0.3">
      <c r="M689"/>
    </row>
    <row r="690" spans="13:13" x14ac:dyDescent="0.3">
      <c r="M690"/>
    </row>
    <row r="691" spans="13:13" x14ac:dyDescent="0.3">
      <c r="M691"/>
    </row>
    <row r="692" spans="13:13" x14ac:dyDescent="0.3">
      <c r="M692"/>
    </row>
    <row r="693" spans="13:13" x14ac:dyDescent="0.3">
      <c r="M693"/>
    </row>
    <row r="694" spans="13:13" x14ac:dyDescent="0.3">
      <c r="M694"/>
    </row>
    <row r="695" spans="13:13" x14ac:dyDescent="0.3">
      <c r="M695"/>
    </row>
    <row r="696" spans="13:13" x14ac:dyDescent="0.3">
      <c r="M696"/>
    </row>
    <row r="697" spans="13:13" x14ac:dyDescent="0.3">
      <c r="M697"/>
    </row>
    <row r="698" spans="13:13" x14ac:dyDescent="0.3">
      <c r="M698"/>
    </row>
    <row r="699" spans="13:13" x14ac:dyDescent="0.3">
      <c r="M699"/>
    </row>
    <row r="700" spans="13:13" x14ac:dyDescent="0.3">
      <c r="M700"/>
    </row>
    <row r="701" spans="13:13" x14ac:dyDescent="0.3">
      <c r="M701"/>
    </row>
    <row r="702" spans="13:13" x14ac:dyDescent="0.3">
      <c r="M702"/>
    </row>
    <row r="703" spans="13:13" x14ac:dyDescent="0.3">
      <c r="M703"/>
    </row>
    <row r="704" spans="13:13" x14ac:dyDescent="0.3">
      <c r="M704"/>
    </row>
    <row r="705" spans="13:13" x14ac:dyDescent="0.3">
      <c r="M705"/>
    </row>
    <row r="706" spans="13:13" x14ac:dyDescent="0.3">
      <c r="M706"/>
    </row>
    <row r="707" spans="13:13" x14ac:dyDescent="0.3">
      <c r="M707"/>
    </row>
    <row r="708" spans="13:13" x14ac:dyDescent="0.3">
      <c r="M708"/>
    </row>
    <row r="709" spans="13:13" x14ac:dyDescent="0.3">
      <c r="M709"/>
    </row>
    <row r="710" spans="13:13" x14ac:dyDescent="0.3">
      <c r="M710"/>
    </row>
    <row r="711" spans="13:13" x14ac:dyDescent="0.3">
      <c r="M711"/>
    </row>
    <row r="712" spans="13:13" x14ac:dyDescent="0.3">
      <c r="M712"/>
    </row>
    <row r="713" spans="13:13" x14ac:dyDescent="0.3">
      <c r="M713"/>
    </row>
    <row r="714" spans="13:13" x14ac:dyDescent="0.3">
      <c r="M714"/>
    </row>
    <row r="715" spans="13:13" x14ac:dyDescent="0.3">
      <c r="M715"/>
    </row>
    <row r="716" spans="13:13" x14ac:dyDescent="0.3">
      <c r="M716"/>
    </row>
    <row r="717" spans="13:13" x14ac:dyDescent="0.3">
      <c r="M717"/>
    </row>
    <row r="718" spans="13:13" x14ac:dyDescent="0.3">
      <c r="M718"/>
    </row>
    <row r="719" spans="13:13" x14ac:dyDescent="0.3">
      <c r="M719"/>
    </row>
    <row r="720" spans="13:13" x14ac:dyDescent="0.3">
      <c r="M720"/>
    </row>
    <row r="721" spans="13:13" x14ac:dyDescent="0.3">
      <c r="M721"/>
    </row>
    <row r="722" spans="13:13" x14ac:dyDescent="0.3">
      <c r="M722"/>
    </row>
    <row r="723" spans="13:13" x14ac:dyDescent="0.3">
      <c r="M723"/>
    </row>
    <row r="724" spans="13:13" x14ac:dyDescent="0.3">
      <c r="M724"/>
    </row>
    <row r="725" spans="13:13" x14ac:dyDescent="0.3">
      <c r="M725"/>
    </row>
    <row r="726" spans="13:13" x14ac:dyDescent="0.3">
      <c r="M726"/>
    </row>
    <row r="727" spans="13:13" x14ac:dyDescent="0.3">
      <c r="M727"/>
    </row>
    <row r="728" spans="13:13" x14ac:dyDescent="0.3">
      <c r="M728"/>
    </row>
    <row r="729" spans="13:13" x14ac:dyDescent="0.3">
      <c r="M729"/>
    </row>
    <row r="730" spans="13:13" x14ac:dyDescent="0.3">
      <c r="M730"/>
    </row>
    <row r="731" spans="13:13" x14ac:dyDescent="0.3">
      <c r="M731"/>
    </row>
    <row r="732" spans="13:13" x14ac:dyDescent="0.3">
      <c r="M732"/>
    </row>
    <row r="733" spans="13:13" x14ac:dyDescent="0.3">
      <c r="M733"/>
    </row>
    <row r="734" spans="13:13" x14ac:dyDescent="0.3">
      <c r="M734"/>
    </row>
    <row r="735" spans="13:13" x14ac:dyDescent="0.3">
      <c r="M735"/>
    </row>
    <row r="736" spans="13:13" x14ac:dyDescent="0.3">
      <c r="M736"/>
    </row>
    <row r="737" spans="13:13" x14ac:dyDescent="0.3">
      <c r="M737"/>
    </row>
    <row r="738" spans="13:13" x14ac:dyDescent="0.3">
      <c r="M738"/>
    </row>
    <row r="739" spans="13:13" x14ac:dyDescent="0.3">
      <c r="M739"/>
    </row>
    <row r="740" spans="13:13" x14ac:dyDescent="0.3">
      <c r="M740"/>
    </row>
    <row r="741" spans="13:13" x14ac:dyDescent="0.3">
      <c r="M741"/>
    </row>
    <row r="742" spans="13:13" x14ac:dyDescent="0.3">
      <c r="M742"/>
    </row>
    <row r="743" spans="13:13" x14ac:dyDescent="0.3">
      <c r="M743"/>
    </row>
    <row r="744" spans="13:13" x14ac:dyDescent="0.3">
      <c r="M744"/>
    </row>
    <row r="745" spans="13:13" x14ac:dyDescent="0.3">
      <c r="M745"/>
    </row>
    <row r="746" spans="13:13" x14ac:dyDescent="0.3">
      <c r="M746"/>
    </row>
    <row r="747" spans="13:13" x14ac:dyDescent="0.3">
      <c r="M747"/>
    </row>
    <row r="748" spans="13:13" x14ac:dyDescent="0.3">
      <c r="M748"/>
    </row>
    <row r="749" spans="13:13" x14ac:dyDescent="0.3">
      <c r="M749"/>
    </row>
    <row r="750" spans="13:13" x14ac:dyDescent="0.3">
      <c r="M750"/>
    </row>
    <row r="751" spans="13:13" x14ac:dyDescent="0.3">
      <c r="M751"/>
    </row>
    <row r="752" spans="13:13" x14ac:dyDescent="0.3">
      <c r="M752"/>
    </row>
    <row r="753" spans="13:13" x14ac:dyDescent="0.3">
      <c r="M753"/>
    </row>
    <row r="754" spans="13:13" x14ac:dyDescent="0.3">
      <c r="M754"/>
    </row>
    <row r="755" spans="13:13" x14ac:dyDescent="0.3">
      <c r="M755"/>
    </row>
    <row r="756" spans="13:13" x14ac:dyDescent="0.3">
      <c r="M756"/>
    </row>
    <row r="757" spans="13:13" x14ac:dyDescent="0.3">
      <c r="M757"/>
    </row>
    <row r="758" spans="13:13" x14ac:dyDescent="0.3">
      <c r="M758"/>
    </row>
    <row r="759" spans="13:13" x14ac:dyDescent="0.3">
      <c r="M759"/>
    </row>
    <row r="760" spans="13:13" x14ac:dyDescent="0.3">
      <c r="M760"/>
    </row>
    <row r="761" spans="13:13" x14ac:dyDescent="0.3">
      <c r="M761"/>
    </row>
    <row r="762" spans="13:13" x14ac:dyDescent="0.3">
      <c r="M762"/>
    </row>
    <row r="763" spans="13:13" x14ac:dyDescent="0.3">
      <c r="M763"/>
    </row>
    <row r="764" spans="13:13" x14ac:dyDescent="0.3">
      <c r="M764"/>
    </row>
    <row r="765" spans="13:13" x14ac:dyDescent="0.3">
      <c r="M765"/>
    </row>
    <row r="766" spans="13:13" x14ac:dyDescent="0.3">
      <c r="M766"/>
    </row>
    <row r="767" spans="13:13" x14ac:dyDescent="0.3">
      <c r="M767"/>
    </row>
    <row r="768" spans="13:13" x14ac:dyDescent="0.3">
      <c r="M768"/>
    </row>
    <row r="769" spans="13:13" x14ac:dyDescent="0.3">
      <c r="M769"/>
    </row>
    <row r="770" spans="13:13" x14ac:dyDescent="0.3">
      <c r="M770"/>
    </row>
    <row r="771" spans="13:13" x14ac:dyDescent="0.3">
      <c r="M771"/>
    </row>
    <row r="772" spans="13:13" x14ac:dyDescent="0.3">
      <c r="M772"/>
    </row>
    <row r="773" spans="13:13" x14ac:dyDescent="0.3">
      <c r="M773"/>
    </row>
    <row r="774" spans="13:13" x14ac:dyDescent="0.3">
      <c r="M774"/>
    </row>
    <row r="775" spans="13:13" x14ac:dyDescent="0.3">
      <c r="M775"/>
    </row>
    <row r="776" spans="13:13" x14ac:dyDescent="0.3">
      <c r="M776"/>
    </row>
    <row r="777" spans="13:13" x14ac:dyDescent="0.3">
      <c r="M777"/>
    </row>
    <row r="778" spans="13:13" x14ac:dyDescent="0.3">
      <c r="M778"/>
    </row>
    <row r="779" spans="13:13" x14ac:dyDescent="0.3">
      <c r="M779"/>
    </row>
    <row r="780" spans="13:13" x14ac:dyDescent="0.3">
      <c r="M780"/>
    </row>
    <row r="781" spans="13:13" x14ac:dyDescent="0.3">
      <c r="M781"/>
    </row>
    <row r="782" spans="13:13" x14ac:dyDescent="0.3">
      <c r="M782"/>
    </row>
    <row r="783" spans="13:13" x14ac:dyDescent="0.3">
      <c r="M783"/>
    </row>
    <row r="784" spans="13:13" x14ac:dyDescent="0.3">
      <c r="M784"/>
    </row>
    <row r="785" spans="13:13" x14ac:dyDescent="0.3">
      <c r="M785"/>
    </row>
    <row r="786" spans="13:13" x14ac:dyDescent="0.3">
      <c r="M786"/>
    </row>
    <row r="787" spans="13:13" x14ac:dyDescent="0.3">
      <c r="M787"/>
    </row>
    <row r="788" spans="13:13" x14ac:dyDescent="0.3">
      <c r="M788"/>
    </row>
    <row r="789" spans="13:13" x14ac:dyDescent="0.3">
      <c r="M789"/>
    </row>
    <row r="790" spans="13:13" x14ac:dyDescent="0.3">
      <c r="M790"/>
    </row>
    <row r="791" spans="13:13" x14ac:dyDescent="0.3">
      <c r="M791"/>
    </row>
    <row r="792" spans="13:13" x14ac:dyDescent="0.3">
      <c r="M792"/>
    </row>
    <row r="793" spans="13:13" x14ac:dyDescent="0.3">
      <c r="M793"/>
    </row>
    <row r="794" spans="13:13" x14ac:dyDescent="0.3">
      <c r="M794"/>
    </row>
    <row r="795" spans="13:13" x14ac:dyDescent="0.3">
      <c r="M795"/>
    </row>
    <row r="796" spans="13:13" x14ac:dyDescent="0.3">
      <c r="M796"/>
    </row>
    <row r="797" spans="13:13" x14ac:dyDescent="0.3">
      <c r="M797"/>
    </row>
    <row r="798" spans="13:13" x14ac:dyDescent="0.3">
      <c r="M798"/>
    </row>
    <row r="799" spans="13:13" x14ac:dyDescent="0.3">
      <c r="M799"/>
    </row>
    <row r="800" spans="13:13" x14ac:dyDescent="0.3">
      <c r="M800"/>
    </row>
    <row r="801" spans="13:13" x14ac:dyDescent="0.3">
      <c r="M801"/>
    </row>
    <row r="802" spans="13:13" x14ac:dyDescent="0.3">
      <c r="M802"/>
    </row>
    <row r="803" spans="13:13" x14ac:dyDescent="0.3">
      <c r="M803"/>
    </row>
    <row r="804" spans="13:13" x14ac:dyDescent="0.3">
      <c r="M804"/>
    </row>
    <row r="805" spans="13:13" x14ac:dyDescent="0.3">
      <c r="M805"/>
    </row>
    <row r="806" spans="13:13" x14ac:dyDescent="0.3">
      <c r="M806"/>
    </row>
    <row r="807" spans="13:13" x14ac:dyDescent="0.3">
      <c r="M807"/>
    </row>
    <row r="808" spans="13:13" x14ac:dyDescent="0.3">
      <c r="M808"/>
    </row>
    <row r="809" spans="13:13" x14ac:dyDescent="0.3">
      <c r="M809"/>
    </row>
    <row r="810" spans="13:13" x14ac:dyDescent="0.3">
      <c r="M810"/>
    </row>
    <row r="811" spans="13:13" x14ac:dyDescent="0.3">
      <c r="M811"/>
    </row>
    <row r="812" spans="13:13" x14ac:dyDescent="0.3">
      <c r="M812"/>
    </row>
    <row r="813" spans="13:13" x14ac:dyDescent="0.3">
      <c r="M813"/>
    </row>
    <row r="814" spans="13:13" x14ac:dyDescent="0.3">
      <c r="M814"/>
    </row>
    <row r="815" spans="13:13" x14ac:dyDescent="0.3">
      <c r="M815"/>
    </row>
    <row r="816" spans="13:13" x14ac:dyDescent="0.3">
      <c r="M816"/>
    </row>
    <row r="817" spans="13:13" x14ac:dyDescent="0.3">
      <c r="M817"/>
    </row>
    <row r="818" spans="13:13" x14ac:dyDescent="0.3">
      <c r="M818"/>
    </row>
    <row r="819" spans="13:13" x14ac:dyDescent="0.3">
      <c r="M819"/>
    </row>
    <row r="820" spans="13:13" x14ac:dyDescent="0.3">
      <c r="M820"/>
    </row>
    <row r="821" spans="13:13" x14ac:dyDescent="0.3">
      <c r="M821"/>
    </row>
    <row r="822" spans="13:13" x14ac:dyDescent="0.3">
      <c r="M822"/>
    </row>
    <row r="823" spans="13:13" x14ac:dyDescent="0.3">
      <c r="M823"/>
    </row>
    <row r="824" spans="13:13" x14ac:dyDescent="0.3">
      <c r="M824"/>
    </row>
    <row r="825" spans="13:13" x14ac:dyDescent="0.3">
      <c r="M825"/>
    </row>
    <row r="826" spans="13:13" x14ac:dyDescent="0.3">
      <c r="M826"/>
    </row>
    <row r="827" spans="13:13" x14ac:dyDescent="0.3">
      <c r="M827"/>
    </row>
    <row r="828" spans="13:13" x14ac:dyDescent="0.3">
      <c r="M828"/>
    </row>
    <row r="829" spans="13:13" x14ac:dyDescent="0.3">
      <c r="M829"/>
    </row>
    <row r="830" spans="13:13" x14ac:dyDescent="0.3">
      <c r="M830"/>
    </row>
    <row r="831" spans="13:13" x14ac:dyDescent="0.3">
      <c r="M831"/>
    </row>
    <row r="832" spans="13:13" x14ac:dyDescent="0.3">
      <c r="M832"/>
    </row>
    <row r="833" spans="13:13" x14ac:dyDescent="0.3">
      <c r="M833"/>
    </row>
    <row r="834" spans="13:13" x14ac:dyDescent="0.3">
      <c r="M834"/>
    </row>
    <row r="835" spans="13:13" x14ac:dyDescent="0.3">
      <c r="M835"/>
    </row>
    <row r="836" spans="13:13" x14ac:dyDescent="0.3">
      <c r="M836"/>
    </row>
    <row r="837" spans="13:13" x14ac:dyDescent="0.3">
      <c r="M837"/>
    </row>
    <row r="838" spans="13:13" x14ac:dyDescent="0.3">
      <c r="M838"/>
    </row>
    <row r="839" spans="13:13" x14ac:dyDescent="0.3">
      <c r="M839"/>
    </row>
    <row r="840" spans="13:13" x14ac:dyDescent="0.3">
      <c r="M840"/>
    </row>
    <row r="841" spans="13:13" x14ac:dyDescent="0.3">
      <c r="M841"/>
    </row>
    <row r="842" spans="13:13" x14ac:dyDescent="0.3">
      <c r="M842"/>
    </row>
    <row r="843" spans="13:13" x14ac:dyDescent="0.3">
      <c r="M843"/>
    </row>
    <row r="844" spans="13:13" x14ac:dyDescent="0.3">
      <c r="M844"/>
    </row>
    <row r="845" spans="13:13" x14ac:dyDescent="0.3">
      <c r="M845"/>
    </row>
    <row r="846" spans="13:13" x14ac:dyDescent="0.3">
      <c r="M846"/>
    </row>
    <row r="847" spans="13:13" x14ac:dyDescent="0.3">
      <c r="M847"/>
    </row>
    <row r="848" spans="13:13" x14ac:dyDescent="0.3">
      <c r="M848"/>
    </row>
    <row r="849" spans="13:13" x14ac:dyDescent="0.3">
      <c r="M849"/>
    </row>
    <row r="850" spans="13:13" x14ac:dyDescent="0.3">
      <c r="M850"/>
    </row>
    <row r="851" spans="13:13" x14ac:dyDescent="0.3">
      <c r="M851"/>
    </row>
    <row r="852" spans="13:13" x14ac:dyDescent="0.3">
      <c r="M852"/>
    </row>
    <row r="853" spans="13:13" x14ac:dyDescent="0.3">
      <c r="M853"/>
    </row>
    <row r="854" spans="13:13" x14ac:dyDescent="0.3">
      <c r="M854"/>
    </row>
    <row r="855" spans="13:13" x14ac:dyDescent="0.3">
      <c r="M855"/>
    </row>
    <row r="856" spans="13:13" x14ac:dyDescent="0.3">
      <c r="M856"/>
    </row>
    <row r="857" spans="13:13" x14ac:dyDescent="0.3">
      <c r="M857"/>
    </row>
    <row r="858" spans="13:13" x14ac:dyDescent="0.3">
      <c r="M858"/>
    </row>
    <row r="859" spans="13:13" x14ac:dyDescent="0.3">
      <c r="M859"/>
    </row>
    <row r="860" spans="13:13" x14ac:dyDescent="0.3">
      <c r="M860"/>
    </row>
    <row r="861" spans="13:13" x14ac:dyDescent="0.3">
      <c r="M861"/>
    </row>
    <row r="862" spans="13:13" x14ac:dyDescent="0.3">
      <c r="M862"/>
    </row>
    <row r="863" spans="13:13" x14ac:dyDescent="0.3">
      <c r="M863"/>
    </row>
    <row r="864" spans="13:13" x14ac:dyDescent="0.3">
      <c r="M864"/>
    </row>
    <row r="865" spans="13:13" x14ac:dyDescent="0.3">
      <c r="M865"/>
    </row>
    <row r="866" spans="13:13" x14ac:dyDescent="0.3">
      <c r="M866"/>
    </row>
    <row r="867" spans="13:13" x14ac:dyDescent="0.3">
      <c r="M867"/>
    </row>
    <row r="868" spans="13:13" x14ac:dyDescent="0.3">
      <c r="M868"/>
    </row>
    <row r="869" spans="13:13" x14ac:dyDescent="0.3">
      <c r="M869"/>
    </row>
    <row r="870" spans="13:13" x14ac:dyDescent="0.3">
      <c r="M870"/>
    </row>
    <row r="871" spans="13:13" x14ac:dyDescent="0.3">
      <c r="M871"/>
    </row>
    <row r="872" spans="13:13" x14ac:dyDescent="0.3">
      <c r="M872"/>
    </row>
    <row r="873" spans="13:13" x14ac:dyDescent="0.3">
      <c r="M873"/>
    </row>
    <row r="874" spans="13:13" x14ac:dyDescent="0.3">
      <c r="M874"/>
    </row>
    <row r="875" spans="13:13" x14ac:dyDescent="0.3">
      <c r="M875"/>
    </row>
    <row r="876" spans="13:13" x14ac:dyDescent="0.3">
      <c r="M876"/>
    </row>
    <row r="877" spans="13:13" x14ac:dyDescent="0.3">
      <c r="M877"/>
    </row>
    <row r="878" spans="13:13" x14ac:dyDescent="0.3">
      <c r="M878"/>
    </row>
    <row r="879" spans="13:13" x14ac:dyDescent="0.3">
      <c r="M879"/>
    </row>
    <row r="880" spans="13:13" x14ac:dyDescent="0.3">
      <c r="M880"/>
    </row>
    <row r="881" spans="13:13" x14ac:dyDescent="0.3">
      <c r="M881"/>
    </row>
    <row r="882" spans="13:13" x14ac:dyDescent="0.3">
      <c r="M882"/>
    </row>
    <row r="883" spans="13:13" x14ac:dyDescent="0.3">
      <c r="M883"/>
    </row>
    <row r="884" spans="13:13" x14ac:dyDescent="0.3">
      <c r="M884"/>
    </row>
    <row r="885" spans="13:13" x14ac:dyDescent="0.3">
      <c r="M885"/>
    </row>
    <row r="886" spans="13:13" x14ac:dyDescent="0.3">
      <c r="M886"/>
    </row>
    <row r="887" spans="13:13" x14ac:dyDescent="0.3">
      <c r="M887"/>
    </row>
    <row r="888" spans="13:13" x14ac:dyDescent="0.3">
      <c r="M888"/>
    </row>
    <row r="889" spans="13:13" x14ac:dyDescent="0.3">
      <c r="M889"/>
    </row>
    <row r="890" spans="13:13" x14ac:dyDescent="0.3">
      <c r="M890"/>
    </row>
    <row r="891" spans="13:13" x14ac:dyDescent="0.3">
      <c r="M891"/>
    </row>
    <row r="892" spans="13:13" x14ac:dyDescent="0.3">
      <c r="M892"/>
    </row>
    <row r="893" spans="13:13" x14ac:dyDescent="0.3">
      <c r="M893"/>
    </row>
    <row r="894" spans="13:13" x14ac:dyDescent="0.3">
      <c r="M894"/>
    </row>
    <row r="895" spans="13:13" x14ac:dyDescent="0.3">
      <c r="M895"/>
    </row>
    <row r="896" spans="13:13" x14ac:dyDescent="0.3">
      <c r="M896"/>
    </row>
    <row r="897" spans="13:13" x14ac:dyDescent="0.3">
      <c r="M897"/>
    </row>
    <row r="898" spans="13:13" x14ac:dyDescent="0.3">
      <c r="M898"/>
    </row>
    <row r="899" spans="13:13" x14ac:dyDescent="0.3">
      <c r="M899"/>
    </row>
    <row r="900" spans="13:13" x14ac:dyDescent="0.3">
      <c r="M900"/>
    </row>
    <row r="901" spans="13:13" x14ac:dyDescent="0.3">
      <c r="M901"/>
    </row>
    <row r="902" spans="13:13" x14ac:dyDescent="0.3">
      <c r="M902"/>
    </row>
    <row r="903" spans="13:13" x14ac:dyDescent="0.3">
      <c r="M903"/>
    </row>
    <row r="904" spans="13:13" x14ac:dyDescent="0.3">
      <c r="M904"/>
    </row>
    <row r="905" spans="13:13" x14ac:dyDescent="0.3">
      <c r="M905"/>
    </row>
    <row r="906" spans="13:13" x14ac:dyDescent="0.3">
      <c r="M906"/>
    </row>
    <row r="907" spans="13:13" x14ac:dyDescent="0.3">
      <c r="M907"/>
    </row>
    <row r="908" spans="13:13" x14ac:dyDescent="0.3">
      <c r="M908"/>
    </row>
    <row r="909" spans="13:13" x14ac:dyDescent="0.3">
      <c r="M909"/>
    </row>
    <row r="910" spans="13:13" x14ac:dyDescent="0.3">
      <c r="M910"/>
    </row>
    <row r="911" spans="13:13" x14ac:dyDescent="0.3">
      <c r="M911"/>
    </row>
    <row r="912" spans="13:13" x14ac:dyDescent="0.3">
      <c r="M912"/>
    </row>
    <row r="913" spans="13:13" x14ac:dyDescent="0.3">
      <c r="M913"/>
    </row>
    <row r="914" spans="13:13" x14ac:dyDescent="0.3">
      <c r="M914"/>
    </row>
    <row r="915" spans="13:13" x14ac:dyDescent="0.3">
      <c r="M915"/>
    </row>
    <row r="916" spans="13:13" x14ac:dyDescent="0.3">
      <c r="M916"/>
    </row>
    <row r="917" spans="13:13" x14ac:dyDescent="0.3">
      <c r="M917"/>
    </row>
    <row r="918" spans="13:13" x14ac:dyDescent="0.3">
      <c r="M918"/>
    </row>
    <row r="919" spans="13:13" x14ac:dyDescent="0.3">
      <c r="M919"/>
    </row>
    <row r="920" spans="13:13" x14ac:dyDescent="0.3">
      <c r="M920"/>
    </row>
    <row r="921" spans="13:13" x14ac:dyDescent="0.3">
      <c r="M921"/>
    </row>
    <row r="922" spans="13:13" x14ac:dyDescent="0.3">
      <c r="M922"/>
    </row>
    <row r="923" spans="13:13" x14ac:dyDescent="0.3">
      <c r="M923"/>
    </row>
    <row r="924" spans="13:13" x14ac:dyDescent="0.3">
      <c r="M924"/>
    </row>
    <row r="925" spans="13:13" x14ac:dyDescent="0.3">
      <c r="M925"/>
    </row>
    <row r="926" spans="13:13" x14ac:dyDescent="0.3">
      <c r="M926"/>
    </row>
    <row r="927" spans="13:13" x14ac:dyDescent="0.3">
      <c r="M927"/>
    </row>
    <row r="928" spans="13:13" x14ac:dyDescent="0.3">
      <c r="M928"/>
    </row>
    <row r="929" spans="13:13" x14ac:dyDescent="0.3">
      <c r="M929"/>
    </row>
    <row r="930" spans="13:13" x14ac:dyDescent="0.3">
      <c r="M930"/>
    </row>
    <row r="931" spans="13:13" x14ac:dyDescent="0.3">
      <c r="M931"/>
    </row>
    <row r="932" spans="13:13" x14ac:dyDescent="0.3">
      <c r="M932"/>
    </row>
    <row r="933" spans="13:13" x14ac:dyDescent="0.3">
      <c r="M933"/>
    </row>
    <row r="934" spans="13:13" x14ac:dyDescent="0.3">
      <c r="M934"/>
    </row>
    <row r="935" spans="13:13" x14ac:dyDescent="0.3">
      <c r="M935"/>
    </row>
    <row r="936" spans="13:13" x14ac:dyDescent="0.3">
      <c r="M936"/>
    </row>
    <row r="937" spans="13:13" x14ac:dyDescent="0.3">
      <c r="M937"/>
    </row>
    <row r="938" spans="13:13" x14ac:dyDescent="0.3">
      <c r="M938"/>
    </row>
    <row r="939" spans="13:13" x14ac:dyDescent="0.3">
      <c r="M939"/>
    </row>
    <row r="940" spans="13:13" x14ac:dyDescent="0.3">
      <c r="M940"/>
    </row>
    <row r="941" spans="13:13" x14ac:dyDescent="0.3">
      <c r="M941"/>
    </row>
    <row r="942" spans="13:13" x14ac:dyDescent="0.3">
      <c r="M942"/>
    </row>
    <row r="943" spans="13:13" x14ac:dyDescent="0.3">
      <c r="M943"/>
    </row>
    <row r="944" spans="13:13" x14ac:dyDescent="0.3">
      <c r="M944"/>
    </row>
    <row r="945" spans="13:13" x14ac:dyDescent="0.3">
      <c r="M945"/>
    </row>
    <row r="946" spans="13:13" x14ac:dyDescent="0.3">
      <c r="M946"/>
    </row>
    <row r="947" spans="13:13" x14ac:dyDescent="0.3">
      <c r="M947"/>
    </row>
    <row r="948" spans="13:13" x14ac:dyDescent="0.3">
      <c r="M948"/>
    </row>
    <row r="949" spans="13:13" x14ac:dyDescent="0.3">
      <c r="M949"/>
    </row>
    <row r="950" spans="13:13" x14ac:dyDescent="0.3">
      <c r="M950"/>
    </row>
    <row r="951" spans="13:13" x14ac:dyDescent="0.3">
      <c r="M951"/>
    </row>
    <row r="952" spans="13:13" x14ac:dyDescent="0.3">
      <c r="M952"/>
    </row>
    <row r="953" spans="13:13" x14ac:dyDescent="0.3">
      <c r="M953"/>
    </row>
    <row r="954" spans="13:13" x14ac:dyDescent="0.3">
      <c r="M954"/>
    </row>
    <row r="955" spans="13:13" x14ac:dyDescent="0.3">
      <c r="M955"/>
    </row>
    <row r="956" spans="13:13" x14ac:dyDescent="0.3">
      <c r="M956"/>
    </row>
    <row r="957" spans="13:13" x14ac:dyDescent="0.3">
      <c r="M957"/>
    </row>
    <row r="958" spans="13:13" x14ac:dyDescent="0.3">
      <c r="M958"/>
    </row>
    <row r="959" spans="13:13" x14ac:dyDescent="0.3">
      <c r="M959"/>
    </row>
    <row r="960" spans="13:13" x14ac:dyDescent="0.3">
      <c r="M960"/>
    </row>
    <row r="961" spans="13:13" x14ac:dyDescent="0.3">
      <c r="M961"/>
    </row>
    <row r="962" spans="13:13" x14ac:dyDescent="0.3">
      <c r="M962"/>
    </row>
    <row r="963" spans="13:13" x14ac:dyDescent="0.3">
      <c r="M963"/>
    </row>
    <row r="964" spans="13:13" x14ac:dyDescent="0.3">
      <c r="M964"/>
    </row>
    <row r="965" spans="13:13" x14ac:dyDescent="0.3">
      <c r="M965"/>
    </row>
    <row r="966" spans="13:13" x14ac:dyDescent="0.3">
      <c r="M966"/>
    </row>
    <row r="967" spans="13:13" x14ac:dyDescent="0.3">
      <c r="M967"/>
    </row>
    <row r="968" spans="13:13" x14ac:dyDescent="0.3">
      <c r="M968"/>
    </row>
    <row r="969" spans="13:13" x14ac:dyDescent="0.3">
      <c r="M969"/>
    </row>
    <row r="970" spans="13:13" x14ac:dyDescent="0.3">
      <c r="M970"/>
    </row>
    <row r="971" spans="13:13" x14ac:dyDescent="0.3">
      <c r="M971"/>
    </row>
    <row r="972" spans="13:13" x14ac:dyDescent="0.3">
      <c r="M972"/>
    </row>
    <row r="973" spans="13:13" x14ac:dyDescent="0.3">
      <c r="M973"/>
    </row>
    <row r="974" spans="13:13" x14ac:dyDescent="0.3">
      <c r="M974"/>
    </row>
    <row r="975" spans="13:13" x14ac:dyDescent="0.3">
      <c r="M975"/>
    </row>
    <row r="976" spans="13:13" x14ac:dyDescent="0.3">
      <c r="M976"/>
    </row>
    <row r="977" spans="13:13" x14ac:dyDescent="0.3">
      <c r="M977"/>
    </row>
    <row r="978" spans="13:13" x14ac:dyDescent="0.3">
      <c r="M978"/>
    </row>
    <row r="979" spans="13:13" x14ac:dyDescent="0.3">
      <c r="M979"/>
    </row>
    <row r="980" spans="13:13" x14ac:dyDescent="0.3">
      <c r="M980"/>
    </row>
    <row r="981" spans="13:13" x14ac:dyDescent="0.3">
      <c r="M981"/>
    </row>
    <row r="982" spans="13:13" x14ac:dyDescent="0.3">
      <c r="M982"/>
    </row>
    <row r="983" spans="13:13" x14ac:dyDescent="0.3">
      <c r="M983"/>
    </row>
    <row r="984" spans="13:13" x14ac:dyDescent="0.3">
      <c r="M984"/>
    </row>
    <row r="985" spans="13:13" x14ac:dyDescent="0.3">
      <c r="M985"/>
    </row>
    <row r="986" spans="13:13" x14ac:dyDescent="0.3">
      <c r="M986"/>
    </row>
    <row r="987" spans="13:13" x14ac:dyDescent="0.3">
      <c r="M987"/>
    </row>
    <row r="988" spans="13:13" x14ac:dyDescent="0.3">
      <c r="M988"/>
    </row>
    <row r="989" spans="13:13" x14ac:dyDescent="0.3">
      <c r="M989"/>
    </row>
    <row r="990" spans="13:13" x14ac:dyDescent="0.3">
      <c r="M990"/>
    </row>
    <row r="991" spans="13:13" x14ac:dyDescent="0.3">
      <c r="M991"/>
    </row>
    <row r="992" spans="13:13" x14ac:dyDescent="0.3">
      <c r="M992"/>
    </row>
    <row r="993" spans="13:13" x14ac:dyDescent="0.3">
      <c r="M993"/>
    </row>
    <row r="994" spans="13:13" x14ac:dyDescent="0.3">
      <c r="M994"/>
    </row>
    <row r="995" spans="13:13" x14ac:dyDescent="0.3">
      <c r="M995"/>
    </row>
    <row r="996" spans="13:13" x14ac:dyDescent="0.3">
      <c r="M996"/>
    </row>
    <row r="997" spans="13:13" x14ac:dyDescent="0.3">
      <c r="M997"/>
    </row>
    <row r="998" spans="13:13" x14ac:dyDescent="0.3">
      <c r="M998"/>
    </row>
    <row r="999" spans="13:13" x14ac:dyDescent="0.3">
      <c r="M999"/>
    </row>
    <row r="1000" spans="13:13" x14ac:dyDescent="0.3">
      <c r="M1000"/>
    </row>
    <row r="1001" spans="13:13" x14ac:dyDescent="0.3">
      <c r="M1001"/>
    </row>
    <row r="1002" spans="13:13" x14ac:dyDescent="0.3">
      <c r="M1002"/>
    </row>
    <row r="1003" spans="13:13" x14ac:dyDescent="0.3">
      <c r="M1003"/>
    </row>
    <row r="1004" spans="13:13" x14ac:dyDescent="0.3">
      <c r="M1004"/>
    </row>
    <row r="1005" spans="13:13" x14ac:dyDescent="0.3">
      <c r="M1005"/>
    </row>
    <row r="1006" spans="13:13" x14ac:dyDescent="0.3">
      <c r="M1006"/>
    </row>
    <row r="1007" spans="13:13" x14ac:dyDescent="0.3">
      <c r="M1007"/>
    </row>
    <row r="1008" spans="13:13" x14ac:dyDescent="0.3">
      <c r="M1008"/>
    </row>
    <row r="1009" spans="13:13" x14ac:dyDescent="0.3">
      <c r="M1009"/>
    </row>
    <row r="1010" spans="13:13" x14ac:dyDescent="0.3">
      <c r="M1010"/>
    </row>
    <row r="1011" spans="13:13" x14ac:dyDescent="0.3">
      <c r="M1011"/>
    </row>
    <row r="1012" spans="13:13" x14ac:dyDescent="0.3">
      <c r="M1012"/>
    </row>
    <row r="1013" spans="13:13" x14ac:dyDescent="0.3">
      <c r="M1013"/>
    </row>
    <row r="1014" spans="13:13" x14ac:dyDescent="0.3">
      <c r="M1014"/>
    </row>
    <row r="1015" spans="13:13" x14ac:dyDescent="0.3">
      <c r="M1015"/>
    </row>
    <row r="1016" spans="13:13" x14ac:dyDescent="0.3">
      <c r="M1016"/>
    </row>
    <row r="1017" spans="13:13" x14ac:dyDescent="0.3">
      <c r="M1017"/>
    </row>
    <row r="1018" spans="13:13" x14ac:dyDescent="0.3">
      <c r="M1018"/>
    </row>
    <row r="1019" spans="13:13" x14ac:dyDescent="0.3">
      <c r="M1019"/>
    </row>
    <row r="1020" spans="13:13" x14ac:dyDescent="0.3">
      <c r="M1020"/>
    </row>
    <row r="1021" spans="13:13" x14ac:dyDescent="0.3">
      <c r="M1021"/>
    </row>
    <row r="1022" spans="13:13" x14ac:dyDescent="0.3">
      <c r="M1022"/>
    </row>
    <row r="1023" spans="13:13" x14ac:dyDescent="0.3">
      <c r="M1023"/>
    </row>
    <row r="1024" spans="13:13" x14ac:dyDescent="0.3">
      <c r="M1024"/>
    </row>
    <row r="1025" spans="13:13" x14ac:dyDescent="0.3">
      <c r="M1025"/>
    </row>
    <row r="1026" spans="13:13" x14ac:dyDescent="0.3">
      <c r="M1026"/>
    </row>
    <row r="1027" spans="13:13" x14ac:dyDescent="0.3">
      <c r="M1027"/>
    </row>
    <row r="1028" spans="13:13" x14ac:dyDescent="0.3">
      <c r="M1028"/>
    </row>
    <row r="1029" spans="13:13" x14ac:dyDescent="0.3">
      <c r="M1029"/>
    </row>
    <row r="1030" spans="13:13" x14ac:dyDescent="0.3">
      <c r="M1030"/>
    </row>
    <row r="1031" spans="13:13" x14ac:dyDescent="0.3">
      <c r="M1031"/>
    </row>
    <row r="1032" spans="13:13" x14ac:dyDescent="0.3">
      <c r="M1032"/>
    </row>
    <row r="1033" spans="13:13" x14ac:dyDescent="0.3">
      <c r="M1033"/>
    </row>
    <row r="1034" spans="13:13" x14ac:dyDescent="0.3">
      <c r="M1034"/>
    </row>
    <row r="1035" spans="13:13" x14ac:dyDescent="0.3">
      <c r="M1035"/>
    </row>
    <row r="1036" spans="13:13" x14ac:dyDescent="0.3">
      <c r="M1036"/>
    </row>
    <row r="1037" spans="13:13" x14ac:dyDescent="0.3">
      <c r="M1037"/>
    </row>
    <row r="1038" spans="13:13" x14ac:dyDescent="0.3">
      <c r="M1038"/>
    </row>
    <row r="1039" spans="13:13" x14ac:dyDescent="0.3">
      <c r="M1039"/>
    </row>
    <row r="1040" spans="13:13" x14ac:dyDescent="0.3">
      <c r="M1040"/>
    </row>
    <row r="1041" spans="13:13" x14ac:dyDescent="0.3">
      <c r="M1041"/>
    </row>
    <row r="1042" spans="13:13" x14ac:dyDescent="0.3">
      <c r="M1042"/>
    </row>
    <row r="1043" spans="13:13" x14ac:dyDescent="0.3">
      <c r="M1043"/>
    </row>
    <row r="1044" spans="13:13" x14ac:dyDescent="0.3">
      <c r="M1044"/>
    </row>
    <row r="1045" spans="13:13" x14ac:dyDescent="0.3">
      <c r="M1045"/>
    </row>
    <row r="1046" spans="13:13" x14ac:dyDescent="0.3">
      <c r="M1046"/>
    </row>
    <row r="1047" spans="13:13" x14ac:dyDescent="0.3">
      <c r="M1047"/>
    </row>
    <row r="1048" spans="13:13" x14ac:dyDescent="0.3">
      <c r="M1048"/>
    </row>
    <row r="1049" spans="13:13" x14ac:dyDescent="0.3">
      <c r="M1049"/>
    </row>
    <row r="1050" spans="13:13" x14ac:dyDescent="0.3">
      <c r="M1050"/>
    </row>
    <row r="1051" spans="13:13" x14ac:dyDescent="0.3">
      <c r="M1051"/>
    </row>
    <row r="1052" spans="13:13" x14ac:dyDescent="0.3">
      <c r="M1052"/>
    </row>
    <row r="1053" spans="13:13" x14ac:dyDescent="0.3">
      <c r="M1053"/>
    </row>
    <row r="1054" spans="13:13" x14ac:dyDescent="0.3">
      <c r="M1054"/>
    </row>
    <row r="1055" spans="13:13" x14ac:dyDescent="0.3">
      <c r="M1055"/>
    </row>
    <row r="1056" spans="13:13" x14ac:dyDescent="0.3">
      <c r="M1056"/>
    </row>
    <row r="1057" spans="13:13" x14ac:dyDescent="0.3">
      <c r="M1057"/>
    </row>
    <row r="1058" spans="13:13" x14ac:dyDescent="0.3">
      <c r="M1058"/>
    </row>
    <row r="1059" spans="13:13" x14ac:dyDescent="0.3">
      <c r="M1059"/>
    </row>
    <row r="1060" spans="13:13" x14ac:dyDescent="0.3">
      <c r="M1060"/>
    </row>
    <row r="1061" spans="13:13" x14ac:dyDescent="0.3">
      <c r="M1061"/>
    </row>
    <row r="1062" spans="13:13" x14ac:dyDescent="0.3">
      <c r="M1062"/>
    </row>
    <row r="1063" spans="13:13" x14ac:dyDescent="0.3">
      <c r="M1063"/>
    </row>
    <row r="1064" spans="13:13" x14ac:dyDescent="0.3">
      <c r="M1064"/>
    </row>
    <row r="1065" spans="13:13" x14ac:dyDescent="0.3">
      <c r="M1065"/>
    </row>
    <row r="1066" spans="13:13" x14ac:dyDescent="0.3">
      <c r="M1066"/>
    </row>
    <row r="1067" spans="13:13" x14ac:dyDescent="0.3">
      <c r="M1067"/>
    </row>
    <row r="1068" spans="13:13" x14ac:dyDescent="0.3">
      <c r="M1068"/>
    </row>
    <row r="1069" spans="13:13" x14ac:dyDescent="0.3">
      <c r="M1069"/>
    </row>
    <row r="1070" spans="13:13" x14ac:dyDescent="0.3">
      <c r="M1070"/>
    </row>
    <row r="1071" spans="13:13" x14ac:dyDescent="0.3">
      <c r="M1071"/>
    </row>
    <row r="1072" spans="13:13" x14ac:dyDescent="0.3">
      <c r="M1072"/>
    </row>
    <row r="1073" spans="13:13" x14ac:dyDescent="0.3">
      <c r="M1073"/>
    </row>
    <row r="1074" spans="13:13" x14ac:dyDescent="0.3">
      <c r="M1074"/>
    </row>
    <row r="1075" spans="13:13" x14ac:dyDescent="0.3">
      <c r="M1075"/>
    </row>
    <row r="1076" spans="13:13" x14ac:dyDescent="0.3">
      <c r="M1076"/>
    </row>
    <row r="1077" spans="13:13" x14ac:dyDescent="0.3">
      <c r="M1077"/>
    </row>
    <row r="1078" spans="13:13" x14ac:dyDescent="0.3">
      <c r="M1078"/>
    </row>
    <row r="1079" spans="13:13" x14ac:dyDescent="0.3">
      <c r="M1079"/>
    </row>
    <row r="1080" spans="13:13" x14ac:dyDescent="0.3">
      <c r="M1080"/>
    </row>
    <row r="1081" spans="13:13" x14ac:dyDescent="0.3">
      <c r="M1081"/>
    </row>
    <row r="1082" spans="13:13" x14ac:dyDescent="0.3">
      <c r="M1082"/>
    </row>
    <row r="1083" spans="13:13" x14ac:dyDescent="0.3">
      <c r="M1083"/>
    </row>
    <row r="1084" spans="13:13" x14ac:dyDescent="0.3">
      <c r="M1084"/>
    </row>
    <row r="1085" spans="13:13" x14ac:dyDescent="0.3">
      <c r="M1085"/>
    </row>
    <row r="1086" spans="13:13" x14ac:dyDescent="0.3">
      <c r="M1086"/>
    </row>
    <row r="1087" spans="13:13" x14ac:dyDescent="0.3">
      <c r="M1087"/>
    </row>
    <row r="1088" spans="13:13" x14ac:dyDescent="0.3">
      <c r="M1088"/>
    </row>
    <row r="1089" spans="13:13" x14ac:dyDescent="0.3">
      <c r="M1089"/>
    </row>
    <row r="1090" spans="13:13" x14ac:dyDescent="0.3">
      <c r="M1090"/>
    </row>
    <row r="1091" spans="13:13" x14ac:dyDescent="0.3">
      <c r="M1091"/>
    </row>
    <row r="1092" spans="13:13" x14ac:dyDescent="0.3">
      <c r="M1092"/>
    </row>
    <row r="1093" spans="13:13" x14ac:dyDescent="0.3">
      <c r="M1093"/>
    </row>
    <row r="1094" spans="13:13" x14ac:dyDescent="0.3">
      <c r="M1094"/>
    </row>
    <row r="1095" spans="13:13" x14ac:dyDescent="0.3">
      <c r="M1095"/>
    </row>
    <row r="1096" spans="13:13" x14ac:dyDescent="0.3">
      <c r="M1096"/>
    </row>
    <row r="1097" spans="13:13" x14ac:dyDescent="0.3">
      <c r="M1097"/>
    </row>
    <row r="1098" spans="13:13" x14ac:dyDescent="0.3">
      <c r="M1098"/>
    </row>
    <row r="1099" spans="13:13" x14ac:dyDescent="0.3">
      <c r="M1099"/>
    </row>
    <row r="1100" spans="13:13" x14ac:dyDescent="0.3">
      <c r="M1100"/>
    </row>
    <row r="1101" spans="13:13" x14ac:dyDescent="0.3">
      <c r="M1101"/>
    </row>
    <row r="1102" spans="13:13" x14ac:dyDescent="0.3">
      <c r="M1102"/>
    </row>
    <row r="1103" spans="13:13" x14ac:dyDescent="0.3">
      <c r="M1103"/>
    </row>
    <row r="1104" spans="13:13" x14ac:dyDescent="0.3">
      <c r="M1104"/>
    </row>
    <row r="1105" spans="13:13" x14ac:dyDescent="0.3">
      <c r="M1105"/>
    </row>
    <row r="1106" spans="13:13" x14ac:dyDescent="0.3">
      <c r="M1106"/>
    </row>
    <row r="1107" spans="13:13" x14ac:dyDescent="0.3">
      <c r="M1107"/>
    </row>
    <row r="1108" spans="13:13" x14ac:dyDescent="0.3">
      <c r="M1108"/>
    </row>
    <row r="1109" spans="13:13" x14ac:dyDescent="0.3">
      <c r="M1109"/>
    </row>
    <row r="1110" spans="13:13" x14ac:dyDescent="0.3">
      <c r="M1110"/>
    </row>
    <row r="1111" spans="13:13" x14ac:dyDescent="0.3">
      <c r="M1111"/>
    </row>
    <row r="1112" spans="13:13" x14ac:dyDescent="0.3">
      <c r="M1112"/>
    </row>
    <row r="1113" spans="13:13" x14ac:dyDescent="0.3">
      <c r="M1113"/>
    </row>
    <row r="1114" spans="13:13" x14ac:dyDescent="0.3">
      <c r="M1114"/>
    </row>
    <row r="1115" spans="13:13" x14ac:dyDescent="0.3">
      <c r="M1115"/>
    </row>
    <row r="1116" spans="13:13" x14ac:dyDescent="0.3">
      <c r="M1116"/>
    </row>
    <row r="1117" spans="13:13" x14ac:dyDescent="0.3">
      <c r="M1117"/>
    </row>
    <row r="1118" spans="13:13" x14ac:dyDescent="0.3">
      <c r="M1118"/>
    </row>
    <row r="1119" spans="13:13" x14ac:dyDescent="0.3">
      <c r="M1119"/>
    </row>
    <row r="1120" spans="13:13" x14ac:dyDescent="0.3">
      <c r="M1120"/>
    </row>
    <row r="1121" spans="13:13" x14ac:dyDescent="0.3">
      <c r="M1121"/>
    </row>
    <row r="1122" spans="13:13" x14ac:dyDescent="0.3">
      <c r="M1122"/>
    </row>
    <row r="1123" spans="13:13" x14ac:dyDescent="0.3">
      <c r="M1123"/>
    </row>
    <row r="1124" spans="13:13" x14ac:dyDescent="0.3">
      <c r="M1124"/>
    </row>
    <row r="1125" spans="13:13" x14ac:dyDescent="0.3">
      <c r="M1125"/>
    </row>
    <row r="1126" spans="13:13" x14ac:dyDescent="0.3">
      <c r="M1126"/>
    </row>
    <row r="1127" spans="13:13" x14ac:dyDescent="0.3">
      <c r="M1127"/>
    </row>
    <row r="1128" spans="13:13" x14ac:dyDescent="0.3">
      <c r="M1128"/>
    </row>
    <row r="1129" spans="13:13" x14ac:dyDescent="0.3">
      <c r="M1129"/>
    </row>
    <row r="1130" spans="13:13" x14ac:dyDescent="0.3">
      <c r="M1130"/>
    </row>
    <row r="1131" spans="13:13" x14ac:dyDescent="0.3">
      <c r="M1131"/>
    </row>
    <row r="1132" spans="13:13" x14ac:dyDescent="0.3">
      <c r="M1132"/>
    </row>
    <row r="1133" spans="13:13" x14ac:dyDescent="0.3">
      <c r="M1133"/>
    </row>
    <row r="1134" spans="13:13" x14ac:dyDescent="0.3">
      <c r="M1134"/>
    </row>
    <row r="1135" spans="13:13" x14ac:dyDescent="0.3">
      <c r="M1135"/>
    </row>
    <row r="1136" spans="13:13" x14ac:dyDescent="0.3">
      <c r="M1136"/>
    </row>
    <row r="1137" spans="13:13" x14ac:dyDescent="0.3">
      <c r="M1137"/>
    </row>
    <row r="1138" spans="13:13" x14ac:dyDescent="0.3">
      <c r="M1138"/>
    </row>
    <row r="1139" spans="13:13" x14ac:dyDescent="0.3">
      <c r="M1139"/>
    </row>
    <row r="1140" spans="13:13" x14ac:dyDescent="0.3">
      <c r="M1140"/>
    </row>
    <row r="1141" spans="13:13" x14ac:dyDescent="0.3">
      <c r="M1141"/>
    </row>
    <row r="1142" spans="13:13" x14ac:dyDescent="0.3">
      <c r="M1142"/>
    </row>
    <row r="1143" spans="13:13" x14ac:dyDescent="0.3">
      <c r="M1143"/>
    </row>
    <row r="1144" spans="13:13" x14ac:dyDescent="0.3">
      <c r="M1144"/>
    </row>
    <row r="1145" spans="13:13" x14ac:dyDescent="0.3">
      <c r="M1145"/>
    </row>
    <row r="1146" spans="13:13" x14ac:dyDescent="0.3">
      <c r="M1146"/>
    </row>
    <row r="1147" spans="13:13" x14ac:dyDescent="0.3">
      <c r="M1147"/>
    </row>
    <row r="1148" spans="13:13" x14ac:dyDescent="0.3">
      <c r="M1148"/>
    </row>
    <row r="1149" spans="13:13" x14ac:dyDescent="0.3">
      <c r="M1149"/>
    </row>
    <row r="1150" spans="13:13" x14ac:dyDescent="0.3">
      <c r="M1150"/>
    </row>
    <row r="1151" spans="13:13" x14ac:dyDescent="0.3">
      <c r="M1151"/>
    </row>
    <row r="1152" spans="13:13" x14ac:dyDescent="0.3">
      <c r="M1152"/>
    </row>
    <row r="1153" spans="13:13" x14ac:dyDescent="0.3">
      <c r="M1153"/>
    </row>
    <row r="1154" spans="13:13" x14ac:dyDescent="0.3">
      <c r="M1154"/>
    </row>
    <row r="1155" spans="13:13" x14ac:dyDescent="0.3">
      <c r="M1155"/>
    </row>
    <row r="1156" spans="13:13" x14ac:dyDescent="0.3">
      <c r="M1156"/>
    </row>
    <row r="1157" spans="13:13" x14ac:dyDescent="0.3">
      <c r="M1157"/>
    </row>
    <row r="1158" spans="13:13" x14ac:dyDescent="0.3">
      <c r="M1158"/>
    </row>
    <row r="1159" spans="13:13" x14ac:dyDescent="0.3">
      <c r="M1159"/>
    </row>
    <row r="1160" spans="13:13" x14ac:dyDescent="0.3">
      <c r="M1160"/>
    </row>
    <row r="1161" spans="13:13" x14ac:dyDescent="0.3">
      <c r="M1161"/>
    </row>
    <row r="1162" spans="13:13" x14ac:dyDescent="0.3">
      <c r="M1162"/>
    </row>
    <row r="1163" spans="13:13" x14ac:dyDescent="0.3">
      <c r="M1163"/>
    </row>
    <row r="1164" spans="13:13" x14ac:dyDescent="0.3">
      <c r="M1164"/>
    </row>
    <row r="1165" spans="13:13" x14ac:dyDescent="0.3">
      <c r="M1165"/>
    </row>
    <row r="1166" spans="13:13" x14ac:dyDescent="0.3">
      <c r="M1166"/>
    </row>
    <row r="1167" spans="13:13" x14ac:dyDescent="0.3">
      <c r="M1167"/>
    </row>
    <row r="1168" spans="13:13" x14ac:dyDescent="0.3">
      <c r="M1168"/>
    </row>
    <row r="1169" spans="13:13" x14ac:dyDescent="0.3">
      <c r="M1169"/>
    </row>
    <row r="1170" spans="13:13" x14ac:dyDescent="0.3">
      <c r="M1170"/>
    </row>
    <row r="1171" spans="13:13" x14ac:dyDescent="0.3">
      <c r="M1171"/>
    </row>
    <row r="1172" spans="13:13" x14ac:dyDescent="0.3">
      <c r="M1172"/>
    </row>
    <row r="1173" spans="13:13" x14ac:dyDescent="0.3">
      <c r="M1173"/>
    </row>
    <row r="1174" spans="13:13" x14ac:dyDescent="0.3">
      <c r="M1174"/>
    </row>
    <row r="1175" spans="13:13" x14ac:dyDescent="0.3">
      <c r="M1175"/>
    </row>
    <row r="1176" spans="13:13" x14ac:dyDescent="0.3">
      <c r="M1176"/>
    </row>
    <row r="1177" spans="13:13" x14ac:dyDescent="0.3">
      <c r="M1177"/>
    </row>
    <row r="1178" spans="13:13" x14ac:dyDescent="0.3">
      <c r="M1178"/>
    </row>
    <row r="1179" spans="13:13" x14ac:dyDescent="0.3">
      <c r="M1179"/>
    </row>
    <row r="1180" spans="13:13" x14ac:dyDescent="0.3">
      <c r="M1180"/>
    </row>
    <row r="1181" spans="13:13" x14ac:dyDescent="0.3">
      <c r="M1181"/>
    </row>
    <row r="1182" spans="13:13" x14ac:dyDescent="0.3">
      <c r="M1182"/>
    </row>
    <row r="1183" spans="13:13" x14ac:dyDescent="0.3">
      <c r="M1183"/>
    </row>
    <row r="1184" spans="13:13" x14ac:dyDescent="0.3">
      <c r="M1184"/>
    </row>
    <row r="1185" spans="13:13" x14ac:dyDescent="0.3">
      <c r="M1185"/>
    </row>
    <row r="1186" spans="13:13" x14ac:dyDescent="0.3">
      <c r="M1186"/>
    </row>
    <row r="1187" spans="13:13" x14ac:dyDescent="0.3">
      <c r="M1187"/>
    </row>
    <row r="1188" spans="13:13" x14ac:dyDescent="0.3">
      <c r="M1188"/>
    </row>
    <row r="1189" spans="13:13" x14ac:dyDescent="0.3">
      <c r="M1189"/>
    </row>
    <row r="1190" spans="13:13" x14ac:dyDescent="0.3">
      <c r="M1190"/>
    </row>
    <row r="1191" spans="13:13" x14ac:dyDescent="0.3">
      <c r="M1191"/>
    </row>
    <row r="1192" spans="13:13" x14ac:dyDescent="0.3">
      <c r="M1192"/>
    </row>
    <row r="1193" spans="13:13" x14ac:dyDescent="0.3">
      <c r="M1193"/>
    </row>
    <row r="1194" spans="13:13" x14ac:dyDescent="0.3">
      <c r="M1194"/>
    </row>
    <row r="1195" spans="13:13" x14ac:dyDescent="0.3">
      <c r="M1195"/>
    </row>
    <row r="1196" spans="13:13" x14ac:dyDescent="0.3">
      <c r="M1196"/>
    </row>
    <row r="1197" spans="13:13" x14ac:dyDescent="0.3">
      <c r="M1197"/>
    </row>
    <row r="1198" spans="13:13" x14ac:dyDescent="0.3">
      <c r="M1198"/>
    </row>
    <row r="1199" spans="13:13" x14ac:dyDescent="0.3">
      <c r="M1199"/>
    </row>
    <row r="1200" spans="13:13" x14ac:dyDescent="0.3">
      <c r="M1200"/>
    </row>
    <row r="1201" spans="13:13" x14ac:dyDescent="0.3">
      <c r="M1201"/>
    </row>
    <row r="1202" spans="13:13" x14ac:dyDescent="0.3">
      <c r="M1202"/>
    </row>
    <row r="1203" spans="13:13" x14ac:dyDescent="0.3">
      <c r="M1203"/>
    </row>
    <row r="1204" spans="13:13" x14ac:dyDescent="0.3">
      <c r="M1204"/>
    </row>
    <row r="1205" spans="13:13" x14ac:dyDescent="0.3">
      <c r="M1205"/>
    </row>
    <row r="1206" spans="13:13" x14ac:dyDescent="0.3">
      <c r="M1206"/>
    </row>
    <row r="1207" spans="13:13" x14ac:dyDescent="0.3">
      <c r="M1207"/>
    </row>
    <row r="1208" spans="13:13" x14ac:dyDescent="0.3">
      <c r="M1208"/>
    </row>
    <row r="1209" spans="13:13" x14ac:dyDescent="0.3">
      <c r="M1209"/>
    </row>
    <row r="1210" spans="13:13" x14ac:dyDescent="0.3">
      <c r="M1210"/>
    </row>
    <row r="1211" spans="13:13" x14ac:dyDescent="0.3">
      <c r="M1211"/>
    </row>
    <row r="1212" spans="13:13" x14ac:dyDescent="0.3">
      <c r="M1212"/>
    </row>
    <row r="1213" spans="13:13" x14ac:dyDescent="0.3">
      <c r="M1213"/>
    </row>
    <row r="1214" spans="13:13" x14ac:dyDescent="0.3">
      <c r="M1214"/>
    </row>
    <row r="1215" spans="13:13" x14ac:dyDescent="0.3">
      <c r="M1215"/>
    </row>
    <row r="1216" spans="13:13" x14ac:dyDescent="0.3">
      <c r="M1216"/>
    </row>
    <row r="1217" spans="13:13" x14ac:dyDescent="0.3">
      <c r="M1217"/>
    </row>
    <row r="1218" spans="13:13" x14ac:dyDescent="0.3">
      <c r="M1218"/>
    </row>
    <row r="1219" spans="13:13" x14ac:dyDescent="0.3">
      <c r="M1219"/>
    </row>
    <row r="1220" spans="13:13" x14ac:dyDescent="0.3">
      <c r="M1220"/>
    </row>
    <row r="1221" spans="13:13" x14ac:dyDescent="0.3">
      <c r="M1221"/>
    </row>
    <row r="1222" spans="13:13" x14ac:dyDescent="0.3">
      <c r="M1222"/>
    </row>
    <row r="1223" spans="13:13" x14ac:dyDescent="0.3">
      <c r="M1223"/>
    </row>
    <row r="1224" spans="13:13" x14ac:dyDescent="0.3">
      <c r="M1224"/>
    </row>
    <row r="1225" spans="13:13" x14ac:dyDescent="0.3">
      <c r="M1225"/>
    </row>
    <row r="1226" spans="13:13" x14ac:dyDescent="0.3">
      <c r="M1226"/>
    </row>
    <row r="1227" spans="13:13" x14ac:dyDescent="0.3">
      <c r="M1227"/>
    </row>
    <row r="1228" spans="13:13" x14ac:dyDescent="0.3">
      <c r="M1228"/>
    </row>
    <row r="1229" spans="13:13" x14ac:dyDescent="0.3">
      <c r="M1229"/>
    </row>
    <row r="1230" spans="13:13" x14ac:dyDescent="0.3">
      <c r="M1230"/>
    </row>
    <row r="1231" spans="13:13" x14ac:dyDescent="0.3">
      <c r="M1231"/>
    </row>
    <row r="1232" spans="13:13" x14ac:dyDescent="0.3">
      <c r="M1232"/>
    </row>
    <row r="1233" spans="13:13" x14ac:dyDescent="0.3">
      <c r="M1233"/>
    </row>
    <row r="1234" spans="13:13" x14ac:dyDescent="0.3">
      <c r="M1234"/>
    </row>
    <row r="1235" spans="13:13" x14ac:dyDescent="0.3">
      <c r="M1235"/>
    </row>
    <row r="1236" spans="13:13" x14ac:dyDescent="0.3">
      <c r="M1236"/>
    </row>
    <row r="1237" spans="13:13" x14ac:dyDescent="0.3">
      <c r="M1237"/>
    </row>
    <row r="1238" spans="13:13" x14ac:dyDescent="0.3">
      <c r="M1238"/>
    </row>
    <row r="1239" spans="13:13" x14ac:dyDescent="0.3">
      <c r="M1239"/>
    </row>
    <row r="1240" spans="13:13" x14ac:dyDescent="0.3">
      <c r="M1240"/>
    </row>
    <row r="1241" spans="13:13" x14ac:dyDescent="0.3">
      <c r="M1241"/>
    </row>
    <row r="1242" spans="13:13" x14ac:dyDescent="0.3">
      <c r="M1242"/>
    </row>
    <row r="1243" spans="13:13" x14ac:dyDescent="0.3">
      <c r="M1243"/>
    </row>
    <row r="1244" spans="13:13" x14ac:dyDescent="0.3">
      <c r="M1244"/>
    </row>
    <row r="1245" spans="13:13" x14ac:dyDescent="0.3">
      <c r="M1245"/>
    </row>
    <row r="1246" spans="13:13" x14ac:dyDescent="0.3">
      <c r="M1246"/>
    </row>
    <row r="1247" spans="13:13" x14ac:dyDescent="0.3">
      <c r="M1247"/>
    </row>
    <row r="1248" spans="13:13" x14ac:dyDescent="0.3">
      <c r="M1248"/>
    </row>
    <row r="1249" spans="13:13" x14ac:dyDescent="0.3">
      <c r="M1249"/>
    </row>
    <row r="1250" spans="13:13" x14ac:dyDescent="0.3">
      <c r="M1250"/>
    </row>
    <row r="1251" spans="13:13" x14ac:dyDescent="0.3">
      <c r="M1251"/>
    </row>
    <row r="1252" spans="13:13" x14ac:dyDescent="0.3">
      <c r="M1252"/>
    </row>
    <row r="1253" spans="13:13" x14ac:dyDescent="0.3">
      <c r="M1253"/>
    </row>
    <row r="1254" spans="13:13" x14ac:dyDescent="0.3">
      <c r="M1254"/>
    </row>
    <row r="1255" spans="13:13" x14ac:dyDescent="0.3">
      <c r="M1255"/>
    </row>
    <row r="1256" spans="13:13" x14ac:dyDescent="0.3">
      <c r="M1256"/>
    </row>
    <row r="1257" spans="13:13" x14ac:dyDescent="0.3">
      <c r="M1257"/>
    </row>
    <row r="1258" spans="13:13" x14ac:dyDescent="0.3">
      <c r="M1258"/>
    </row>
    <row r="1259" spans="13:13" x14ac:dyDescent="0.3">
      <c r="M1259"/>
    </row>
    <row r="1260" spans="13:13" x14ac:dyDescent="0.3">
      <c r="M1260"/>
    </row>
    <row r="1261" spans="13:13" x14ac:dyDescent="0.3">
      <c r="M1261"/>
    </row>
    <row r="1262" spans="13:13" x14ac:dyDescent="0.3">
      <c r="M1262"/>
    </row>
    <row r="1263" spans="13:13" x14ac:dyDescent="0.3">
      <c r="M1263"/>
    </row>
    <row r="1264" spans="13:13" x14ac:dyDescent="0.3">
      <c r="M1264"/>
    </row>
    <row r="1265" spans="13:13" x14ac:dyDescent="0.3">
      <c r="M1265"/>
    </row>
    <row r="1266" spans="13:13" x14ac:dyDescent="0.3">
      <c r="M1266"/>
    </row>
    <row r="1267" spans="13:13" x14ac:dyDescent="0.3">
      <c r="M1267"/>
    </row>
    <row r="1268" spans="13:13" x14ac:dyDescent="0.3">
      <c r="M1268"/>
    </row>
    <row r="1269" spans="13:13" x14ac:dyDescent="0.3">
      <c r="M1269"/>
    </row>
    <row r="1270" spans="13:13" x14ac:dyDescent="0.3">
      <c r="M1270"/>
    </row>
    <row r="1271" spans="13:13" x14ac:dyDescent="0.3">
      <c r="M1271"/>
    </row>
  </sheetData>
  <mergeCells count="103">
    <mergeCell ref="B35:C35"/>
    <mergeCell ref="B36:C36"/>
    <mergeCell ref="B37:C37"/>
    <mergeCell ref="B38:C38"/>
    <mergeCell ref="B39:C39"/>
    <mergeCell ref="B40:C40"/>
    <mergeCell ref="B41:C41"/>
    <mergeCell ref="B42:C42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M5:V5"/>
    <mergeCell ref="O6:V6"/>
    <mergeCell ref="M1:Q1"/>
    <mergeCell ref="M2:N2"/>
    <mergeCell ref="O2:R2"/>
    <mergeCell ref="M4:V4"/>
    <mergeCell ref="BK12:BM12"/>
    <mergeCell ref="BN12:BP12"/>
    <mergeCell ref="AP12:AR12"/>
    <mergeCell ref="M9:O9"/>
    <mergeCell ref="BB9:BD9"/>
    <mergeCell ref="BE9:BG9"/>
    <mergeCell ref="X8:X13"/>
    <mergeCell ref="T12:V12"/>
    <mergeCell ref="M8:R8"/>
    <mergeCell ref="T8:V8"/>
    <mergeCell ref="P12:R12"/>
    <mergeCell ref="M12:O12"/>
    <mergeCell ref="AS12:AU12"/>
    <mergeCell ref="W8:W13"/>
    <mergeCell ref="BH9:BJ9"/>
    <mergeCell ref="AM9:AO9"/>
    <mergeCell ref="AP9:AR9"/>
    <mergeCell ref="T9:V9"/>
    <mergeCell ref="D4:K4"/>
    <mergeCell ref="D5:K5"/>
    <mergeCell ref="A1:B1"/>
    <mergeCell ref="D2:G2"/>
    <mergeCell ref="B13:C13"/>
    <mergeCell ref="F8:L8"/>
    <mergeCell ref="C1:F1"/>
    <mergeCell ref="J1:K1"/>
    <mergeCell ref="B2:C2"/>
    <mergeCell ref="I2:K2"/>
    <mergeCell ref="F3:G3"/>
    <mergeCell ref="J3:K3"/>
    <mergeCell ref="B4:C4"/>
    <mergeCell ref="A12:D12"/>
    <mergeCell ref="F12:H12"/>
    <mergeCell ref="I12:K12"/>
    <mergeCell ref="C6:K6"/>
    <mergeCell ref="B7:K7"/>
    <mergeCell ref="A8:D8"/>
    <mergeCell ref="P9:R9"/>
    <mergeCell ref="AM8:BA8"/>
    <mergeCell ref="BB8:BP8"/>
    <mergeCell ref="A9:D9"/>
    <mergeCell ref="F9:H9"/>
    <mergeCell ref="I9:K9"/>
    <mergeCell ref="AV12:AX12"/>
    <mergeCell ref="BK9:BM9"/>
    <mergeCell ref="BN9:BP9"/>
    <mergeCell ref="AY9:BA9"/>
    <mergeCell ref="AV9:AX9"/>
    <mergeCell ref="AS9:AU9"/>
    <mergeCell ref="BH12:BJ12"/>
    <mergeCell ref="AY12:BA12"/>
    <mergeCell ref="AM12:AO12"/>
    <mergeCell ref="BB12:BD12"/>
    <mergeCell ref="BE12:BG12"/>
    <mergeCell ref="Y8:Y13"/>
    <mergeCell ref="Z8:AC12"/>
    <mergeCell ref="AC14:AC65"/>
    <mergeCell ref="B14:C14"/>
    <mergeCell ref="B15:C15"/>
    <mergeCell ref="B16:C16"/>
    <mergeCell ref="A82:F82"/>
    <mergeCell ref="G82:H82"/>
    <mergeCell ref="J82:K82"/>
    <mergeCell ref="N82:O82"/>
    <mergeCell ref="Q82:R82"/>
    <mergeCell ref="U82:V82"/>
    <mergeCell ref="B80:C80"/>
    <mergeCell ref="B81:C81"/>
    <mergeCell ref="B77:C77"/>
    <mergeCell ref="B78:C78"/>
    <mergeCell ref="B79:C79"/>
  </mergeCells>
  <conditionalFormatting sqref="E14:E81">
    <cfRule type="containsText" dxfId="40" priority="1" operator="containsText" text="A">
      <formula>NOT(ISERROR(SEARCH("A",E14)))</formula>
    </cfRule>
    <cfRule type="containsText" dxfId="38" priority="3" operator="containsText" text="A">
      <formula>NOT(ISERROR(SEARCH("A",E14)))</formula>
    </cfRule>
  </conditionalFormatting>
  <conditionalFormatting sqref="H14:H81">
    <cfRule type="cellIs" dxfId="37" priority="110" operator="between">
      <formula>#REF!</formula>
      <formula>#REF!</formula>
    </cfRule>
    <cfRule type="aboveAverage" dxfId="36" priority="111"/>
    <cfRule type="cellIs" priority="109" operator="greaterThan">
      <formula>#REF!</formula>
    </cfRule>
    <cfRule type="containsText" dxfId="35" priority="39" operator="containsText" text="Y">
      <formula>NOT(ISERROR(SEARCH("Y",H14)))</formula>
    </cfRule>
    <cfRule type="containsText" dxfId="34" priority="38" operator="containsText" text="Y">
      <formula>NOT(ISERROR(SEARCH("Y",H14)))</formula>
    </cfRule>
    <cfRule type="containsText" dxfId="33" priority="37" operator="containsText" text="N">
      <formula>NOT(ISERROR(SEARCH("N",H14)))</formula>
    </cfRule>
  </conditionalFormatting>
  <conditionalFormatting sqref="K14:K65">
    <cfRule type="containsText" dxfId="32" priority="34" operator="containsText" text="Y">
      <formula>NOT(ISERROR(SEARCH("Y",K14)))</formula>
    </cfRule>
    <cfRule type="containsText" dxfId="31" priority="36" operator="containsText" text="N">
      <formula>NOT(ISERROR(SEARCH("N",K14)))</formula>
    </cfRule>
    <cfRule type="containsText" dxfId="30" priority="35" operator="containsText" text="Y">
      <formula>NOT(ISERROR(SEARCH("Y",K14)))</formula>
    </cfRule>
  </conditionalFormatting>
  <conditionalFormatting sqref="M82">
    <cfRule type="cellIs" priority="4" operator="greaterThan">
      <formula>#REF!</formula>
    </cfRule>
    <cfRule type="cellIs" dxfId="29" priority="5" operator="between">
      <formula>#REF!</formula>
      <formula>#REF!</formula>
    </cfRule>
    <cfRule type="aboveAverage" dxfId="28" priority="6"/>
  </conditionalFormatting>
  <conditionalFormatting sqref="O14:O65">
    <cfRule type="containsText" dxfId="27" priority="28" operator="containsText" text="Y">
      <formula>NOT(ISERROR(SEARCH("Y",O14)))</formula>
    </cfRule>
    <cfRule type="containsText" dxfId="26" priority="30" operator="containsText" text="N">
      <formula>NOT(ISERROR(SEARCH("N",O14)))</formula>
    </cfRule>
    <cfRule type="containsText" dxfId="25" priority="29" operator="containsText" text="Y">
      <formula>NOT(ISERROR(SEARCH("Y",O14)))</formula>
    </cfRule>
  </conditionalFormatting>
  <conditionalFormatting sqref="R14:R65">
    <cfRule type="cellIs" priority="25" operator="greaterThan">
      <formula>#REF!</formula>
    </cfRule>
    <cfRule type="cellIs" dxfId="24" priority="26" operator="between">
      <formula>#REF!</formula>
      <formula>#REF!</formula>
    </cfRule>
    <cfRule type="aboveAverage" dxfId="23" priority="27"/>
    <cfRule type="containsText" dxfId="22" priority="23" operator="containsText" text="Y">
      <formula>NOT(ISERROR(SEARCH("Y",R14)))</formula>
    </cfRule>
    <cfRule type="containsText" dxfId="21" priority="22" operator="containsText" text="Y">
      <formula>NOT(ISERROR(SEARCH("Y",R14)))</formula>
    </cfRule>
    <cfRule type="containsText" dxfId="20" priority="24" operator="containsText" text="N">
      <formula>NOT(ISERROR(SEARCH("N",R14)))</formula>
    </cfRule>
  </conditionalFormatting>
  <conditionalFormatting sqref="S14:S80">
    <cfRule type="containsText" dxfId="19" priority="40" operator="containsText" text="NO">
      <formula>NOT(ISERROR(SEARCH("NO",S14)))</formula>
    </cfRule>
    <cfRule type="containsText" dxfId="18" priority="41" operator="containsText" text=" $BK$14">
      <formula>NOT(ISERROR(SEARCH(" $BK$14",S14)))</formula>
    </cfRule>
    <cfRule type="containsText" dxfId="17" priority="42" operator="containsText" text="YES">
      <formula>NOT(ISERROR(SEARCH("YES",S14)))</formula>
    </cfRule>
  </conditionalFormatting>
  <conditionalFormatting sqref="V14:V65">
    <cfRule type="cellIs" priority="19" operator="greaterThan">
      <formula>#REF!</formula>
    </cfRule>
    <cfRule type="aboveAverage" dxfId="16" priority="21"/>
    <cfRule type="cellIs" dxfId="15" priority="20" operator="between">
      <formula>#REF!</formula>
      <formula>#REF!</formula>
    </cfRule>
    <cfRule type="containsText" dxfId="14" priority="18" operator="containsText" text="N">
      <formula>NOT(ISERROR(SEARCH("N",V14)))</formula>
    </cfRule>
    <cfRule type="containsText" dxfId="13" priority="17" operator="containsText" text="Y">
      <formula>NOT(ISERROR(SEARCH("Y",V14)))</formula>
    </cfRule>
    <cfRule type="containsText" dxfId="12" priority="16" operator="containsText" text="Y">
      <formula>NOT(ISERROR(SEARCH("Y",V14)))</formula>
    </cfRule>
  </conditionalFormatting>
  <conditionalFormatting sqref="V14:V80">
    <cfRule type="cellIs" dxfId="11" priority="65" operator="between">
      <formula>#REF!</formula>
      <formula>#REF!</formula>
    </cfRule>
    <cfRule type="aboveAverage" dxfId="10" priority="66"/>
    <cfRule type="cellIs" priority="64" operator="greaterThan">
      <formula>#REF!</formula>
    </cfRule>
  </conditionalFormatting>
  <conditionalFormatting sqref="AB14:AB65">
    <cfRule type="containsText" dxfId="9" priority="7" operator="containsText" text="Y">
      <formula>NOT(ISERROR(SEARCH("Y",AB14)))</formula>
    </cfRule>
    <cfRule type="containsText" dxfId="8" priority="8" operator="containsText" text="Y">
      <formula>NOT(ISERROR(SEARCH("Y",AB14)))</formula>
    </cfRule>
    <cfRule type="containsText" dxfId="7" priority="9" operator="containsText" text="N">
      <formula>NOT(ISERROR(SEARCH("N",AB14)))</formula>
    </cfRule>
    <cfRule type="cellIs" priority="10" operator="greaterThan">
      <formula>#REF!</formula>
    </cfRule>
    <cfRule type="cellIs" dxfId="6" priority="11" operator="between">
      <formula>#REF!</formula>
      <formula>#REF!</formula>
    </cfRule>
    <cfRule type="aboveAverage" dxfId="5" priority="12"/>
    <cfRule type="aboveAverage" dxfId="4" priority="15"/>
  </conditionalFormatting>
  <dataValidations count="6">
    <dataValidation type="list" allowBlank="1" showInputMessage="1" showErrorMessage="1" sqref="B3" xr:uid="{00000000-0002-0000-0000-000000000000}">
      <formula1>"I,II,III"</formula1>
    </dataValidation>
    <dataValidation type="list" allowBlank="1" showInputMessage="1" showErrorMessage="1" sqref="X66:X80" xr:uid="{00000000-0002-0000-0000-000001000000}">
      <formula1>"O,E,A,B,C,D,F"</formula1>
    </dataValidation>
    <dataValidation type="list" allowBlank="1" showInputMessage="1" showErrorMessage="1" sqref="E14:E81" xr:uid="{00000000-0002-0000-0000-000002000000}">
      <formula1>"P,A"</formula1>
    </dataValidation>
    <dataValidation type="list" allowBlank="1" showInputMessage="1" showErrorMessage="1" sqref="S14:S80" xr:uid="{00000000-0002-0000-0000-000003000000}">
      <formula1>"YES, NO"</formula1>
    </dataValidation>
    <dataValidation type="list" allowBlank="1" showInputMessage="1" showErrorMessage="1" sqref="T8:V8" xr:uid="{00000000-0002-0000-0000-000004000000}">
      <formula1>"Quizes(FM10),Viva-voce(FM10),Assignment(FM10)"</formula1>
    </dataValidation>
    <dataValidation type="list" allowBlank="1" showInputMessage="1" showErrorMessage="1" sqref="AD8:AL8" xr:uid="{00000000-0002-0000-0000-000005000000}">
      <formula1>"ESE(FM:70),ESE(FM:60)"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35A7FAF-DF9C-44B4-A610-BF9713772DD1}">
            <xm:f>NOT(ISERROR(SEARCH($E$15,E14)))</xm:f>
            <xm:f>$E$15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E14:E81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U80"/>
  <sheetViews>
    <sheetView tabSelected="1" topLeftCell="A11" zoomScale="80" zoomScaleNormal="80" workbookViewId="0">
      <selection activeCell="G44" sqref="G44"/>
    </sheetView>
  </sheetViews>
  <sheetFormatPr defaultRowHeight="14.4" x14ac:dyDescent="0.3"/>
  <cols>
    <col min="1" max="1" width="27.33203125" customWidth="1"/>
    <col min="2" max="2" width="19" customWidth="1"/>
    <col min="3" max="3" width="10.5546875" customWidth="1"/>
    <col min="4" max="4" width="10.88671875" customWidth="1"/>
    <col min="5" max="5" width="11.5546875" customWidth="1"/>
    <col min="6" max="9" width="11" customWidth="1"/>
    <col min="10" max="10" width="16.33203125" customWidth="1"/>
  </cols>
  <sheetData>
    <row r="6" spans="1:21" x14ac:dyDescent="0.3">
      <c r="B6" t="s">
        <v>30</v>
      </c>
      <c r="D6" s="148"/>
      <c r="E6" s="148"/>
      <c r="F6" s="148"/>
      <c r="G6" s="148"/>
      <c r="H6" s="148"/>
      <c r="U6">
        <v>4</v>
      </c>
    </row>
    <row r="7" spans="1:21" x14ac:dyDescent="0.3">
      <c r="B7" s="23" t="s">
        <v>18</v>
      </c>
      <c r="C7" s="23" t="s">
        <v>19</v>
      </c>
      <c r="D7" s="23" t="s">
        <v>20</v>
      </c>
      <c r="E7" s="23" t="s">
        <v>21</v>
      </c>
      <c r="F7" s="23" t="s">
        <v>22</v>
      </c>
      <c r="G7" s="23" t="s">
        <v>23</v>
      </c>
    </row>
    <row r="8" spans="1:21" x14ac:dyDescent="0.3">
      <c r="B8" s="23" t="s">
        <v>24</v>
      </c>
      <c r="C8" s="23">
        <v>1</v>
      </c>
      <c r="D8" s="23">
        <v>5</v>
      </c>
      <c r="E8" s="23">
        <v>3</v>
      </c>
      <c r="F8" s="23">
        <v>4</v>
      </c>
      <c r="G8" s="23">
        <v>5</v>
      </c>
      <c r="I8" s="23">
        <v>5</v>
      </c>
      <c r="J8" s="4" t="s">
        <v>25</v>
      </c>
    </row>
    <row r="9" spans="1:21" x14ac:dyDescent="0.3">
      <c r="A9" s="4" t="s">
        <v>31</v>
      </c>
      <c r="B9" t="s">
        <v>32</v>
      </c>
      <c r="I9" s="23">
        <v>4</v>
      </c>
      <c r="J9" s="4" t="s">
        <v>26</v>
      </c>
    </row>
    <row r="10" spans="1:21" x14ac:dyDescent="0.3">
      <c r="A10" s="41" t="s">
        <v>120</v>
      </c>
      <c r="B10" s="23" t="s">
        <v>61</v>
      </c>
      <c r="C10" s="28">
        <v>5</v>
      </c>
      <c r="D10" s="23">
        <v>4</v>
      </c>
      <c r="E10" s="23">
        <v>4</v>
      </c>
      <c r="F10" s="23">
        <v>4</v>
      </c>
      <c r="G10" s="23">
        <v>4</v>
      </c>
      <c r="H10" s="26"/>
      <c r="I10" s="23">
        <v>3</v>
      </c>
      <c r="J10" s="4" t="s">
        <v>27</v>
      </c>
    </row>
    <row r="11" spans="1:21" x14ac:dyDescent="0.3">
      <c r="A11" s="41" t="s">
        <v>121</v>
      </c>
      <c r="B11" s="23" t="s">
        <v>62</v>
      </c>
      <c r="C11" s="28">
        <v>4</v>
      </c>
      <c r="D11" s="23">
        <v>4</v>
      </c>
      <c r="E11" s="23">
        <v>4</v>
      </c>
      <c r="F11" s="23">
        <v>4</v>
      </c>
      <c r="G11" s="23">
        <v>3</v>
      </c>
      <c r="I11" s="23">
        <v>2</v>
      </c>
      <c r="J11" s="4" t="s">
        <v>28</v>
      </c>
    </row>
    <row r="12" spans="1:21" x14ac:dyDescent="0.3">
      <c r="A12" s="41" t="s">
        <v>122</v>
      </c>
      <c r="B12" s="23" t="s">
        <v>63</v>
      </c>
      <c r="C12" s="28">
        <v>5</v>
      </c>
      <c r="D12" s="23">
        <v>5</v>
      </c>
      <c r="E12" s="23">
        <v>3</v>
      </c>
      <c r="F12" s="23">
        <v>4</v>
      </c>
      <c r="G12" s="23">
        <v>5</v>
      </c>
      <c r="I12" s="23">
        <v>1</v>
      </c>
      <c r="J12" s="4" t="s">
        <v>29</v>
      </c>
    </row>
    <row r="13" spans="1:21" x14ac:dyDescent="0.3">
      <c r="A13" s="41" t="s">
        <v>123</v>
      </c>
      <c r="B13" s="23" t="s">
        <v>64</v>
      </c>
      <c r="C13" s="28">
        <v>4</v>
      </c>
      <c r="D13" s="23">
        <v>5</v>
      </c>
      <c r="E13" s="23">
        <v>4</v>
      </c>
      <c r="F13" s="23">
        <v>5</v>
      </c>
      <c r="G13" s="23">
        <v>3</v>
      </c>
    </row>
    <row r="14" spans="1:21" x14ac:dyDescent="0.3">
      <c r="A14" s="41" t="s">
        <v>124</v>
      </c>
      <c r="B14" s="23" t="s">
        <v>65</v>
      </c>
      <c r="C14" s="28">
        <v>5</v>
      </c>
      <c r="D14" s="23">
        <v>5</v>
      </c>
      <c r="E14" s="23">
        <v>5</v>
      </c>
      <c r="F14" s="23">
        <v>4</v>
      </c>
      <c r="G14" s="23">
        <v>4</v>
      </c>
    </row>
    <row r="15" spans="1:21" x14ac:dyDescent="0.3">
      <c r="A15" s="41" t="s">
        <v>125</v>
      </c>
      <c r="B15" s="23" t="s">
        <v>66</v>
      </c>
      <c r="C15" s="28">
        <v>4</v>
      </c>
      <c r="D15" s="23">
        <v>4</v>
      </c>
      <c r="E15" s="23">
        <v>3</v>
      </c>
      <c r="F15" s="23">
        <v>3</v>
      </c>
      <c r="G15" s="23">
        <v>5</v>
      </c>
    </row>
    <row r="16" spans="1:21" x14ac:dyDescent="0.3">
      <c r="A16" s="41" t="s">
        <v>126</v>
      </c>
      <c r="B16" s="23" t="s">
        <v>67</v>
      </c>
      <c r="C16" s="28">
        <v>3</v>
      </c>
      <c r="D16" s="23">
        <v>5</v>
      </c>
      <c r="E16" s="23">
        <v>2</v>
      </c>
      <c r="F16" s="23">
        <v>4</v>
      </c>
      <c r="G16" s="23">
        <v>5</v>
      </c>
    </row>
    <row r="17" spans="1:7" x14ac:dyDescent="0.3">
      <c r="A17" s="41" t="s">
        <v>127</v>
      </c>
      <c r="B17" s="23" t="s">
        <v>68</v>
      </c>
      <c r="C17" s="28">
        <v>3</v>
      </c>
      <c r="D17" s="23">
        <v>5</v>
      </c>
      <c r="E17" s="23">
        <v>3</v>
      </c>
      <c r="F17" s="23">
        <v>5</v>
      </c>
      <c r="G17" s="23">
        <v>5</v>
      </c>
    </row>
    <row r="18" spans="1:7" x14ac:dyDescent="0.3">
      <c r="A18" s="41" t="s">
        <v>128</v>
      </c>
      <c r="B18" s="23" t="s">
        <v>69</v>
      </c>
      <c r="C18" s="28">
        <v>2</v>
      </c>
      <c r="D18" s="23">
        <v>5</v>
      </c>
      <c r="E18" s="23">
        <v>4</v>
      </c>
      <c r="F18" s="23">
        <v>3</v>
      </c>
      <c r="G18" s="23">
        <v>4</v>
      </c>
    </row>
    <row r="19" spans="1:7" x14ac:dyDescent="0.3">
      <c r="A19" s="41" t="s">
        <v>129</v>
      </c>
      <c r="B19" s="23" t="s">
        <v>70</v>
      </c>
      <c r="C19" s="28">
        <v>4</v>
      </c>
      <c r="D19" s="23">
        <v>4</v>
      </c>
      <c r="E19" s="23">
        <v>5</v>
      </c>
      <c r="F19" s="23">
        <v>4</v>
      </c>
      <c r="G19" s="23">
        <v>5</v>
      </c>
    </row>
    <row r="20" spans="1:7" x14ac:dyDescent="0.3">
      <c r="A20" s="41" t="s">
        <v>130</v>
      </c>
      <c r="B20" s="23" t="s">
        <v>71</v>
      </c>
      <c r="C20" s="28">
        <v>5</v>
      </c>
      <c r="D20" s="23">
        <v>5</v>
      </c>
      <c r="E20" s="23">
        <v>5</v>
      </c>
      <c r="F20" s="23">
        <v>3</v>
      </c>
      <c r="G20" s="23">
        <v>3</v>
      </c>
    </row>
    <row r="21" spans="1:7" x14ac:dyDescent="0.3">
      <c r="A21" s="41" t="s">
        <v>131</v>
      </c>
      <c r="B21" s="23" t="s">
        <v>72</v>
      </c>
      <c r="C21" s="28">
        <v>5</v>
      </c>
      <c r="D21" s="23">
        <v>4</v>
      </c>
      <c r="E21" s="23">
        <v>2</v>
      </c>
      <c r="F21" s="23">
        <v>4</v>
      </c>
      <c r="G21" s="23">
        <v>5</v>
      </c>
    </row>
    <row r="22" spans="1:7" x14ac:dyDescent="0.3">
      <c r="A22" s="41" t="s">
        <v>132</v>
      </c>
      <c r="B22" s="23" t="s">
        <v>73</v>
      </c>
      <c r="C22" s="28">
        <v>2</v>
      </c>
      <c r="D22" s="23">
        <v>5</v>
      </c>
      <c r="E22" s="23">
        <v>4</v>
      </c>
      <c r="F22" s="23">
        <v>3</v>
      </c>
      <c r="G22" s="23">
        <v>4</v>
      </c>
    </row>
    <row r="23" spans="1:7" x14ac:dyDescent="0.3">
      <c r="A23" s="41" t="s">
        <v>133</v>
      </c>
      <c r="B23" s="23" t="s">
        <v>74</v>
      </c>
      <c r="C23" s="28">
        <v>4</v>
      </c>
      <c r="D23" s="23">
        <v>5</v>
      </c>
      <c r="E23" s="23">
        <v>5</v>
      </c>
      <c r="F23" s="23">
        <v>4</v>
      </c>
      <c r="G23" s="23">
        <v>4</v>
      </c>
    </row>
    <row r="24" spans="1:7" x14ac:dyDescent="0.3">
      <c r="A24" s="41" t="s">
        <v>134</v>
      </c>
      <c r="B24" s="23" t="s">
        <v>75</v>
      </c>
      <c r="C24" s="28">
        <v>5</v>
      </c>
      <c r="D24" s="23">
        <v>5</v>
      </c>
      <c r="E24" s="23">
        <v>3</v>
      </c>
      <c r="F24" s="23">
        <v>5</v>
      </c>
      <c r="G24" s="23">
        <v>4</v>
      </c>
    </row>
    <row r="25" spans="1:7" x14ac:dyDescent="0.3">
      <c r="A25" s="41" t="s">
        <v>135</v>
      </c>
      <c r="B25" s="23" t="s">
        <v>76</v>
      </c>
      <c r="C25" s="28">
        <v>3</v>
      </c>
      <c r="D25" s="23">
        <v>4</v>
      </c>
      <c r="E25" s="23">
        <v>2</v>
      </c>
      <c r="F25" s="23">
        <v>3</v>
      </c>
      <c r="G25" s="23">
        <v>5</v>
      </c>
    </row>
    <row r="26" spans="1:7" x14ac:dyDescent="0.3">
      <c r="A26" s="41" t="s">
        <v>136</v>
      </c>
      <c r="B26" s="23" t="s">
        <v>77</v>
      </c>
      <c r="C26" s="28">
        <v>5</v>
      </c>
      <c r="D26" s="23">
        <v>5</v>
      </c>
      <c r="E26" s="23">
        <v>5</v>
      </c>
      <c r="F26" s="23">
        <v>4</v>
      </c>
      <c r="G26" s="23">
        <v>2</v>
      </c>
    </row>
    <row r="27" spans="1:7" x14ac:dyDescent="0.3">
      <c r="A27" s="41" t="s">
        <v>137</v>
      </c>
      <c r="B27" s="23" t="s">
        <v>78</v>
      </c>
      <c r="C27" s="28">
        <v>3</v>
      </c>
      <c r="D27" s="23">
        <v>4</v>
      </c>
      <c r="E27" s="23">
        <v>4</v>
      </c>
      <c r="F27" s="23">
        <v>4</v>
      </c>
      <c r="G27" s="23">
        <v>4</v>
      </c>
    </row>
    <row r="28" spans="1:7" x14ac:dyDescent="0.3">
      <c r="A28" s="41" t="s">
        <v>138</v>
      </c>
      <c r="B28" s="23" t="s">
        <v>79</v>
      </c>
      <c r="C28" s="28">
        <v>5</v>
      </c>
      <c r="D28" s="23">
        <v>5</v>
      </c>
      <c r="E28" s="23">
        <v>5</v>
      </c>
      <c r="F28" s="23">
        <v>3</v>
      </c>
      <c r="G28" s="23">
        <v>5</v>
      </c>
    </row>
    <row r="29" spans="1:7" x14ac:dyDescent="0.3">
      <c r="A29" s="41" t="s">
        <v>139</v>
      </c>
      <c r="B29" s="23" t="s">
        <v>80</v>
      </c>
      <c r="C29" s="28">
        <v>4</v>
      </c>
      <c r="D29" s="23">
        <v>5</v>
      </c>
      <c r="E29" s="23">
        <v>4</v>
      </c>
      <c r="F29" s="23">
        <v>4</v>
      </c>
      <c r="G29" s="23">
        <v>3</v>
      </c>
    </row>
    <row r="30" spans="1:7" x14ac:dyDescent="0.3">
      <c r="A30" s="41" t="s">
        <v>140</v>
      </c>
      <c r="B30" s="23" t="s">
        <v>81</v>
      </c>
      <c r="C30" s="28">
        <v>3</v>
      </c>
      <c r="D30" s="23">
        <v>5</v>
      </c>
      <c r="E30" s="23">
        <v>5</v>
      </c>
      <c r="F30" s="23">
        <v>3</v>
      </c>
      <c r="G30" s="23">
        <v>5</v>
      </c>
    </row>
    <row r="31" spans="1:7" x14ac:dyDescent="0.3">
      <c r="A31" s="41" t="s">
        <v>141</v>
      </c>
      <c r="B31" s="23" t="s">
        <v>82</v>
      </c>
      <c r="C31" s="28">
        <v>4</v>
      </c>
      <c r="D31" s="23">
        <v>4</v>
      </c>
      <c r="E31" s="23">
        <v>3</v>
      </c>
      <c r="F31" s="23">
        <v>4</v>
      </c>
      <c r="G31" s="23">
        <v>3</v>
      </c>
    </row>
    <row r="32" spans="1:7" x14ac:dyDescent="0.3">
      <c r="A32" s="41" t="s">
        <v>142</v>
      </c>
      <c r="B32" s="23" t="s">
        <v>83</v>
      </c>
      <c r="C32" s="28">
        <v>5</v>
      </c>
      <c r="D32" s="23">
        <v>5</v>
      </c>
      <c r="E32" s="23">
        <v>5</v>
      </c>
      <c r="F32" s="23">
        <v>5</v>
      </c>
      <c r="G32" s="23">
        <v>4</v>
      </c>
    </row>
    <row r="33" spans="1:7" x14ac:dyDescent="0.3">
      <c r="A33" s="41" t="s">
        <v>143</v>
      </c>
      <c r="B33" s="23" t="s">
        <v>84</v>
      </c>
      <c r="C33" s="28">
        <v>5</v>
      </c>
      <c r="D33" s="23">
        <v>3</v>
      </c>
      <c r="E33" s="23">
        <v>5</v>
      </c>
      <c r="F33" s="23">
        <v>3</v>
      </c>
      <c r="G33" s="23">
        <v>4</v>
      </c>
    </row>
    <row r="34" spans="1:7" x14ac:dyDescent="0.3">
      <c r="A34" s="41" t="s">
        <v>144</v>
      </c>
      <c r="B34" s="23" t="s">
        <v>85</v>
      </c>
      <c r="C34" s="28">
        <v>4</v>
      </c>
      <c r="D34" s="23">
        <v>5</v>
      </c>
      <c r="E34" s="23">
        <v>4</v>
      </c>
      <c r="F34" s="23">
        <v>4</v>
      </c>
      <c r="G34" s="23">
        <v>3</v>
      </c>
    </row>
    <row r="35" spans="1:7" x14ac:dyDescent="0.3">
      <c r="A35" s="41" t="s">
        <v>145</v>
      </c>
      <c r="B35" s="23" t="s">
        <v>119</v>
      </c>
      <c r="C35" s="28">
        <v>5</v>
      </c>
      <c r="D35" s="23">
        <v>5</v>
      </c>
      <c r="E35" s="23">
        <v>5</v>
      </c>
      <c r="F35" s="23">
        <v>4</v>
      </c>
      <c r="G35" s="23">
        <v>4</v>
      </c>
    </row>
    <row r="36" spans="1:7" x14ac:dyDescent="0.3">
      <c r="A36" s="41" t="s">
        <v>146</v>
      </c>
      <c r="B36" s="23" t="s">
        <v>86</v>
      </c>
      <c r="C36" s="28">
        <v>5</v>
      </c>
      <c r="D36" s="23">
        <v>4</v>
      </c>
      <c r="E36" s="23">
        <v>4</v>
      </c>
      <c r="F36" s="23">
        <v>3</v>
      </c>
      <c r="G36" s="23">
        <v>5</v>
      </c>
    </row>
    <row r="37" spans="1:7" x14ac:dyDescent="0.3">
      <c r="A37" s="41" t="s">
        <v>147</v>
      </c>
      <c r="B37" s="23" t="s">
        <v>87</v>
      </c>
      <c r="C37" s="28">
        <v>3</v>
      </c>
      <c r="D37" s="23">
        <v>5</v>
      </c>
      <c r="E37" s="23">
        <v>5</v>
      </c>
      <c r="F37" s="23">
        <v>5</v>
      </c>
      <c r="G37" s="23">
        <v>3</v>
      </c>
    </row>
    <row r="38" spans="1:7" x14ac:dyDescent="0.3">
      <c r="A38" s="41" t="s">
        <v>194</v>
      </c>
      <c r="B38" s="23" t="s">
        <v>193</v>
      </c>
      <c r="C38" s="28" t="s">
        <v>199</v>
      </c>
      <c r="D38" s="28" t="s">
        <v>199</v>
      </c>
      <c r="E38" s="28" t="s">
        <v>199</v>
      </c>
      <c r="F38" s="28" t="s">
        <v>199</v>
      </c>
      <c r="G38" s="28" t="s">
        <v>199</v>
      </c>
    </row>
    <row r="39" spans="1:7" x14ac:dyDescent="0.3">
      <c r="A39" s="41" t="s">
        <v>148</v>
      </c>
      <c r="B39" s="85" t="s">
        <v>88</v>
      </c>
      <c r="C39" s="28">
        <v>5</v>
      </c>
      <c r="D39" s="23">
        <v>4</v>
      </c>
      <c r="E39" s="23">
        <v>5</v>
      </c>
      <c r="F39" s="23">
        <v>4</v>
      </c>
      <c r="G39" s="23">
        <v>5</v>
      </c>
    </row>
    <row r="40" spans="1:7" x14ac:dyDescent="0.3">
      <c r="A40" s="41" t="s">
        <v>150</v>
      </c>
      <c r="B40" s="23" t="s">
        <v>149</v>
      </c>
      <c r="C40" s="28">
        <v>4</v>
      </c>
      <c r="D40" s="23">
        <v>4</v>
      </c>
      <c r="E40" s="23">
        <v>5</v>
      </c>
      <c r="F40" s="23">
        <v>4</v>
      </c>
      <c r="G40" s="23">
        <v>5</v>
      </c>
    </row>
    <row r="41" spans="1:7" x14ac:dyDescent="0.3">
      <c r="A41" s="41" t="s">
        <v>152</v>
      </c>
      <c r="B41" s="23" t="s">
        <v>151</v>
      </c>
      <c r="C41" s="28">
        <v>4</v>
      </c>
      <c r="D41" s="23">
        <v>5</v>
      </c>
      <c r="E41" s="23">
        <v>5</v>
      </c>
      <c r="F41" s="23">
        <v>5</v>
      </c>
      <c r="G41" s="23">
        <v>5</v>
      </c>
    </row>
    <row r="42" spans="1:7" x14ac:dyDescent="0.3">
      <c r="A42" s="41" t="s">
        <v>154</v>
      </c>
      <c r="B42" s="23" t="s">
        <v>153</v>
      </c>
      <c r="C42" s="28">
        <v>5</v>
      </c>
      <c r="D42" s="23">
        <v>5</v>
      </c>
      <c r="E42" s="23">
        <v>5</v>
      </c>
      <c r="F42" s="23">
        <v>5</v>
      </c>
      <c r="G42" s="23">
        <v>4</v>
      </c>
    </row>
    <row r="43" spans="1:7" x14ac:dyDescent="0.3">
      <c r="A43" s="41" t="s">
        <v>155</v>
      </c>
      <c r="B43" s="23" t="s">
        <v>189</v>
      </c>
      <c r="C43" s="28">
        <v>3</v>
      </c>
      <c r="D43" s="23">
        <v>5</v>
      </c>
      <c r="E43" s="23">
        <v>4</v>
      </c>
      <c r="F43" s="23">
        <v>5</v>
      </c>
      <c r="G43" s="23">
        <v>4</v>
      </c>
    </row>
    <row r="44" spans="1:7" x14ac:dyDescent="0.3">
      <c r="A44" s="41" t="s">
        <v>157</v>
      </c>
      <c r="B44" s="23" t="s">
        <v>156</v>
      </c>
      <c r="C44" s="28">
        <v>5</v>
      </c>
      <c r="D44" s="23">
        <v>5</v>
      </c>
      <c r="E44" s="23">
        <v>5</v>
      </c>
      <c r="F44" s="23">
        <v>5</v>
      </c>
      <c r="G44" s="23">
        <v>5</v>
      </c>
    </row>
    <row r="45" spans="1:7" x14ac:dyDescent="0.3">
      <c r="A45" s="41" t="s">
        <v>159</v>
      </c>
      <c r="B45" s="23" t="s">
        <v>158</v>
      </c>
      <c r="C45" s="28">
        <v>4</v>
      </c>
      <c r="D45" s="23">
        <v>5</v>
      </c>
      <c r="E45" s="23">
        <v>5</v>
      </c>
      <c r="F45" s="23">
        <v>4</v>
      </c>
      <c r="G45" s="23">
        <v>5</v>
      </c>
    </row>
    <row r="46" spans="1:7" x14ac:dyDescent="0.3">
      <c r="A46" s="41" t="s">
        <v>196</v>
      </c>
      <c r="B46" s="23" t="s">
        <v>195</v>
      </c>
      <c r="C46" s="28" t="s">
        <v>199</v>
      </c>
      <c r="D46" s="28" t="s">
        <v>199</v>
      </c>
      <c r="E46" s="28" t="s">
        <v>199</v>
      </c>
      <c r="F46" s="28" t="s">
        <v>199</v>
      </c>
      <c r="G46" s="28" t="s">
        <v>199</v>
      </c>
    </row>
    <row r="47" spans="1:7" x14ac:dyDescent="0.3">
      <c r="A47" s="41" t="s">
        <v>161</v>
      </c>
      <c r="B47" s="23" t="s">
        <v>160</v>
      </c>
      <c r="C47" s="28">
        <v>3</v>
      </c>
      <c r="D47" s="23">
        <v>5</v>
      </c>
      <c r="E47" s="23">
        <v>5</v>
      </c>
      <c r="F47" s="23">
        <v>4</v>
      </c>
      <c r="G47" s="23">
        <v>4</v>
      </c>
    </row>
    <row r="48" spans="1:7" x14ac:dyDescent="0.3">
      <c r="A48" s="41" t="s">
        <v>163</v>
      </c>
      <c r="B48" s="23" t="s">
        <v>162</v>
      </c>
      <c r="C48" s="28">
        <v>4</v>
      </c>
      <c r="D48" s="23">
        <v>5</v>
      </c>
      <c r="E48" s="23">
        <v>4</v>
      </c>
      <c r="F48" s="23">
        <v>5</v>
      </c>
      <c r="G48" s="23">
        <v>4</v>
      </c>
    </row>
    <row r="49" spans="1:7" x14ac:dyDescent="0.3">
      <c r="A49" s="41" t="s">
        <v>165</v>
      </c>
      <c r="B49" s="23" t="s">
        <v>164</v>
      </c>
      <c r="C49" s="28">
        <v>5</v>
      </c>
      <c r="D49" s="23">
        <v>5</v>
      </c>
      <c r="E49" s="23">
        <v>4</v>
      </c>
      <c r="F49" s="23">
        <v>4</v>
      </c>
      <c r="G49" s="23">
        <v>5</v>
      </c>
    </row>
    <row r="50" spans="1:7" x14ac:dyDescent="0.3">
      <c r="A50" s="86" t="s">
        <v>188</v>
      </c>
      <c r="B50" s="23" t="s">
        <v>190</v>
      </c>
      <c r="C50" s="28">
        <v>3</v>
      </c>
      <c r="D50" s="23">
        <v>4</v>
      </c>
      <c r="E50" s="23">
        <v>4</v>
      </c>
      <c r="F50" s="23">
        <v>5</v>
      </c>
      <c r="G50" s="23">
        <v>4</v>
      </c>
    </row>
    <row r="51" spans="1:7" x14ac:dyDescent="0.3">
      <c r="A51" s="41" t="s">
        <v>167</v>
      </c>
      <c r="B51" s="23" t="s">
        <v>166</v>
      </c>
      <c r="C51" s="28">
        <v>4</v>
      </c>
      <c r="D51" s="23">
        <v>4</v>
      </c>
      <c r="E51" s="23">
        <v>5</v>
      </c>
      <c r="F51" s="23">
        <v>5</v>
      </c>
      <c r="G51" s="23">
        <v>5</v>
      </c>
    </row>
    <row r="52" spans="1:7" x14ac:dyDescent="0.3">
      <c r="A52" s="41" t="s">
        <v>169</v>
      </c>
      <c r="B52" s="23" t="s">
        <v>168</v>
      </c>
      <c r="C52" s="28">
        <v>5</v>
      </c>
      <c r="D52" s="23">
        <v>5</v>
      </c>
      <c r="E52" s="23">
        <v>5</v>
      </c>
      <c r="F52" s="23">
        <v>5</v>
      </c>
      <c r="G52" s="23">
        <v>4</v>
      </c>
    </row>
    <row r="53" spans="1:7" x14ac:dyDescent="0.3">
      <c r="A53" s="41" t="s">
        <v>171</v>
      </c>
      <c r="B53" s="23" t="s">
        <v>170</v>
      </c>
      <c r="C53" s="28">
        <v>5</v>
      </c>
      <c r="D53" s="23">
        <v>5</v>
      </c>
      <c r="E53" s="23">
        <v>4</v>
      </c>
      <c r="F53" s="23">
        <v>4</v>
      </c>
      <c r="G53" s="23">
        <v>4</v>
      </c>
    </row>
    <row r="54" spans="1:7" x14ac:dyDescent="0.3">
      <c r="A54" s="41" t="s">
        <v>173</v>
      </c>
      <c r="B54" s="23" t="s">
        <v>172</v>
      </c>
      <c r="C54" s="28">
        <v>5</v>
      </c>
      <c r="D54" s="23">
        <v>4</v>
      </c>
      <c r="E54" s="23">
        <v>5</v>
      </c>
      <c r="F54" s="23">
        <v>3</v>
      </c>
      <c r="G54" s="23">
        <v>4</v>
      </c>
    </row>
    <row r="55" spans="1:7" x14ac:dyDescent="0.3">
      <c r="A55" s="41" t="s">
        <v>175</v>
      </c>
      <c r="B55" s="23" t="s">
        <v>174</v>
      </c>
      <c r="C55" s="28">
        <v>5</v>
      </c>
      <c r="D55" s="23">
        <v>3</v>
      </c>
      <c r="E55" s="23">
        <v>4</v>
      </c>
      <c r="F55" s="23">
        <v>5</v>
      </c>
      <c r="G55" s="23">
        <v>5</v>
      </c>
    </row>
    <row r="56" spans="1:7" x14ac:dyDescent="0.3">
      <c r="A56" s="41" t="s">
        <v>177</v>
      </c>
      <c r="B56" s="23" t="s">
        <v>176</v>
      </c>
      <c r="C56" s="28">
        <v>5</v>
      </c>
      <c r="D56" s="23">
        <v>4</v>
      </c>
      <c r="E56" s="23">
        <v>5</v>
      </c>
      <c r="F56" s="23">
        <v>4</v>
      </c>
      <c r="G56" s="23">
        <v>5</v>
      </c>
    </row>
    <row r="57" spans="1:7" x14ac:dyDescent="0.3">
      <c r="A57" s="41" t="s">
        <v>179</v>
      </c>
      <c r="B57" s="23" t="s">
        <v>178</v>
      </c>
      <c r="C57" s="28">
        <v>4</v>
      </c>
      <c r="D57" s="23">
        <v>4</v>
      </c>
      <c r="E57" s="23">
        <v>4</v>
      </c>
      <c r="F57" s="23">
        <v>4</v>
      </c>
      <c r="G57" s="23">
        <v>4</v>
      </c>
    </row>
    <row r="58" spans="1:7" x14ac:dyDescent="0.3">
      <c r="A58" s="41" t="s">
        <v>181</v>
      </c>
      <c r="B58" s="23" t="s">
        <v>180</v>
      </c>
      <c r="C58" s="28">
        <v>4</v>
      </c>
      <c r="D58" s="23">
        <v>5</v>
      </c>
      <c r="E58" s="23">
        <v>5</v>
      </c>
      <c r="F58" s="23">
        <v>5</v>
      </c>
      <c r="G58" s="23">
        <v>5</v>
      </c>
    </row>
    <row r="59" spans="1:7" x14ac:dyDescent="0.3">
      <c r="A59" s="41" t="s">
        <v>183</v>
      </c>
      <c r="B59" s="23" t="s">
        <v>182</v>
      </c>
      <c r="C59" s="28">
        <v>5</v>
      </c>
      <c r="D59" s="23">
        <v>5</v>
      </c>
      <c r="E59" s="23">
        <v>5</v>
      </c>
      <c r="F59" s="23">
        <v>5</v>
      </c>
      <c r="G59" s="23">
        <v>4</v>
      </c>
    </row>
    <row r="60" spans="1:7" x14ac:dyDescent="0.3">
      <c r="A60" s="41" t="s">
        <v>185</v>
      </c>
      <c r="B60" s="23" t="s">
        <v>184</v>
      </c>
      <c r="C60" s="28">
        <v>5</v>
      </c>
      <c r="D60" s="23">
        <v>5</v>
      </c>
      <c r="E60" s="23">
        <v>5</v>
      </c>
      <c r="F60" s="23">
        <v>4</v>
      </c>
      <c r="G60" s="23">
        <v>5</v>
      </c>
    </row>
    <row r="61" spans="1:7" x14ac:dyDescent="0.3">
      <c r="A61" s="41" t="s">
        <v>187</v>
      </c>
      <c r="B61" s="23" t="s">
        <v>186</v>
      </c>
      <c r="C61" s="28">
        <v>5</v>
      </c>
      <c r="D61" s="23">
        <v>5</v>
      </c>
      <c r="E61" s="23">
        <v>5</v>
      </c>
      <c r="F61" s="23">
        <v>4</v>
      </c>
      <c r="G61" s="23">
        <v>5</v>
      </c>
    </row>
    <row r="62" spans="1:7" x14ac:dyDescent="0.3">
      <c r="A62" s="4"/>
      <c r="B62" s="28"/>
      <c r="C62" s="28"/>
      <c r="D62" s="23"/>
      <c r="E62" s="23"/>
      <c r="F62" s="23"/>
      <c r="G62" s="23"/>
    </row>
    <row r="63" spans="1:7" x14ac:dyDescent="0.3">
      <c r="A63" s="4"/>
      <c r="B63" s="28"/>
      <c r="C63" s="28"/>
      <c r="D63" s="23"/>
      <c r="E63" s="23"/>
      <c r="F63" s="23"/>
      <c r="G63" s="23"/>
    </row>
    <row r="64" spans="1:7" x14ac:dyDescent="0.3">
      <c r="A64" s="4"/>
      <c r="B64" s="28"/>
      <c r="C64" s="28"/>
      <c r="D64" s="23"/>
      <c r="E64" s="23"/>
      <c r="F64" s="23"/>
      <c r="G64" s="23"/>
    </row>
    <row r="65" spans="1:7" x14ac:dyDescent="0.3">
      <c r="A65" s="4"/>
      <c r="B65" s="28"/>
      <c r="C65" s="28"/>
      <c r="D65" s="23"/>
      <c r="E65" s="23"/>
      <c r="F65" s="23"/>
      <c r="G65" s="23"/>
    </row>
    <row r="66" spans="1:7" x14ac:dyDescent="0.3">
      <c r="A66" s="4"/>
      <c r="B66" s="28"/>
      <c r="C66" s="28"/>
      <c r="D66" s="23"/>
      <c r="E66" s="23"/>
      <c r="F66" s="23"/>
      <c r="G66" s="23"/>
    </row>
    <row r="67" spans="1:7" x14ac:dyDescent="0.3">
      <c r="A67" s="4"/>
      <c r="B67" s="28"/>
      <c r="C67" s="28"/>
      <c r="D67" s="23"/>
      <c r="E67" s="23"/>
      <c r="F67" s="23"/>
      <c r="G67" s="23"/>
    </row>
    <row r="68" spans="1:7" x14ac:dyDescent="0.3">
      <c r="A68" s="4"/>
      <c r="B68" s="28"/>
      <c r="C68" s="28"/>
      <c r="D68" s="23"/>
      <c r="E68" s="23"/>
      <c r="F68" s="23"/>
      <c r="G68" s="23"/>
    </row>
    <row r="69" spans="1:7" x14ac:dyDescent="0.3">
      <c r="A69" s="4"/>
      <c r="B69" s="28"/>
      <c r="C69" s="28"/>
      <c r="D69" s="23"/>
      <c r="E69" s="23"/>
      <c r="F69" s="23"/>
      <c r="G69" s="23"/>
    </row>
    <row r="70" spans="1:7" x14ac:dyDescent="0.3">
      <c r="A70" s="4"/>
      <c r="B70" s="28"/>
      <c r="C70" s="28"/>
      <c r="D70" s="23"/>
      <c r="E70" s="23"/>
      <c r="F70" s="23"/>
      <c r="G70" s="23"/>
    </row>
    <row r="71" spans="1:7" x14ac:dyDescent="0.3">
      <c r="A71" s="4"/>
      <c r="B71" s="28"/>
      <c r="C71" s="28"/>
      <c r="D71" s="23"/>
      <c r="E71" s="23"/>
      <c r="F71" s="23"/>
      <c r="G71" s="23"/>
    </row>
    <row r="72" spans="1:7" x14ac:dyDescent="0.3">
      <c r="A72" s="4"/>
      <c r="B72" s="28"/>
      <c r="C72" s="28"/>
      <c r="D72" s="23"/>
      <c r="E72" s="23"/>
      <c r="F72" s="23"/>
      <c r="G72" s="23"/>
    </row>
    <row r="73" spans="1:7" x14ac:dyDescent="0.3">
      <c r="A73" s="4"/>
      <c r="B73" s="28"/>
      <c r="C73" s="28"/>
      <c r="D73" s="23"/>
      <c r="E73" s="23"/>
      <c r="F73" s="23"/>
      <c r="G73" s="23"/>
    </row>
    <row r="74" spans="1:7" x14ac:dyDescent="0.3">
      <c r="A74" s="4"/>
      <c r="B74" s="28"/>
      <c r="C74" s="28"/>
      <c r="D74" s="23"/>
      <c r="E74" s="23"/>
      <c r="F74" s="23"/>
      <c r="G74" s="23"/>
    </row>
    <row r="75" spans="1:7" x14ac:dyDescent="0.3">
      <c r="A75" s="4"/>
      <c r="B75" s="28"/>
      <c r="C75" s="28"/>
      <c r="D75" s="23"/>
      <c r="E75" s="23"/>
      <c r="F75" s="23"/>
      <c r="G75" s="23"/>
    </row>
    <row r="76" spans="1:7" x14ac:dyDescent="0.3">
      <c r="A76" s="4"/>
      <c r="B76" s="29" t="s">
        <v>33</v>
      </c>
      <c r="C76" s="30">
        <f>AVERAGE(C10:C75)</f>
        <v>4.22</v>
      </c>
      <c r="D76" s="30">
        <f>AVERAGE(D10:D75)</f>
        <v>4.5999999999999996</v>
      </c>
      <c r="E76" s="30">
        <f>AVERAGE(E10:E75)</f>
        <v>4.3</v>
      </c>
      <c r="F76" s="30">
        <f>AVERAGE(F10:F75)</f>
        <v>4.12</v>
      </c>
      <c r="G76" s="30">
        <f>AVERAGE(G10:G75)</f>
        <v>4.26</v>
      </c>
    </row>
    <row r="77" spans="1:7" x14ac:dyDescent="0.3">
      <c r="A77" s="4"/>
      <c r="B77" s="29" t="s">
        <v>16</v>
      </c>
      <c r="C77" s="31"/>
      <c r="D77" s="31"/>
      <c r="E77" s="31"/>
      <c r="F77" s="31"/>
      <c r="G77" s="31"/>
    </row>
    <row r="78" spans="1:7" x14ac:dyDescent="0.3">
      <c r="A78" s="4"/>
      <c r="B78" s="3"/>
    </row>
    <row r="79" spans="1:7" x14ac:dyDescent="0.3">
      <c r="A79" s="4"/>
      <c r="B79" s="3"/>
    </row>
    <row r="80" spans="1:7" x14ac:dyDescent="0.3">
      <c r="A80" s="4"/>
      <c r="B80" s="3"/>
    </row>
  </sheetData>
  <mergeCells count="1">
    <mergeCell ref="D6:H6"/>
  </mergeCells>
  <conditionalFormatting sqref="F11">
    <cfRule type="cellIs" priority="4" operator="greaterThan">
      <formula>$E$12</formula>
    </cfRule>
    <cfRule type="cellIs" dxfId="3" priority="5" operator="between">
      <formula>$E$14</formula>
      <formula>$E$12</formula>
    </cfRule>
    <cfRule type="aboveAverage" dxfId="2" priority="6"/>
  </conditionalFormatting>
  <conditionalFormatting sqref="F14">
    <cfRule type="cellIs" priority="1" operator="greaterThan">
      <formula>$E$12</formula>
    </cfRule>
    <cfRule type="cellIs" dxfId="1" priority="2" operator="between">
      <formula>$E$14</formula>
      <formula>$E$12</formula>
    </cfRule>
    <cfRule type="aboveAverage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D244-2CC2-4702-BF1D-10EED2817B28}">
  <dimension ref="A1:O41"/>
  <sheetViews>
    <sheetView topLeftCell="A13" workbookViewId="0">
      <selection activeCell="B27" sqref="B27"/>
    </sheetView>
  </sheetViews>
  <sheetFormatPr defaultRowHeight="14.4" x14ac:dyDescent="0.3"/>
  <cols>
    <col min="1" max="1" width="12.6640625" customWidth="1"/>
    <col min="2" max="2" width="13" customWidth="1"/>
  </cols>
  <sheetData>
    <row r="1" spans="1:15" ht="15.6" x14ac:dyDescent="0.3">
      <c r="A1" s="117" t="s">
        <v>1</v>
      </c>
      <c r="B1" s="118"/>
      <c r="C1" s="149" t="str">
        <f>[1]Sheet1!C1</f>
        <v>SIR RAJENDRANATH MUKHERJEE GOVT. POLYTECHNIC</v>
      </c>
      <c r="D1" s="149"/>
      <c r="E1" s="149"/>
      <c r="F1" s="149"/>
      <c r="G1" s="149"/>
      <c r="H1" s="149"/>
      <c r="I1" s="1"/>
      <c r="J1" s="1" t="s">
        <v>89</v>
      </c>
      <c r="K1" s="1"/>
      <c r="L1" s="149"/>
      <c r="M1" s="149"/>
    </row>
    <row r="2" spans="1:15" ht="15.6" x14ac:dyDescent="0.3">
      <c r="A2" s="1" t="s">
        <v>2</v>
      </c>
      <c r="B2" s="149"/>
      <c r="C2" s="149"/>
      <c r="D2" s="149"/>
      <c r="E2" s="149"/>
      <c r="F2" s="150"/>
      <c r="G2" s="119"/>
      <c r="H2" s="119"/>
      <c r="I2" s="120"/>
      <c r="J2" s="1" t="s">
        <v>90</v>
      </c>
      <c r="K2" s="124"/>
      <c r="L2" s="116"/>
      <c r="M2" s="125"/>
    </row>
    <row r="3" spans="1:15" ht="15.6" x14ac:dyDescent="0.3">
      <c r="A3" s="1" t="s">
        <v>3</v>
      </c>
      <c r="B3" s="1" t="s">
        <v>91</v>
      </c>
      <c r="C3" s="1"/>
      <c r="D3" s="1" t="s">
        <v>92</v>
      </c>
      <c r="E3" s="1">
        <v>3</v>
      </c>
      <c r="F3" s="1"/>
      <c r="G3" s="1" t="s">
        <v>0</v>
      </c>
      <c r="H3" s="149"/>
      <c r="I3" s="149"/>
      <c r="J3" s="1" t="s">
        <v>93</v>
      </c>
      <c r="K3" s="1"/>
      <c r="L3" s="149"/>
      <c r="M3" s="149"/>
    </row>
    <row r="4" spans="1:15" ht="15.6" x14ac:dyDescent="0.3">
      <c r="A4" s="1" t="s">
        <v>4</v>
      </c>
      <c r="B4" s="149"/>
      <c r="C4" s="149"/>
      <c r="D4" s="124"/>
      <c r="E4" s="116"/>
      <c r="F4" s="116"/>
      <c r="G4" s="116"/>
      <c r="H4" s="116"/>
      <c r="I4" s="116"/>
      <c r="J4" s="116"/>
      <c r="K4" s="116"/>
      <c r="L4" s="116"/>
      <c r="M4" s="125"/>
    </row>
    <row r="5" spans="1:15" ht="15.6" x14ac:dyDescent="0.3">
      <c r="A5" s="1"/>
      <c r="B5" s="1"/>
      <c r="C5" s="1"/>
      <c r="D5" s="124"/>
      <c r="E5" s="116"/>
      <c r="F5" s="116"/>
      <c r="G5" s="116"/>
      <c r="H5" s="116"/>
      <c r="I5" s="116"/>
      <c r="J5" s="116"/>
      <c r="K5" s="116"/>
      <c r="L5" s="116"/>
      <c r="M5" s="125"/>
    </row>
    <row r="6" spans="1:15" ht="15.6" x14ac:dyDescent="0.3">
      <c r="A6" s="1" t="s">
        <v>94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8" spans="1:15" ht="15" thickBot="1" x14ac:dyDescent="0.35"/>
    <row r="9" spans="1:15" ht="19.2" thickTop="1" thickBot="1" x14ac:dyDescent="0.35">
      <c r="A9" s="153" t="s">
        <v>95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5"/>
    </row>
    <row r="10" spans="1:15" ht="15.6" thickTop="1" thickBot="1" x14ac:dyDescent="0.35"/>
    <row r="11" spans="1:15" ht="24" thickTop="1" thickBot="1" x14ac:dyDescent="0.35">
      <c r="A11" s="151" t="s">
        <v>96</v>
      </c>
      <c r="B11" s="152"/>
    </row>
    <row r="12" spans="1:15" ht="24" thickTop="1" thickBot="1" x14ac:dyDescent="0.35">
      <c r="A12" s="72" t="s">
        <v>7</v>
      </c>
      <c r="B12" s="73">
        <f>Sheet1!G82</f>
        <v>1.2</v>
      </c>
    </row>
    <row r="13" spans="1:15" ht="24" thickTop="1" thickBot="1" x14ac:dyDescent="0.35">
      <c r="A13" s="72" t="s">
        <v>8</v>
      </c>
      <c r="B13" s="73">
        <f>Sheet1!J82</f>
        <v>1.4</v>
      </c>
    </row>
    <row r="14" spans="1:15" ht="24" thickTop="1" thickBot="1" x14ac:dyDescent="0.35">
      <c r="A14" s="72" t="s">
        <v>9</v>
      </c>
      <c r="B14" s="73">
        <f>Sheet1!N82</f>
        <v>1.4</v>
      </c>
    </row>
    <row r="15" spans="1:15" ht="24" thickTop="1" thickBot="1" x14ac:dyDescent="0.35">
      <c r="A15" s="72" t="s">
        <v>10</v>
      </c>
      <c r="B15" s="73">
        <f>Sheet1!Q82</f>
        <v>1</v>
      </c>
    </row>
    <row r="16" spans="1:15" ht="24" thickTop="1" thickBot="1" x14ac:dyDescent="0.35">
      <c r="A16" s="72" t="s">
        <v>11</v>
      </c>
      <c r="B16" s="73" t="str">
        <f>Sheet1!U82</f>
        <v>3</v>
      </c>
    </row>
    <row r="17" spans="1:15" ht="24" thickTop="1" thickBot="1" x14ac:dyDescent="0.35">
      <c r="A17" s="74" t="s">
        <v>97</v>
      </c>
      <c r="B17" s="75">
        <f>(B12+B13+B14+B15+B16)/5</f>
        <v>1.6</v>
      </c>
    </row>
    <row r="18" spans="1:15" ht="15" thickTop="1" x14ac:dyDescent="0.3"/>
    <row r="20" spans="1:15" ht="15" thickBot="1" x14ac:dyDescent="0.35"/>
    <row r="21" spans="1:15" ht="19.2" thickTop="1" thickBot="1" x14ac:dyDescent="0.35">
      <c r="A21" s="153" t="s">
        <v>98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5"/>
    </row>
    <row r="22" spans="1:15" ht="15.6" thickTop="1" thickBot="1" x14ac:dyDescent="0.35"/>
    <row r="23" spans="1:15" ht="24" thickTop="1" thickBot="1" x14ac:dyDescent="0.35">
      <c r="A23" s="151" t="s">
        <v>96</v>
      </c>
      <c r="B23" s="152"/>
    </row>
    <row r="24" spans="1:15" ht="24" thickTop="1" thickBot="1" x14ac:dyDescent="0.35">
      <c r="A24" s="72" t="s">
        <v>7</v>
      </c>
      <c r="B24" s="76">
        <f>(Sheet4!C76/10)*0.3</f>
        <v>0.12659999999999999</v>
      </c>
    </row>
    <row r="25" spans="1:15" ht="24" thickTop="1" thickBot="1" x14ac:dyDescent="0.35">
      <c r="A25" s="72" t="s">
        <v>8</v>
      </c>
      <c r="B25" s="76">
        <f>(Sheet4!D76/10)*0.3</f>
        <v>0.13799999999999998</v>
      </c>
    </row>
    <row r="26" spans="1:15" ht="24" thickTop="1" thickBot="1" x14ac:dyDescent="0.35">
      <c r="A26" s="72" t="s">
        <v>9</v>
      </c>
      <c r="B26" s="76">
        <f>(Sheet4!E76/10)*0.3</f>
        <v>0.129</v>
      </c>
    </row>
    <row r="27" spans="1:15" ht="24" thickTop="1" thickBot="1" x14ac:dyDescent="0.35">
      <c r="A27" s="72" t="s">
        <v>10</v>
      </c>
      <c r="B27" s="76">
        <f>(Sheet4!F76/10)*0.3</f>
        <v>0.1236</v>
      </c>
    </row>
    <row r="28" spans="1:15" ht="24" thickTop="1" thickBot="1" x14ac:dyDescent="0.35">
      <c r="A28" s="72" t="s">
        <v>11</v>
      </c>
      <c r="B28" s="76">
        <f>(Sheet4!G76/10)*0.3</f>
        <v>0.1278</v>
      </c>
    </row>
    <row r="29" spans="1:15" ht="24" thickTop="1" thickBot="1" x14ac:dyDescent="0.35">
      <c r="A29" s="74" t="s">
        <v>97</v>
      </c>
      <c r="B29" s="77">
        <f>(B24+B25+B26+B27+B28)/5</f>
        <v>0.129</v>
      </c>
    </row>
    <row r="30" spans="1:15" ht="15" thickTop="1" x14ac:dyDescent="0.3"/>
    <row r="31" spans="1:15" ht="15" thickBot="1" x14ac:dyDescent="0.35"/>
    <row r="32" spans="1:15" ht="19.2" thickTop="1" thickBot="1" x14ac:dyDescent="0.35">
      <c r="A32" s="153" t="s">
        <v>99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5"/>
    </row>
    <row r="33" spans="1:2" ht="15" thickTop="1" x14ac:dyDescent="0.3"/>
    <row r="34" spans="1:2" ht="15" thickBot="1" x14ac:dyDescent="0.35"/>
    <row r="35" spans="1:2" ht="24" thickTop="1" thickBot="1" x14ac:dyDescent="0.35">
      <c r="A35" s="72" t="s">
        <v>7</v>
      </c>
      <c r="B35" s="76">
        <f>(B12*0.8+B24*0.2)</f>
        <v>0.98531999999999997</v>
      </c>
    </row>
    <row r="36" spans="1:2" ht="24" thickTop="1" thickBot="1" x14ac:dyDescent="0.35">
      <c r="A36" s="72" t="s">
        <v>8</v>
      </c>
      <c r="B36" s="76">
        <f>(B13*0.8+B25*0.2)</f>
        <v>1.1476</v>
      </c>
    </row>
    <row r="37" spans="1:2" ht="24" thickTop="1" thickBot="1" x14ac:dyDescent="0.35">
      <c r="A37" s="72" t="s">
        <v>9</v>
      </c>
      <c r="B37" s="76">
        <f>(B14*0.8+B26*0.2)</f>
        <v>1.1457999999999999</v>
      </c>
    </row>
    <row r="38" spans="1:2" ht="24" thickTop="1" thickBot="1" x14ac:dyDescent="0.35">
      <c r="A38" s="72" t="s">
        <v>10</v>
      </c>
      <c r="B38" s="76">
        <f>(B15*0.8+B27*0.2)</f>
        <v>0.82472000000000001</v>
      </c>
    </row>
    <row r="39" spans="1:2" ht="24" thickTop="1" thickBot="1" x14ac:dyDescent="0.35">
      <c r="A39" s="72" t="s">
        <v>11</v>
      </c>
      <c r="B39" s="76">
        <f>(B16*0.8+B28*0.2)</f>
        <v>2.4255600000000004</v>
      </c>
    </row>
    <row r="40" spans="1:2" ht="24" thickTop="1" thickBot="1" x14ac:dyDescent="0.35">
      <c r="A40" s="74" t="s">
        <v>97</v>
      </c>
      <c r="B40" s="77">
        <f>(B17*0.8)+(B29*0.2)</f>
        <v>1.3058000000000003</v>
      </c>
    </row>
    <row r="41" spans="1:2" ht="15" thickTop="1" x14ac:dyDescent="0.3"/>
  </sheetData>
  <protectedRanges>
    <protectedRange sqref="B12:B16" name="Range1_4"/>
    <protectedRange sqref="B24:B28" name="Range1_5"/>
    <protectedRange sqref="B35:B39" name="Range1_5_1"/>
  </protectedRanges>
  <mergeCells count="16">
    <mergeCell ref="A11:B11"/>
    <mergeCell ref="A21:O21"/>
    <mergeCell ref="A23:B23"/>
    <mergeCell ref="A32:O32"/>
    <mergeCell ref="H3:I3"/>
    <mergeCell ref="L3:M3"/>
    <mergeCell ref="B4:C4"/>
    <mergeCell ref="D4:M4"/>
    <mergeCell ref="D5:M5"/>
    <mergeCell ref="A9:O9"/>
    <mergeCell ref="A1:B1"/>
    <mergeCell ref="C1:H1"/>
    <mergeCell ref="L1:M1"/>
    <mergeCell ref="B2:E2"/>
    <mergeCell ref="F2:I2"/>
    <mergeCell ref="K2:M2"/>
  </mergeCells>
  <dataValidations count="2">
    <dataValidation type="list" allowBlank="1" showInputMessage="1" showErrorMessage="1" sqref="E3" xr:uid="{30D75BC1-84BC-4CE1-A4BC-F96235E05A4B}">
      <formula1>"1,2,3,4,5,6"</formula1>
    </dataValidation>
    <dataValidation type="list" allowBlank="1" showInputMessage="1" showErrorMessage="1" sqref="B3" xr:uid="{ED0950A7-7603-4F8E-B994-5DD6372D77A5}">
      <formula1>"I,II,III"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9D41-0125-4687-A804-498E0C76E754}">
  <dimension ref="A1:P19"/>
  <sheetViews>
    <sheetView workbookViewId="0">
      <selection activeCell="B12" sqref="B12"/>
    </sheetView>
  </sheetViews>
  <sheetFormatPr defaultRowHeight="14.4" x14ac:dyDescent="0.3"/>
  <cols>
    <col min="1" max="1" width="14" customWidth="1"/>
    <col min="2" max="2" width="18.6640625" customWidth="1"/>
    <col min="3" max="3" width="14.109375" customWidth="1"/>
    <col min="4" max="4" width="12" customWidth="1"/>
    <col min="6" max="6" width="9.5546875" bestFit="1" customWidth="1"/>
    <col min="7" max="7" width="10.88671875" customWidth="1"/>
    <col min="14" max="14" width="16.109375" customWidth="1"/>
    <col min="15" max="15" width="12.5546875" customWidth="1"/>
  </cols>
  <sheetData>
    <row r="1" spans="1:16" ht="15.6" x14ac:dyDescent="0.3">
      <c r="A1" s="117" t="s">
        <v>1</v>
      </c>
      <c r="B1" s="156"/>
      <c r="C1" s="118"/>
      <c r="D1" s="149"/>
      <c r="E1" s="149"/>
      <c r="F1" s="149"/>
      <c r="G1" s="149"/>
      <c r="H1" s="149"/>
      <c r="I1" s="149"/>
      <c r="J1" s="1"/>
      <c r="K1" s="1" t="s">
        <v>89</v>
      </c>
      <c r="L1" s="1"/>
      <c r="M1" s="149"/>
      <c r="N1" s="149"/>
    </row>
    <row r="2" spans="1:16" ht="15.6" x14ac:dyDescent="0.3">
      <c r="A2" s="1" t="s">
        <v>2</v>
      </c>
      <c r="B2" s="1"/>
      <c r="C2" s="149"/>
      <c r="D2" s="149"/>
      <c r="E2" s="149"/>
      <c r="F2" s="149"/>
      <c r="G2" s="150"/>
      <c r="H2" s="119"/>
      <c r="I2" s="119"/>
      <c r="J2" s="120"/>
      <c r="K2" s="1" t="s">
        <v>90</v>
      </c>
      <c r="L2" s="124"/>
      <c r="M2" s="116"/>
      <c r="N2" s="125"/>
    </row>
    <row r="3" spans="1:16" ht="15.6" x14ac:dyDescent="0.3">
      <c r="A3" s="1" t="s">
        <v>3</v>
      </c>
      <c r="B3" s="1"/>
      <c r="C3" s="1" t="s">
        <v>91</v>
      </c>
      <c r="D3" s="1"/>
      <c r="E3" s="1" t="s">
        <v>92</v>
      </c>
      <c r="F3" s="1">
        <v>3</v>
      </c>
      <c r="G3" s="1"/>
      <c r="H3" s="1" t="s">
        <v>0</v>
      </c>
      <c r="I3" s="149"/>
      <c r="J3" s="149"/>
      <c r="K3" s="1" t="s">
        <v>93</v>
      </c>
      <c r="L3" s="1"/>
      <c r="M3" s="149"/>
      <c r="N3" s="149"/>
    </row>
    <row r="4" spans="1:16" ht="15.6" x14ac:dyDescent="0.3">
      <c r="A4" s="1" t="s">
        <v>4</v>
      </c>
      <c r="B4" s="1"/>
      <c r="C4" s="149"/>
      <c r="D4" s="149"/>
      <c r="E4" s="124"/>
      <c r="F4" s="116"/>
      <c r="G4" s="116"/>
      <c r="H4" s="116"/>
      <c r="I4" s="116"/>
      <c r="J4" s="116"/>
      <c r="K4" s="116"/>
      <c r="L4" s="116"/>
      <c r="M4" s="116"/>
      <c r="N4" s="125"/>
    </row>
    <row r="5" spans="1:16" ht="15.6" x14ac:dyDescent="0.3">
      <c r="A5" s="1"/>
      <c r="B5" s="1"/>
      <c r="C5" s="1"/>
      <c r="D5" s="1"/>
      <c r="E5" s="124"/>
      <c r="F5" s="116"/>
      <c r="G5" s="116"/>
      <c r="H5" s="116"/>
      <c r="I5" s="116"/>
      <c r="J5" s="116"/>
      <c r="K5" s="116"/>
      <c r="L5" s="116"/>
      <c r="M5" s="116"/>
      <c r="N5" s="125"/>
    </row>
    <row r="6" spans="1:16" ht="15.6" x14ac:dyDescent="0.3">
      <c r="A6" s="1" t="s">
        <v>94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8" spans="1:16" ht="15" thickBot="1" x14ac:dyDescent="0.35"/>
    <row r="9" spans="1:16" ht="19.2" thickTop="1" thickBot="1" x14ac:dyDescent="0.35">
      <c r="A9" s="153" t="s">
        <v>100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5"/>
    </row>
    <row r="10" spans="1:16" ht="15.6" thickTop="1" thickBot="1" x14ac:dyDescent="0.35"/>
    <row r="11" spans="1:16" ht="24" thickTop="1" thickBot="1" x14ac:dyDescent="0.35">
      <c r="A11" s="72"/>
      <c r="B11" s="72" t="s">
        <v>101</v>
      </c>
      <c r="C11" s="72" t="s">
        <v>102</v>
      </c>
      <c r="D11" s="72" t="s">
        <v>103</v>
      </c>
      <c r="E11" s="72" t="s">
        <v>104</v>
      </c>
      <c r="F11" s="72" t="s">
        <v>105</v>
      </c>
      <c r="G11" s="72" t="s">
        <v>106</v>
      </c>
      <c r="H11" s="72" t="s">
        <v>107</v>
      </c>
      <c r="I11" s="72" t="s">
        <v>108</v>
      </c>
      <c r="J11" s="72" t="s">
        <v>109</v>
      </c>
      <c r="K11" s="72" t="s">
        <v>110</v>
      </c>
      <c r="N11" s="78" t="s">
        <v>111</v>
      </c>
      <c r="O11" s="78" t="s">
        <v>112</v>
      </c>
    </row>
    <row r="12" spans="1:16" ht="24" thickTop="1" thickBot="1" x14ac:dyDescent="0.35">
      <c r="A12" s="72" t="s">
        <v>7</v>
      </c>
      <c r="B12" s="79">
        <f>Sheet2!B35</f>
        <v>0.98531999999999997</v>
      </c>
      <c r="C12" s="80">
        <v>0</v>
      </c>
      <c r="D12" s="80">
        <v>1</v>
      </c>
      <c r="E12" s="80">
        <v>1</v>
      </c>
      <c r="F12" s="80">
        <v>1</v>
      </c>
      <c r="G12" s="80">
        <v>0</v>
      </c>
      <c r="H12" s="80">
        <v>1</v>
      </c>
      <c r="I12" s="80">
        <v>0</v>
      </c>
      <c r="J12" s="80">
        <v>0</v>
      </c>
      <c r="K12" s="80">
        <v>2</v>
      </c>
      <c r="N12" s="81" t="s">
        <v>113</v>
      </c>
      <c r="O12" s="81">
        <v>1</v>
      </c>
    </row>
    <row r="13" spans="1:16" ht="24" thickTop="1" thickBot="1" x14ac:dyDescent="0.35">
      <c r="A13" s="72" t="s">
        <v>8</v>
      </c>
      <c r="B13" s="79">
        <f>Sheet2!B36</f>
        <v>1.1476</v>
      </c>
      <c r="C13" s="80">
        <v>0</v>
      </c>
      <c r="D13" s="80">
        <v>1</v>
      </c>
      <c r="E13" s="80">
        <v>0</v>
      </c>
      <c r="F13" s="80">
        <v>0</v>
      </c>
      <c r="G13" s="80">
        <v>1</v>
      </c>
      <c r="H13" s="80">
        <v>0</v>
      </c>
      <c r="I13" s="80">
        <v>0</v>
      </c>
      <c r="J13" s="80">
        <v>0</v>
      </c>
      <c r="K13" s="80">
        <v>0</v>
      </c>
      <c r="N13" s="81" t="s">
        <v>114</v>
      </c>
      <c r="O13" s="81">
        <v>2</v>
      </c>
    </row>
    <row r="14" spans="1:16" ht="24" thickTop="1" thickBot="1" x14ac:dyDescent="0.35">
      <c r="A14" s="72" t="s">
        <v>9</v>
      </c>
      <c r="B14" s="79">
        <f>Sheet2!B37</f>
        <v>1.1457999999999999</v>
      </c>
      <c r="C14" s="80">
        <v>2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N14" s="81" t="s">
        <v>115</v>
      </c>
      <c r="O14" s="81">
        <v>3</v>
      </c>
    </row>
    <row r="15" spans="1:16" ht="24" thickTop="1" thickBot="1" x14ac:dyDescent="0.35">
      <c r="A15" s="72" t="s">
        <v>10</v>
      </c>
      <c r="B15" s="79">
        <f>Sheet2!B38</f>
        <v>0.82472000000000001</v>
      </c>
      <c r="C15" s="80">
        <v>1</v>
      </c>
      <c r="D15" s="80">
        <v>0</v>
      </c>
      <c r="E15" s="80">
        <v>1</v>
      </c>
      <c r="F15" s="80">
        <v>0</v>
      </c>
      <c r="G15" s="80">
        <v>0</v>
      </c>
      <c r="H15" s="80">
        <v>0</v>
      </c>
      <c r="I15" s="80">
        <v>0</v>
      </c>
      <c r="J15" s="80">
        <v>3</v>
      </c>
      <c r="K15" s="80">
        <v>0</v>
      </c>
      <c r="N15" s="82" t="s">
        <v>116</v>
      </c>
      <c r="O15" s="81">
        <v>0</v>
      </c>
    </row>
    <row r="16" spans="1:16" ht="24" thickTop="1" thickBot="1" x14ac:dyDescent="0.35">
      <c r="A16" s="72" t="s">
        <v>11</v>
      </c>
      <c r="B16" s="79">
        <f>Sheet2!B39</f>
        <v>2.4255600000000004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2</v>
      </c>
      <c r="J16" s="80">
        <v>1</v>
      </c>
      <c r="K16" s="80">
        <v>0</v>
      </c>
    </row>
    <row r="17" spans="1:11" ht="24" thickTop="1" thickBot="1" x14ac:dyDescent="0.35">
      <c r="A17" s="157" t="s">
        <v>117</v>
      </c>
      <c r="B17" s="158"/>
      <c r="C17" s="83">
        <f>((B12*C12)+(B13*C13)+(B14*C14)+(B15*C15)+(B16*C16))/SUM(C12:C16)</f>
        <v>1.0387733333333333</v>
      </c>
      <c r="D17" s="83">
        <f>((B12*D12)+(B13*D13)+(B14*D14)+(B15*D15)+(B16*D16))/SUM(D12:D16)</f>
        <v>1.06646</v>
      </c>
      <c r="E17" s="83">
        <f>((B12*E12)+(B13*E13)+(B14*E14)+(B15*E15)+(B16*E16))/SUM(E12:E16)</f>
        <v>0.90501999999999994</v>
      </c>
      <c r="F17" s="83">
        <f>((B12*F12)+(B13*F13)+(B14*F14)+(B15*F15)+(B16*F16))/SUM(F12:F16)</f>
        <v>0.98531999999999997</v>
      </c>
      <c r="G17" s="83">
        <f>((B12*G12)+(B13*G13)+(B14*G14)+(B15*G15)+(B16*G16))/SUM(G12:G16)</f>
        <v>1.1476</v>
      </c>
      <c r="H17" s="83">
        <f>((B12*H12)+(B13*H13)+(B14*H14)+(B15*H15)+(B16*H16))/SUM(H12:H16)</f>
        <v>0.98531999999999997</v>
      </c>
      <c r="I17" s="83">
        <f>((B12*I12)+(B13*I13)+(B14*I14)+(B15*I15)+(B16*I16))/SUM(I12:I16)</f>
        <v>2.4255600000000004</v>
      </c>
      <c r="J17" s="83">
        <f>((B12*J12)+(B13*J13)+(B14*J14)+(B15*J15)+(B16*J16))/SUM(J12:J16)</f>
        <v>1.2249300000000001</v>
      </c>
      <c r="K17" s="83">
        <f>((B12*K12)+(B13*K13)+(B14*K14)+(B15*K15)+(B16*K16))/SUM(K12:K16)</f>
        <v>0.98531999999999997</v>
      </c>
    </row>
    <row r="18" spans="1:11" ht="24" thickTop="1" thickBot="1" x14ac:dyDescent="0.35">
      <c r="F18" s="159" t="s">
        <v>118</v>
      </c>
      <c r="G18" s="160"/>
      <c r="H18" s="160"/>
      <c r="I18" s="160"/>
      <c r="J18" s="161"/>
      <c r="K18" s="84">
        <f>AVERAGE(C17,D17,E17,F17,G17,H17,I17,J17,K17)</f>
        <v>1.1960337037037039</v>
      </c>
    </row>
    <row r="19" spans="1:11" ht="15" thickTop="1" x14ac:dyDescent="0.3"/>
  </sheetData>
  <mergeCells count="14">
    <mergeCell ref="A17:B17"/>
    <mergeCell ref="F18:J18"/>
    <mergeCell ref="I3:J3"/>
    <mergeCell ref="M3:N3"/>
    <mergeCell ref="C4:D4"/>
    <mergeCell ref="E4:N4"/>
    <mergeCell ref="E5:N5"/>
    <mergeCell ref="A9:P9"/>
    <mergeCell ref="A1:C1"/>
    <mergeCell ref="D1:I1"/>
    <mergeCell ref="M1:N1"/>
    <mergeCell ref="C2:F2"/>
    <mergeCell ref="G2:J2"/>
    <mergeCell ref="L2:N2"/>
  </mergeCells>
  <dataValidations count="3">
    <dataValidation type="list" allowBlank="1" showInputMessage="1" showErrorMessage="1" error="PLEASE INSERT CORRECT VALUE" sqref="C12:K16" xr:uid="{5D24D6BD-7BFC-4122-88C7-B875B9B38D60}">
      <formula1>"1,2,3,0"</formula1>
    </dataValidation>
    <dataValidation type="list" allowBlank="1" showInputMessage="1" showErrorMessage="1" sqref="F3" xr:uid="{0929D00A-2CFE-4640-B1D9-6294D8F73108}">
      <formula1>"1,2,3,4,5,6"</formula1>
    </dataValidation>
    <dataValidation type="list" allowBlank="1" showInputMessage="1" showErrorMessage="1" sqref="C3" xr:uid="{3F07EDB7-2F0F-43C5-AB4A-C05B19E4672B}">
      <formula1>"I,II,III"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Indranil Halder</cp:lastModifiedBy>
  <cp:lastPrinted>2021-12-24T08:10:51Z</cp:lastPrinted>
  <dcterms:created xsi:type="dcterms:W3CDTF">2021-12-24T08:05:09Z</dcterms:created>
  <dcterms:modified xsi:type="dcterms:W3CDTF">2023-11-10T16:17:02Z</dcterms:modified>
</cp:coreProperties>
</file>