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cu Kütük\Desktop\"/>
    </mc:Choice>
  </mc:AlternateContent>
  <xr:revisionPtr revIDLastSave="0" documentId="8_{5AF9909F-466E-459D-98C5-8E61BC358D7F}" xr6:coauthVersionLast="47" xr6:coauthVersionMax="47" xr10:uidLastSave="{00000000-0000-0000-0000-000000000000}"/>
  <bookViews>
    <workbookView xWindow="-108" yWindow="-108" windowWidth="23256" windowHeight="12456" activeTab="2" xr2:uid="{C16EC73F-24CC-4812-BD44-93A01A269EC8}"/>
  </bookViews>
  <sheets>
    <sheet name="Tuik Data" sheetId="1" r:id="rId1"/>
    <sheet name="Fiyat Artış Tablosu" sheetId="2" r:id="rId2"/>
    <sheet name="Vodafone Menü Fiyatları" sheetId="6" r:id="rId3"/>
    <sheet name="Ticari Ürünler Fiyatları" sheetId="7" r:id="rId4"/>
  </sheets>
  <definedNames>
    <definedName name="_xlnm._FilterDatabase" localSheetId="2" hidden="1">'Vodafone Menü Fiyatları'!$A$3:$V$3</definedName>
    <definedName name="_xlnm.Print_Area" localSheetId="1">'Fiyat Artış Tablosu'!$A$1:$J$39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V19" i="6"/>
  <c r="V20" i="6"/>
  <c r="V21" i="6"/>
  <c r="V22" i="6"/>
  <c r="V23" i="6"/>
  <c r="V18" i="6"/>
  <c r="V16" i="6"/>
  <c r="V15" i="6"/>
  <c r="V14" i="6"/>
  <c r="V13" i="6"/>
  <c r="V12" i="6"/>
  <c r="V11" i="6"/>
  <c r="V10" i="6"/>
  <c r="V9" i="6"/>
  <c r="V7" i="6"/>
  <c r="V6" i="6"/>
  <c r="G18" i="1" l="1"/>
  <c r="C18" i="1"/>
  <c r="L7" i="6"/>
  <c r="K26" i="6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F23" i="1" l="1"/>
  <c r="C24" i="1"/>
  <c r="C25" i="1" s="1"/>
  <c r="E25" i="1" s="1"/>
  <c r="E23" i="1"/>
  <c r="H17" i="1"/>
  <c r="D17" i="1"/>
  <c r="G23" i="1" l="1"/>
  <c r="H23" i="1" s="1"/>
  <c r="C28" i="1"/>
  <c r="F24" i="1" s="1"/>
  <c r="G25" i="1"/>
  <c r="H25" i="1" s="1"/>
  <c r="E24" i="1"/>
  <c r="C29" i="1"/>
  <c r="F24" i="2" s="1"/>
  <c r="G24" i="1" l="1"/>
  <c r="H24" i="1" s="1"/>
  <c r="H26" i="1" s="1"/>
  <c r="H27" i="1" s="1"/>
  <c r="F25" i="2"/>
  <c r="F5" i="6"/>
  <c r="R5" i="6" l="1"/>
  <c r="F119" i="6"/>
  <c r="F102" i="6"/>
  <c r="F76" i="6"/>
  <c r="F39" i="6"/>
  <c r="F118" i="6"/>
  <c r="F101" i="6"/>
  <c r="F63" i="6"/>
  <c r="F31" i="6"/>
  <c r="F147" i="6"/>
  <c r="F127" i="6"/>
  <c r="F111" i="6"/>
  <c r="F92" i="6"/>
  <c r="F55" i="6"/>
  <c r="F23" i="6"/>
  <c r="F146" i="6"/>
  <c r="F126" i="6"/>
  <c r="F110" i="6"/>
  <c r="F84" i="6"/>
  <c r="F47" i="6"/>
  <c r="F12" i="6"/>
  <c r="F83" i="6"/>
  <c r="F46" i="6"/>
  <c r="F11" i="6"/>
  <c r="F152" i="6"/>
  <c r="F145" i="6"/>
  <c r="F109" i="6"/>
  <c r="F82" i="6"/>
  <c r="F61" i="6"/>
  <c r="F37" i="6"/>
  <c r="F20" i="6"/>
  <c r="F151" i="6"/>
  <c r="F144" i="6"/>
  <c r="F124" i="6"/>
  <c r="F116" i="6"/>
  <c r="F108" i="6"/>
  <c r="F99" i="6"/>
  <c r="F89" i="6"/>
  <c r="F81" i="6"/>
  <c r="F73" i="6"/>
  <c r="F60" i="6"/>
  <c r="F52" i="6"/>
  <c r="F44" i="6"/>
  <c r="F36" i="6"/>
  <c r="F28" i="6"/>
  <c r="F19" i="6"/>
  <c r="F9" i="6"/>
  <c r="F75" i="6"/>
  <c r="F38" i="6"/>
  <c r="F125" i="6"/>
  <c r="F100" i="6"/>
  <c r="F74" i="6"/>
  <c r="F45" i="6"/>
  <c r="F10" i="6"/>
  <c r="F143" i="6"/>
  <c r="F131" i="6"/>
  <c r="F123" i="6"/>
  <c r="F115" i="6"/>
  <c r="F107" i="6"/>
  <c r="F98" i="6"/>
  <c r="F88" i="6"/>
  <c r="F80" i="6"/>
  <c r="F67" i="6"/>
  <c r="F59" i="6"/>
  <c r="F51" i="6"/>
  <c r="F43" i="6"/>
  <c r="F35" i="6"/>
  <c r="F27" i="6"/>
  <c r="F17" i="6"/>
  <c r="F8" i="6"/>
  <c r="F91" i="6"/>
  <c r="F54" i="6"/>
  <c r="F30" i="6"/>
  <c r="F117" i="6"/>
  <c r="F29" i="6"/>
  <c r="F150" i="6"/>
  <c r="F142" i="6"/>
  <c r="F130" i="6"/>
  <c r="F122" i="6"/>
  <c r="F114" i="6"/>
  <c r="F95" i="6"/>
  <c r="F87" i="6"/>
  <c r="F79" i="6"/>
  <c r="F66" i="6"/>
  <c r="F58" i="6"/>
  <c r="F50" i="6"/>
  <c r="F42" i="6"/>
  <c r="F34" i="6"/>
  <c r="F26" i="6"/>
  <c r="F16" i="6"/>
  <c r="F7" i="6"/>
  <c r="F149" i="6"/>
  <c r="F141" i="6"/>
  <c r="F129" i="6"/>
  <c r="F121" i="6"/>
  <c r="F113" i="6"/>
  <c r="F94" i="6"/>
  <c r="F86" i="6"/>
  <c r="F78" i="6"/>
  <c r="F65" i="6"/>
  <c r="F57" i="6"/>
  <c r="F49" i="6"/>
  <c r="F41" i="6"/>
  <c r="F33" i="6"/>
  <c r="F25" i="6"/>
  <c r="F15" i="6"/>
  <c r="F6" i="6"/>
  <c r="F62" i="6"/>
  <c r="F21" i="6"/>
  <c r="F90" i="6"/>
  <c r="F53" i="6"/>
  <c r="F4" i="6"/>
  <c r="F148" i="6"/>
  <c r="F140" i="6"/>
  <c r="F128" i="6"/>
  <c r="F120" i="6"/>
  <c r="F112" i="6"/>
  <c r="F104" i="6"/>
  <c r="F93" i="6"/>
  <c r="F85" i="6"/>
  <c r="F77" i="6"/>
  <c r="F64" i="6"/>
  <c r="F56" i="6"/>
  <c r="F48" i="6"/>
  <c r="F40" i="6"/>
  <c r="F32" i="6"/>
  <c r="F24" i="6"/>
  <c r="F13" i="6"/>
  <c r="D14" i="1"/>
  <c r="D15" i="1"/>
  <c r="H14" i="1"/>
  <c r="H15" i="1"/>
  <c r="R24" i="6" l="1"/>
  <c r="R56" i="6"/>
  <c r="R93" i="6"/>
  <c r="R128" i="6"/>
  <c r="R53" i="6"/>
  <c r="R6" i="6"/>
  <c r="R41" i="6"/>
  <c r="R78" i="6"/>
  <c r="R121" i="6"/>
  <c r="R7" i="6"/>
  <c r="R42" i="6"/>
  <c r="R79" i="6"/>
  <c r="R122" i="6"/>
  <c r="R29" i="6"/>
  <c r="R91" i="6"/>
  <c r="R35" i="6"/>
  <c r="R67" i="6"/>
  <c r="R107" i="6"/>
  <c r="R143" i="6"/>
  <c r="R100" i="6"/>
  <c r="R9" i="6"/>
  <c r="R44" i="6"/>
  <c r="R81" i="6"/>
  <c r="R116" i="6"/>
  <c r="R20" i="6"/>
  <c r="R109" i="6"/>
  <c r="R46" i="6"/>
  <c r="R84" i="6"/>
  <c r="R23" i="6"/>
  <c r="R127" i="6"/>
  <c r="R101" i="6"/>
  <c r="R102" i="6"/>
  <c r="R32" i="6"/>
  <c r="R64" i="6"/>
  <c r="R104" i="6"/>
  <c r="R140" i="6"/>
  <c r="R90" i="6"/>
  <c r="R15" i="6"/>
  <c r="R49" i="6"/>
  <c r="R86" i="6"/>
  <c r="R129" i="6"/>
  <c r="R16" i="6"/>
  <c r="R50" i="6"/>
  <c r="R87" i="6"/>
  <c r="R130" i="6"/>
  <c r="R117" i="6"/>
  <c r="R8" i="6"/>
  <c r="R43" i="6"/>
  <c r="R80" i="6"/>
  <c r="R115" i="6"/>
  <c r="R10" i="6"/>
  <c r="R125" i="6"/>
  <c r="R19" i="6"/>
  <c r="R52" i="6"/>
  <c r="R89" i="6"/>
  <c r="R124" i="6"/>
  <c r="R37" i="6"/>
  <c r="R145" i="6"/>
  <c r="R83" i="6"/>
  <c r="R110" i="6"/>
  <c r="R55" i="6"/>
  <c r="R147" i="6"/>
  <c r="R118" i="6"/>
  <c r="R119" i="6"/>
  <c r="R40" i="6"/>
  <c r="R77" i="6"/>
  <c r="R112" i="6"/>
  <c r="R148" i="6"/>
  <c r="R21" i="6"/>
  <c r="R25" i="6"/>
  <c r="R57" i="6"/>
  <c r="R94" i="6"/>
  <c r="R141" i="6"/>
  <c r="R26" i="6"/>
  <c r="R58" i="6"/>
  <c r="R95" i="6"/>
  <c r="R142" i="6"/>
  <c r="R30" i="6"/>
  <c r="R17" i="6"/>
  <c r="R51" i="6"/>
  <c r="R88" i="6"/>
  <c r="R123" i="6"/>
  <c r="R45" i="6"/>
  <c r="R38" i="6"/>
  <c r="R28" i="6"/>
  <c r="R60" i="6"/>
  <c r="R99" i="6"/>
  <c r="R144" i="6"/>
  <c r="R61" i="6"/>
  <c r="R152" i="6"/>
  <c r="R12" i="6"/>
  <c r="R126" i="6"/>
  <c r="R92" i="6"/>
  <c r="R31" i="6"/>
  <c r="R39" i="6"/>
  <c r="R13" i="6"/>
  <c r="R48" i="6"/>
  <c r="R85" i="6"/>
  <c r="R120" i="6"/>
  <c r="R4" i="6"/>
  <c r="R62" i="6"/>
  <c r="R33" i="6"/>
  <c r="R65" i="6"/>
  <c r="R113" i="6"/>
  <c r="R149" i="6"/>
  <c r="R34" i="6"/>
  <c r="R66" i="6"/>
  <c r="R114" i="6"/>
  <c r="R150" i="6"/>
  <c r="R54" i="6"/>
  <c r="R27" i="6"/>
  <c r="R59" i="6"/>
  <c r="R98" i="6"/>
  <c r="R131" i="6"/>
  <c r="R74" i="6"/>
  <c r="R75" i="6"/>
  <c r="R36" i="6"/>
  <c r="R73" i="6"/>
  <c r="R108" i="6"/>
  <c r="R151" i="6"/>
  <c r="R82" i="6"/>
  <c r="R11" i="6"/>
  <c r="R47" i="6"/>
  <c r="R146" i="6"/>
  <c r="R111" i="6"/>
  <c r="R63" i="6"/>
  <c r="R76" i="6"/>
  <c r="H16" i="1"/>
  <c r="D16" i="1"/>
  <c r="C25" i="2" l="1"/>
  <c r="C26" i="2" s="1"/>
  <c r="H13" i="1"/>
  <c r="H12" i="1"/>
  <c r="H11" i="1"/>
  <c r="H10" i="1"/>
  <c r="H9" i="1"/>
  <c r="H8" i="1"/>
  <c r="H7" i="1"/>
  <c r="H6" i="1"/>
  <c r="H5" i="1"/>
  <c r="D13" i="1"/>
  <c r="D12" i="1"/>
  <c r="D11" i="1"/>
  <c r="D10" i="1"/>
  <c r="D9" i="1"/>
  <c r="D8" i="1"/>
  <c r="D7" i="1"/>
  <c r="D6" i="1"/>
  <c r="D5" i="1"/>
  <c r="E25" i="2" l="1"/>
  <c r="G25" i="2" l="1"/>
  <c r="H25" i="2" s="1"/>
  <c r="E26" i="2"/>
  <c r="G26" i="2" s="1"/>
  <c r="E24" i="2"/>
  <c r="G24" i="2" s="1"/>
  <c r="H26" i="2" l="1"/>
  <c r="H24" i="2"/>
  <c r="H27" i="2" l="1"/>
  <c r="H28" i="2" s="1"/>
  <c r="U1" i="6" l="1"/>
  <c r="R2" i="6"/>
  <c r="E102" i="6" s="1"/>
  <c r="G102" i="6" s="1"/>
  <c r="T34" i="6"/>
  <c r="T122" i="6"/>
  <c r="T35" i="6"/>
  <c r="T51" i="6"/>
  <c r="T131" i="6"/>
  <c r="T24" i="6"/>
  <c r="T40" i="6"/>
  <c r="T48" i="6"/>
  <c r="T120" i="6"/>
  <c r="T128" i="6"/>
  <c r="T41" i="6"/>
  <c r="T49" i="6"/>
  <c r="T121" i="6"/>
  <c r="T129" i="6"/>
  <c r="T42" i="6"/>
  <c r="T50" i="6"/>
  <c r="T130" i="6"/>
  <c r="T43" i="6"/>
  <c r="T123" i="6"/>
  <c r="T36" i="6"/>
  <c r="T44" i="6"/>
  <c r="T124" i="6"/>
  <c r="T37" i="6"/>
  <c r="T45" i="6"/>
  <c r="T53" i="6"/>
  <c r="T125" i="6"/>
  <c r="T46" i="6"/>
  <c r="T38" i="6"/>
  <c r="T126" i="6"/>
  <c r="T39" i="6"/>
  <c r="T47" i="6"/>
  <c r="T119" i="6"/>
  <c r="T127" i="6"/>
  <c r="V39" i="6" l="1"/>
  <c r="V125" i="6"/>
  <c r="V124" i="6"/>
  <c r="V43" i="6"/>
  <c r="V129" i="6"/>
  <c r="V128" i="6"/>
  <c r="V24" i="6"/>
  <c r="V122" i="6"/>
  <c r="V127" i="6"/>
  <c r="V126" i="6"/>
  <c r="V53" i="6"/>
  <c r="V44" i="6"/>
  <c r="V130" i="6"/>
  <c r="V121" i="6"/>
  <c r="V120" i="6"/>
  <c r="V131" i="6"/>
  <c r="V34" i="6"/>
  <c r="U38" i="6"/>
  <c r="V38" i="6"/>
  <c r="U36" i="6"/>
  <c r="V36" i="6"/>
  <c r="U49" i="6"/>
  <c r="V49" i="6"/>
  <c r="U48" i="6"/>
  <c r="V48" i="6"/>
  <c r="U51" i="6"/>
  <c r="V51" i="6"/>
  <c r="U119" i="6"/>
  <c r="V119" i="6"/>
  <c r="U45" i="6"/>
  <c r="V45" i="6"/>
  <c r="U50" i="6"/>
  <c r="V50" i="6"/>
  <c r="U47" i="6"/>
  <c r="V47" i="6"/>
  <c r="U46" i="6"/>
  <c r="V46" i="6"/>
  <c r="U37" i="6"/>
  <c r="V37" i="6"/>
  <c r="U123" i="6"/>
  <c r="V123" i="6"/>
  <c r="U42" i="6"/>
  <c r="V42" i="6"/>
  <c r="U41" i="6"/>
  <c r="V41" i="6"/>
  <c r="U40" i="6"/>
  <c r="V40" i="6"/>
  <c r="U35" i="6"/>
  <c r="V35" i="6"/>
  <c r="V25" i="6"/>
  <c r="V29" i="6"/>
  <c r="V33" i="6"/>
  <c r="V57" i="6"/>
  <c r="V61" i="6"/>
  <c r="V65" i="6"/>
  <c r="V69" i="6"/>
  <c r="V73" i="6"/>
  <c r="V77" i="6"/>
  <c r="V81" i="6"/>
  <c r="V85" i="6"/>
  <c r="V89" i="6"/>
  <c r="V93" i="6"/>
  <c r="V26" i="6"/>
  <c r="V30" i="6"/>
  <c r="V54" i="6"/>
  <c r="V58" i="6"/>
  <c r="V62" i="6"/>
  <c r="V66" i="6"/>
  <c r="V70" i="6"/>
  <c r="V74" i="6"/>
  <c r="V78" i="6"/>
  <c r="V82" i="6"/>
  <c r="V86" i="6"/>
  <c r="V90" i="6"/>
  <c r="V94" i="6"/>
  <c r="V98" i="6"/>
  <c r="V102" i="6"/>
  <c r="V106" i="6"/>
  <c r="V110" i="6"/>
  <c r="V114" i="6"/>
  <c r="V118" i="6"/>
  <c r="V134" i="6"/>
  <c r="V138" i="6"/>
  <c r="V142" i="6"/>
  <c r="V146" i="6"/>
  <c r="V150" i="6"/>
  <c r="V154" i="6"/>
  <c r="V27" i="6"/>
  <c r="V31" i="6"/>
  <c r="V55" i="6"/>
  <c r="V59" i="6"/>
  <c r="V63" i="6"/>
  <c r="V67" i="6"/>
  <c r="V71" i="6"/>
  <c r="V75" i="6"/>
  <c r="V79" i="6"/>
  <c r="V83" i="6"/>
  <c r="V87" i="6"/>
  <c r="V91" i="6"/>
  <c r="V95" i="6"/>
  <c r="V99" i="6"/>
  <c r="V103" i="6"/>
  <c r="V107" i="6"/>
  <c r="V111" i="6"/>
  <c r="V115" i="6"/>
  <c r="V135" i="6"/>
  <c r="V139" i="6"/>
  <c r="V143" i="6"/>
  <c r="V147" i="6"/>
  <c r="V151" i="6"/>
  <c r="V28" i="6"/>
  <c r="V32" i="6"/>
  <c r="V52" i="6"/>
  <c r="V56" i="6"/>
  <c r="V60" i="6"/>
  <c r="V64" i="6"/>
  <c r="V68" i="6"/>
  <c r="V72" i="6"/>
  <c r="V76" i="6"/>
  <c r="V80" i="6"/>
  <c r="V84" i="6"/>
  <c r="V88" i="6"/>
  <c r="V92" i="6"/>
  <c r="V96" i="6"/>
  <c r="V100" i="6"/>
  <c r="V104" i="6"/>
  <c r="V97" i="6"/>
  <c r="V109" i="6"/>
  <c r="V117" i="6"/>
  <c r="V133" i="6"/>
  <c r="V141" i="6"/>
  <c r="V149" i="6"/>
  <c r="V105" i="6"/>
  <c r="V153" i="6"/>
  <c r="V116" i="6"/>
  <c r="V140" i="6"/>
  <c r="V101" i="6"/>
  <c r="V112" i="6"/>
  <c r="V136" i="6"/>
  <c r="V144" i="6"/>
  <c r="V152" i="6"/>
  <c r="V145" i="6"/>
  <c r="V108" i="6"/>
  <c r="V132" i="6"/>
  <c r="V113" i="6"/>
  <c r="V137" i="6"/>
  <c r="V148" i="6"/>
  <c r="V4" i="6"/>
  <c r="V8" i="6"/>
  <c r="V5" i="6"/>
  <c r="V17" i="6"/>
  <c r="U4" i="6"/>
  <c r="U39" i="6"/>
  <c r="U125" i="6"/>
  <c r="U124" i="6"/>
  <c r="U43" i="6"/>
  <c r="U129" i="6"/>
  <c r="U128" i="6"/>
  <c r="U24" i="6"/>
  <c r="U122" i="6"/>
  <c r="U127" i="6"/>
  <c r="U126" i="6"/>
  <c r="U53" i="6"/>
  <c r="U44" i="6"/>
  <c r="U130" i="6"/>
  <c r="U121" i="6"/>
  <c r="U120" i="6"/>
  <c r="U131" i="6"/>
  <c r="U34" i="6"/>
  <c r="E8" i="6"/>
  <c r="G8" i="6" s="1"/>
  <c r="S4" i="6"/>
  <c r="S72" i="6"/>
  <c r="S96" i="6"/>
  <c r="S132" i="6"/>
  <c r="S136" i="6"/>
  <c r="S106" i="6"/>
  <c r="S138" i="6"/>
  <c r="S154" i="6"/>
  <c r="S139" i="6"/>
  <c r="S14" i="6"/>
  <c r="S18" i="6"/>
  <c r="S22" i="6"/>
  <c r="S69" i="6"/>
  <c r="S97" i="6"/>
  <c r="S105" i="6"/>
  <c r="S133" i="6"/>
  <c r="S137" i="6"/>
  <c r="S153" i="6"/>
  <c r="S70" i="6"/>
  <c r="S134" i="6"/>
  <c r="S68" i="6"/>
  <c r="S71" i="6"/>
  <c r="S103" i="6"/>
  <c r="S135" i="6"/>
  <c r="S5" i="6"/>
  <c r="S76" i="6"/>
  <c r="S27" i="6"/>
  <c r="S39" i="6"/>
  <c r="S17" i="6"/>
  <c r="S118" i="6"/>
  <c r="S8" i="6"/>
  <c r="S101" i="6"/>
  <c r="S91" i="6"/>
  <c r="S63" i="6"/>
  <c r="S54" i="6"/>
  <c r="S31" i="6"/>
  <c r="S30" i="6"/>
  <c r="S147" i="6"/>
  <c r="S117" i="6"/>
  <c r="S127" i="6"/>
  <c r="S29" i="6"/>
  <c r="S111" i="6"/>
  <c r="S150" i="6"/>
  <c r="S92" i="6"/>
  <c r="S142" i="6"/>
  <c r="S55" i="6"/>
  <c r="S130" i="6"/>
  <c r="S23" i="6"/>
  <c r="S122" i="6"/>
  <c r="S146" i="6"/>
  <c r="S114" i="6"/>
  <c r="S144" i="6"/>
  <c r="S94" i="6"/>
  <c r="S124" i="6"/>
  <c r="S86" i="6"/>
  <c r="S116" i="6"/>
  <c r="S78" i="6"/>
  <c r="S47" i="6"/>
  <c r="S66" i="6"/>
  <c r="S12" i="6"/>
  <c r="S58" i="6"/>
  <c r="S83" i="6"/>
  <c r="S50" i="6"/>
  <c r="S46" i="6"/>
  <c r="S42" i="6"/>
  <c r="S11" i="6"/>
  <c r="S34" i="6"/>
  <c r="S152" i="6"/>
  <c r="S26" i="6"/>
  <c r="S145" i="6"/>
  <c r="S16" i="6"/>
  <c r="S109" i="6"/>
  <c r="S7" i="6"/>
  <c r="S82" i="6"/>
  <c r="S149" i="6"/>
  <c r="S61" i="6"/>
  <c r="S141" i="6"/>
  <c r="S37" i="6"/>
  <c r="S129" i="6"/>
  <c r="S20" i="6"/>
  <c r="S121" i="6"/>
  <c r="S151" i="6"/>
  <c r="S113" i="6"/>
  <c r="S38" i="6"/>
  <c r="S148" i="6"/>
  <c r="S125" i="6"/>
  <c r="S140" i="6"/>
  <c r="S100" i="6"/>
  <c r="S128" i="6"/>
  <c r="S108" i="6"/>
  <c r="S65" i="6"/>
  <c r="S99" i="6"/>
  <c r="S57" i="6"/>
  <c r="S89" i="6"/>
  <c r="S49" i="6"/>
  <c r="S81" i="6"/>
  <c r="S41" i="6"/>
  <c r="S73" i="6"/>
  <c r="S33" i="6"/>
  <c r="S60" i="6"/>
  <c r="S25" i="6"/>
  <c r="S52" i="6"/>
  <c r="S15" i="6"/>
  <c r="S44" i="6"/>
  <c r="S6" i="6"/>
  <c r="S36" i="6"/>
  <c r="S62" i="6"/>
  <c r="S28" i="6"/>
  <c r="S21" i="6"/>
  <c r="S19" i="6"/>
  <c r="S90" i="6"/>
  <c r="S9" i="6"/>
  <c r="S53" i="6"/>
  <c r="S75" i="6"/>
  <c r="S13" i="6"/>
  <c r="S51" i="6"/>
  <c r="S119" i="6"/>
  <c r="S43" i="6"/>
  <c r="S102" i="6"/>
  <c r="S35" i="6"/>
  <c r="S74" i="6"/>
  <c r="S120" i="6"/>
  <c r="S45" i="6"/>
  <c r="S112" i="6"/>
  <c r="S10" i="6"/>
  <c r="S104" i="6"/>
  <c r="S143" i="6"/>
  <c r="S93" i="6"/>
  <c r="S131" i="6"/>
  <c r="S85" i="6"/>
  <c r="S123" i="6"/>
  <c r="S77" i="6"/>
  <c r="S115" i="6"/>
  <c r="S64" i="6"/>
  <c r="S107" i="6"/>
  <c r="S56" i="6"/>
  <c r="S98" i="6"/>
  <c r="S48" i="6"/>
  <c r="S88" i="6"/>
  <c r="S40" i="6"/>
  <c r="S80" i="6"/>
  <c r="S32" i="6"/>
  <c r="S67" i="6"/>
  <c r="S24" i="6"/>
  <c r="S59" i="6"/>
  <c r="S126" i="6"/>
  <c r="S95" i="6"/>
  <c r="S110" i="6"/>
  <c r="S87" i="6"/>
  <c r="S84" i="6"/>
  <c r="S79" i="6"/>
  <c r="U5" i="6"/>
  <c r="U9" i="6"/>
  <c r="U13" i="6"/>
  <c r="U17" i="6"/>
  <c r="U21" i="6"/>
  <c r="U25" i="6"/>
  <c r="U29" i="6"/>
  <c r="U33" i="6"/>
  <c r="U57" i="6"/>
  <c r="U61" i="6"/>
  <c r="U65" i="6"/>
  <c r="U72" i="6"/>
  <c r="U76" i="6"/>
  <c r="U80" i="6"/>
  <c r="U84" i="6"/>
  <c r="U88" i="6"/>
  <c r="U92" i="6"/>
  <c r="U96" i="6"/>
  <c r="U100" i="6"/>
  <c r="U104" i="6"/>
  <c r="U108" i="6"/>
  <c r="U112" i="6"/>
  <c r="U116" i="6"/>
  <c r="U132" i="6"/>
  <c r="U136" i="6"/>
  <c r="U140" i="6"/>
  <c r="U144" i="6"/>
  <c r="U148" i="6"/>
  <c r="U152" i="6"/>
  <c r="U6" i="6"/>
  <c r="U10" i="6"/>
  <c r="U14" i="6"/>
  <c r="U18" i="6"/>
  <c r="U22" i="6"/>
  <c r="U26" i="6"/>
  <c r="U30" i="6"/>
  <c r="U54" i="6"/>
  <c r="U58" i="6"/>
  <c r="U62" i="6"/>
  <c r="U66" i="6"/>
  <c r="U69" i="6"/>
  <c r="U73" i="6"/>
  <c r="U77" i="6"/>
  <c r="U81" i="6"/>
  <c r="U85" i="6"/>
  <c r="U89" i="6"/>
  <c r="U93" i="6"/>
  <c r="U97" i="6"/>
  <c r="U101" i="6"/>
  <c r="U105" i="6"/>
  <c r="U109" i="6"/>
  <c r="U113" i="6"/>
  <c r="U117" i="6"/>
  <c r="U133" i="6"/>
  <c r="U137" i="6"/>
  <c r="U141" i="6"/>
  <c r="U145" i="6"/>
  <c r="U149" i="6"/>
  <c r="U153" i="6"/>
  <c r="U7" i="6"/>
  <c r="U11" i="6"/>
  <c r="U15" i="6"/>
  <c r="U19" i="6"/>
  <c r="U23" i="6"/>
  <c r="U27" i="6"/>
  <c r="U31" i="6"/>
  <c r="U8" i="6"/>
  <c r="U56" i="6"/>
  <c r="U64" i="6"/>
  <c r="U71" i="6"/>
  <c r="U79" i="6"/>
  <c r="U87" i="6"/>
  <c r="U95" i="6"/>
  <c r="U103" i="6"/>
  <c r="U111" i="6"/>
  <c r="U135" i="6"/>
  <c r="U143" i="6"/>
  <c r="U151" i="6"/>
  <c r="U12" i="6"/>
  <c r="U28" i="6"/>
  <c r="U59" i="6"/>
  <c r="U67" i="6"/>
  <c r="U74" i="6"/>
  <c r="U82" i="6"/>
  <c r="U90" i="6"/>
  <c r="U98" i="6"/>
  <c r="U106" i="6"/>
  <c r="U114" i="6"/>
  <c r="U138" i="6"/>
  <c r="U146" i="6"/>
  <c r="U154" i="6"/>
  <c r="U16" i="6"/>
  <c r="U32" i="6"/>
  <c r="U52" i="6"/>
  <c r="U60" i="6"/>
  <c r="U68" i="6"/>
  <c r="U75" i="6"/>
  <c r="U83" i="6"/>
  <c r="U91" i="6"/>
  <c r="U99" i="6"/>
  <c r="U107" i="6"/>
  <c r="U115" i="6"/>
  <c r="U139" i="6"/>
  <c r="U147" i="6"/>
  <c r="U20" i="6"/>
  <c r="U55" i="6"/>
  <c r="U63" i="6"/>
  <c r="U70" i="6"/>
  <c r="U78" i="6"/>
  <c r="U86" i="6"/>
  <c r="U94" i="6"/>
  <c r="U102" i="6"/>
  <c r="U110" i="6"/>
  <c r="U118" i="6"/>
  <c r="U134" i="6"/>
  <c r="U142" i="6"/>
  <c r="U150" i="6"/>
  <c r="E119" i="6"/>
  <c r="G119" i="6" s="1"/>
  <c r="E141" i="6"/>
  <c r="G141" i="6" s="1"/>
  <c r="E129" i="6"/>
  <c r="G129" i="6" s="1"/>
  <c r="E117" i="6"/>
  <c r="G117" i="6" s="1"/>
  <c r="E124" i="6"/>
  <c r="G124" i="6" s="1"/>
  <c r="E109" i="6"/>
  <c r="G109" i="6" s="1"/>
  <c r="E116" i="6"/>
  <c r="G116" i="6" s="1"/>
  <c r="E112" i="6"/>
  <c r="G112" i="6" s="1"/>
  <c r="E91" i="6"/>
  <c r="G91" i="6" s="1"/>
  <c r="E114" i="6"/>
  <c r="G114" i="6" s="1"/>
  <c r="E5" i="6"/>
  <c r="G5" i="6" s="1"/>
  <c r="E143" i="6"/>
  <c r="G143" i="6" s="1"/>
  <c r="E104" i="6"/>
  <c r="G104" i="6" s="1"/>
  <c r="E83" i="6"/>
  <c r="G83" i="6" s="1"/>
  <c r="E95" i="6"/>
  <c r="G95" i="6" s="1"/>
  <c r="E131" i="6"/>
  <c r="G131" i="6" s="1"/>
  <c r="E11" i="6"/>
  <c r="G11" i="6" s="1"/>
  <c r="E40" i="6"/>
  <c r="G40" i="6" s="1"/>
  <c r="E21" i="6"/>
  <c r="G21" i="6" s="1"/>
  <c r="E45" i="6"/>
  <c r="G45" i="6" s="1"/>
  <c r="E34" i="6"/>
  <c r="G34" i="6" s="1"/>
  <c r="E57" i="6"/>
  <c r="G57" i="6" s="1"/>
  <c r="E39" i="6"/>
  <c r="G39" i="6" s="1"/>
  <c r="E52" i="6"/>
  <c r="G52" i="6" s="1"/>
  <c r="E67" i="6"/>
  <c r="G67" i="6" s="1"/>
  <c r="E25" i="6"/>
  <c r="G25" i="6" s="1"/>
  <c r="E32" i="6"/>
  <c r="G32" i="6" s="1"/>
  <c r="E37" i="6"/>
  <c r="G37" i="6" s="1"/>
  <c r="E26" i="6"/>
  <c r="G26" i="6" s="1"/>
  <c r="E49" i="6"/>
  <c r="G49" i="6" s="1"/>
  <c r="E12" i="6"/>
  <c r="G12" i="6" s="1"/>
  <c r="E44" i="6"/>
  <c r="G44" i="6" s="1"/>
  <c r="E59" i="6"/>
  <c r="G59" i="6" s="1"/>
  <c r="E77" i="6"/>
  <c r="G77" i="6" s="1"/>
  <c r="E47" i="6"/>
  <c r="G47" i="6" s="1"/>
  <c r="E126" i="6"/>
  <c r="G126" i="6" s="1"/>
  <c r="E54" i="6"/>
  <c r="G54" i="6" s="1"/>
  <c r="E152" i="6"/>
  <c r="G152" i="6" s="1"/>
  <c r="E82" i="6"/>
  <c r="G82" i="6" s="1"/>
  <c r="E10" i="6"/>
  <c r="G10" i="6" s="1"/>
  <c r="E66" i="6"/>
  <c r="G66" i="6" s="1"/>
  <c r="E94" i="6"/>
  <c r="G94" i="6" s="1"/>
  <c r="E15" i="6"/>
  <c r="G15" i="6" s="1"/>
  <c r="E111" i="6"/>
  <c r="G111" i="6" s="1"/>
  <c r="E89" i="6"/>
  <c r="G89" i="6" s="1"/>
  <c r="E19" i="6"/>
  <c r="G19" i="6" s="1"/>
  <c r="E107" i="6"/>
  <c r="G107" i="6" s="1"/>
  <c r="E35" i="6"/>
  <c r="G35" i="6" s="1"/>
  <c r="E148" i="6"/>
  <c r="G148" i="6" s="1"/>
  <c r="E64" i="6"/>
  <c r="G64" i="6" s="1"/>
  <c r="E31" i="6"/>
  <c r="G31" i="6" s="1"/>
  <c r="E118" i="6"/>
  <c r="G118" i="6" s="1"/>
  <c r="E46" i="6"/>
  <c r="G46" i="6" s="1"/>
  <c r="E145" i="6"/>
  <c r="G145" i="6" s="1"/>
  <c r="E74" i="6"/>
  <c r="G74" i="6" s="1"/>
  <c r="E9" i="6"/>
  <c r="G9" i="6" s="1"/>
  <c r="E58" i="6"/>
  <c r="G58" i="6" s="1"/>
  <c r="E86" i="6"/>
  <c r="G86" i="6" s="1"/>
  <c r="E6" i="6"/>
  <c r="G6" i="6" s="1"/>
  <c r="E92" i="6"/>
  <c r="G92" i="6" s="1"/>
  <c r="E151" i="6"/>
  <c r="G151" i="6" s="1"/>
  <c r="E81" i="6"/>
  <c r="G81" i="6" s="1"/>
  <c r="E98" i="6"/>
  <c r="G98" i="6" s="1"/>
  <c r="E27" i="6"/>
  <c r="G27" i="6" s="1"/>
  <c r="E4" i="6"/>
  <c r="G4" i="6" s="1"/>
  <c r="E140" i="6"/>
  <c r="G140" i="6" s="1"/>
  <c r="E93" i="6"/>
  <c r="G93" i="6" s="1"/>
  <c r="E56" i="6"/>
  <c r="G56" i="6" s="1"/>
  <c r="E24" i="6"/>
  <c r="G24" i="6" s="1"/>
  <c r="E84" i="6"/>
  <c r="G84" i="6" s="1"/>
  <c r="E23" i="6"/>
  <c r="G23" i="6" s="1"/>
  <c r="E146" i="6"/>
  <c r="G146" i="6" s="1"/>
  <c r="E110" i="6"/>
  <c r="G110" i="6" s="1"/>
  <c r="E75" i="6"/>
  <c r="G75" i="6" s="1"/>
  <c r="E38" i="6"/>
  <c r="G38" i="6" s="1"/>
  <c r="E100" i="6"/>
  <c r="G100" i="6" s="1"/>
  <c r="E61" i="6"/>
  <c r="G61" i="6" s="1"/>
  <c r="E29" i="6"/>
  <c r="G29" i="6" s="1"/>
  <c r="E130" i="6"/>
  <c r="G130" i="6" s="1"/>
  <c r="E87" i="6"/>
  <c r="G87" i="6" s="1"/>
  <c r="E50" i="6"/>
  <c r="G50" i="6" s="1"/>
  <c r="E16" i="6"/>
  <c r="G16" i="6" s="1"/>
  <c r="E121" i="6"/>
  <c r="G121" i="6" s="1"/>
  <c r="E78" i="6"/>
  <c r="G78" i="6" s="1"/>
  <c r="E41" i="6"/>
  <c r="G41" i="6" s="1"/>
  <c r="E147" i="6"/>
  <c r="G147" i="6" s="1"/>
  <c r="E76" i="6"/>
  <c r="G76" i="6" s="1"/>
  <c r="E144" i="6"/>
  <c r="G144" i="6" s="1"/>
  <c r="E108" i="6"/>
  <c r="G108" i="6" s="1"/>
  <c r="E73" i="6"/>
  <c r="G73" i="6" s="1"/>
  <c r="E36" i="6"/>
  <c r="G36" i="6" s="1"/>
  <c r="E123" i="6"/>
  <c r="G123" i="6" s="1"/>
  <c r="E88" i="6"/>
  <c r="G88" i="6" s="1"/>
  <c r="E51" i="6"/>
  <c r="G51" i="6" s="1"/>
  <c r="E17" i="6"/>
  <c r="G17" i="6" s="1"/>
  <c r="E142" i="6"/>
  <c r="G142" i="6" s="1"/>
  <c r="E150" i="6"/>
  <c r="G150" i="6" s="1"/>
  <c r="E128" i="6"/>
  <c r="G128" i="6" s="1"/>
  <c r="E85" i="6"/>
  <c r="G85" i="6" s="1"/>
  <c r="E48" i="6"/>
  <c r="G48" i="6" s="1"/>
  <c r="E13" i="6"/>
  <c r="G13" i="6" s="1"/>
  <c r="E63" i="6"/>
  <c r="G63" i="6" s="1"/>
  <c r="E101" i="6"/>
  <c r="G101" i="6" s="1"/>
  <c r="E62" i="6"/>
  <c r="G62" i="6" s="1"/>
  <c r="E30" i="6"/>
  <c r="G30" i="6" s="1"/>
  <c r="E125" i="6"/>
  <c r="G125" i="6" s="1"/>
  <c r="E90" i="6"/>
  <c r="G90" i="6" s="1"/>
  <c r="E53" i="6"/>
  <c r="G53" i="6" s="1"/>
  <c r="E20" i="6"/>
  <c r="G20" i="6" s="1"/>
  <c r="E122" i="6"/>
  <c r="G122" i="6" s="1"/>
  <c r="E79" i="6"/>
  <c r="G79" i="6" s="1"/>
  <c r="E42" i="6"/>
  <c r="G42" i="6" s="1"/>
  <c r="E7" i="6"/>
  <c r="G7" i="6" s="1"/>
  <c r="E149" i="6"/>
  <c r="G149" i="6" s="1"/>
  <c r="E113" i="6"/>
  <c r="G113" i="6" s="1"/>
  <c r="E65" i="6"/>
  <c r="G65" i="6" s="1"/>
  <c r="E33" i="6"/>
  <c r="G33" i="6" s="1"/>
  <c r="E120" i="6"/>
  <c r="G120" i="6" s="1"/>
  <c r="E127" i="6"/>
  <c r="G127" i="6" s="1"/>
  <c r="E55" i="6"/>
  <c r="G55" i="6" s="1"/>
  <c r="E99" i="6"/>
  <c r="G99" i="6" s="1"/>
  <c r="E60" i="6"/>
  <c r="G60" i="6" s="1"/>
  <c r="E28" i="6"/>
  <c r="G28" i="6" s="1"/>
  <c r="E115" i="6"/>
  <c r="G115" i="6" s="1"/>
  <c r="E80" i="6"/>
  <c r="G80" i="6" s="1"/>
  <c r="E43" i="6"/>
  <c r="G43" i="6" s="1"/>
</calcChain>
</file>

<file path=xl/sharedStrings.xml><?xml version="1.0" encoding="utf-8"?>
<sst xmlns="http://schemas.openxmlformats.org/spreadsheetml/2006/main" count="633" uniqueCount="271">
  <si>
    <t>Ara Toplam</t>
  </si>
  <si>
    <t xml:space="preserve">    </t>
  </si>
  <si>
    <t>Oran</t>
  </si>
  <si>
    <t>Tutar</t>
  </si>
  <si>
    <t>Artış Oranı</t>
  </si>
  <si>
    <t>Artış Tutarı</t>
  </si>
  <si>
    <t>Yeni Fiyat</t>
  </si>
  <si>
    <t>Konu ile ilgili teyidinizi bekler, olumlu işbirliğimizin uzun yıllar sürmesini dileriz.</t>
  </si>
  <si>
    <t xml:space="preserve">  Saygılarımızla</t>
  </si>
  <si>
    <t>VODAFONE</t>
  </si>
  <si>
    <t>MASLAK / İSTANBUL</t>
  </si>
  <si>
    <t>Tüfe</t>
  </si>
  <si>
    <t>Dönem</t>
  </si>
  <si>
    <t>1 Aylık Ortalama</t>
  </si>
  <si>
    <t>Üfe</t>
  </si>
  <si>
    <t>Gıda ve Alkolsüz</t>
  </si>
  <si>
    <t>(Üfe+Tüfe)/2</t>
  </si>
  <si>
    <t>Birim</t>
  </si>
  <si>
    <t>Not: Hesaplama yapılırken ilk birim 1 olarak alınmıştır.</t>
  </si>
  <si>
    <t>Sayın Arzu Yıldırım,</t>
  </si>
  <si>
    <t>Sözleşmeye göre 3 aylık enflasyon etkisi</t>
  </si>
  <si>
    <t>Mevcut Fiyatlar</t>
  </si>
  <si>
    <t>1 Ocak - 31 Mart 2025 Fiyatları</t>
  </si>
  <si>
    <t>Gıda ve Alkolsüz İçecekler</t>
  </si>
  <si>
    <t>Asgari Ücret</t>
  </si>
  <si>
    <t>GARAJ GIDA PAZARLAMA DANIŞMANLIK VE İNŞ. SAN. TİC. A.Ş</t>
  </si>
  <si>
    <t>"([(TUIK Tüfe + TUIK Yİ-Üfe) / 2* % 20 ] + TUIK Tüfe Gıda ve Alkolsüz İçecekler * % 50 + Asgari Ücret Artışı* % 30)" formülü ile, aşağıdaki gibi hesaplanmıştır,</t>
  </si>
  <si>
    <t>üfe+tüfe/2*%20+ Tük tüfe gıda ve alkolsüz *%50 + asgari ücret*%30</t>
  </si>
  <si>
    <t>üfe+tüfe/2</t>
  </si>
  <si>
    <t>üfe</t>
  </si>
  <si>
    <t>tüfe</t>
  </si>
  <si>
    <t>gıda ve alkolsüz</t>
  </si>
  <si>
    <t>asgari ücret artışı</t>
  </si>
  <si>
    <t>AÜ işveren maliyeti</t>
  </si>
  <si>
    <t>Onaylı Fiyatlar</t>
  </si>
  <si>
    <t>GELENEKSEL MENU</t>
  </si>
  <si>
    <t>GELENEKSEL IC</t>
  </si>
  <si>
    <t>VEGGIE MENU</t>
  </si>
  <si>
    <t>TAVUK MENU</t>
  </si>
  <si>
    <t>ET MENU</t>
  </si>
  <si>
    <t>SOMON MENU</t>
  </si>
  <si>
    <t>SALATA BOWL</t>
  </si>
  <si>
    <t>MAKARNA BOWL</t>
  </si>
  <si>
    <t>PIZZA</t>
  </si>
  <si>
    <t>DONER PORSIYON</t>
  </si>
  <si>
    <t>DONER DURUM</t>
  </si>
  <si>
    <t>IZGARA PILIC</t>
  </si>
  <si>
    <t>IZGARA KOFTE</t>
  </si>
  <si>
    <t>IZGARA KOFTE 1,5</t>
  </si>
  <si>
    <t>DONER PORSIYON 1,5</t>
  </si>
  <si>
    <t>GUNUN CORBASI</t>
  </si>
  <si>
    <t xml:space="preserve">ANA YEMEK </t>
  </si>
  <si>
    <t>YARDIMCI YEMEK</t>
  </si>
  <si>
    <t>DEMLEME CAY</t>
  </si>
  <si>
    <t>DEMLEME BUYUK CAY</t>
  </si>
  <si>
    <t>FILTRE KAHVE</t>
  </si>
  <si>
    <t>TURK KAHVESI</t>
  </si>
  <si>
    <t>NANELI AYRAN 300 ML</t>
  </si>
  <si>
    <t>SADE AYRAN 300 ML</t>
  </si>
  <si>
    <t>NARLI LIMONATA 300 ML</t>
  </si>
  <si>
    <t>SADE LIMONATA 300 ML</t>
  </si>
  <si>
    <t>CILEKLI LIMONATA 300 ML</t>
  </si>
  <si>
    <t>FESLEGENLI LIMONATA 300 ML</t>
  </si>
  <si>
    <t>PORTAKAL SUYU 300 ML</t>
  </si>
  <si>
    <t>GINGER SHOT 50 ML</t>
  </si>
  <si>
    <t>NARLI GINGER SHOT 50 ML</t>
  </si>
  <si>
    <t>KIRMIZI DETOKS</t>
  </si>
  <si>
    <t>COLA  250 ML</t>
  </si>
  <si>
    <t>COLA ZERO 250 ML</t>
  </si>
  <si>
    <t>FANTA 250 ML</t>
  </si>
  <si>
    <t>SPRITE 250 ML</t>
  </si>
  <si>
    <t>ICE TEA LIMON 200 ML</t>
  </si>
  <si>
    <t>ICE TEA SEFTALI 200 ML</t>
  </si>
  <si>
    <t>PREMIUM SU 330 ML</t>
  </si>
  <si>
    <t>SODA 200 ML</t>
  </si>
  <si>
    <t>BEYAZ CIKOLATALI BROWNIE</t>
  </si>
  <si>
    <t>MOZAIK PASTA</t>
  </si>
  <si>
    <t xml:space="preserve">SAN SEBASTIAN </t>
  </si>
  <si>
    <t>CICIBEBELI MAGNOLYA</t>
  </si>
  <si>
    <t>NEROLU MAGNOLYA</t>
  </si>
  <si>
    <t>LOTUSLU MAGNOLYA</t>
  </si>
  <si>
    <t>LOTUS BISCOFF</t>
  </si>
  <si>
    <t>TIRAMISU GUVEC</t>
  </si>
  <si>
    <t>TIRAMISU CUP</t>
  </si>
  <si>
    <t>CRUNCH MOUSSE</t>
  </si>
  <si>
    <t>TRUFF</t>
  </si>
  <si>
    <t>PUMPKIN PARFE</t>
  </si>
  <si>
    <t>GRANOLA PARFE</t>
  </si>
  <si>
    <t>CILEKLI TART</t>
  </si>
  <si>
    <t>ELMALI CRUMBLE TART</t>
  </si>
  <si>
    <t>ANTEP FISTIKLI TART</t>
  </si>
  <si>
    <t>GANAJ KEK</t>
  </si>
  <si>
    <t>HINDISTANCEVIZLI KEK</t>
  </si>
  <si>
    <t>TARCINLI CEVIZLI KEK</t>
  </si>
  <si>
    <t>UNSUZ KEK</t>
  </si>
  <si>
    <t>VEGAN KEK</t>
  </si>
  <si>
    <t>ISPANAKLI KEK</t>
  </si>
  <si>
    <t>ORMAN MEYVELI KEK</t>
  </si>
  <si>
    <t>SADE ACMA</t>
  </si>
  <si>
    <t>ZEYTINLI ACMA</t>
  </si>
  <si>
    <t>SADE POGACA</t>
  </si>
  <si>
    <t>DEREOTLU POGACA</t>
  </si>
  <si>
    <t>AKDENIZ COREGI</t>
  </si>
  <si>
    <t>SCONE COREK</t>
  </si>
  <si>
    <t>ATOM COREGI</t>
  </si>
  <si>
    <t>FOCACCIA</t>
  </si>
  <si>
    <t>SIMIT</t>
  </si>
  <si>
    <t>SADE KRUVASAN</t>
  </si>
  <si>
    <t>BELCIKA CIKOLATALI KRUVASAN</t>
  </si>
  <si>
    <t>ISPANAKLI GOZLEME</t>
  </si>
  <si>
    <t>KIYMALI GOZLEME</t>
  </si>
  <si>
    <t>PATATESLI GOZLEME</t>
  </si>
  <si>
    <t>PEYNIRLI GOZLEME</t>
  </si>
  <si>
    <t>PEYNIRLI KLASIK SANDVIC</t>
  </si>
  <si>
    <t>HINDI FUMELI SANDVIC</t>
  </si>
  <si>
    <t>MACAR SALAMLI SANDVIC</t>
  </si>
  <si>
    <t>TAVUKLU SANDVIC</t>
  </si>
  <si>
    <t>MOZARELLALI SANDVIC</t>
  </si>
  <si>
    <t>COREKOTLU GRISSINI 150 GR</t>
  </si>
  <si>
    <t>SUSAMLI KRAKER 150 GR</t>
  </si>
  <si>
    <t>CEKIRDEKLI KRAKER 150 GR</t>
  </si>
  <si>
    <t>KETEN TOHUMLU KRAKER 150 GR</t>
  </si>
  <si>
    <t>BISCOTTI 150 GR</t>
  </si>
  <si>
    <t>COREKOTLU TUZLU KURABIYE 150 GR</t>
  </si>
  <si>
    <t>DAMLA CIKOLATALI MINI KURABIYE 150 GR</t>
  </si>
  <si>
    <t>HINDISTAN CEVIZLI GRANOLA 300 GR</t>
  </si>
  <si>
    <t>PAKET ATISTIRMALIK</t>
  </si>
  <si>
    <t xml:space="preserve">MAYDANOZ </t>
  </si>
  <si>
    <t>SALATALIK</t>
  </si>
  <si>
    <t>CERI DOMATES</t>
  </si>
  <si>
    <t>SIYAH ZEYTIN</t>
  </si>
  <si>
    <t>HASLANMIS YUMURTA</t>
  </si>
  <si>
    <t>PIKNIK RECEL</t>
  </si>
  <si>
    <t>PIKNIK BAL</t>
  </si>
  <si>
    <t>NUTELLA PIKNIK</t>
  </si>
  <si>
    <t>TEREYAG PIKNIK</t>
  </si>
  <si>
    <t>KASAR PEYNIR</t>
  </si>
  <si>
    <t>BEYAZ PEYNIR</t>
  </si>
  <si>
    <t>ORGU PEYNIR</t>
  </si>
  <si>
    <t>STRAWBERRY BOWL</t>
  </si>
  <si>
    <t xml:space="preserve">LOTUS BOWL </t>
  </si>
  <si>
    <t>ACTIVIA YOGURT 100 GR</t>
  </si>
  <si>
    <t>BADEM SUTU 250 ML</t>
  </si>
  <si>
    <t>SOYA SUTU 250 ML</t>
  </si>
  <si>
    <t>SUT 200 ML</t>
  </si>
  <si>
    <t>LAKTOZSUZ SUT</t>
  </si>
  <si>
    <t>KARISIK TOST</t>
  </si>
  <si>
    <t>KASARLI TOST</t>
  </si>
  <si>
    <t>KARADUT OZU 700 ML</t>
  </si>
  <si>
    <t>ANANASLI DETOKS SIRKESI 500 ML</t>
  </si>
  <si>
    <t>ENERJI CAYI 230 GR</t>
  </si>
  <si>
    <t>NANE LIMON CAYI 160 GR</t>
  </si>
  <si>
    <t>KIS CAYI 140 GR</t>
  </si>
  <si>
    <t>HIBISKUS CAYI 140 GR</t>
  </si>
  <si>
    <t>KIRMIZI GUL CAYI 60 GR</t>
  </si>
  <si>
    <t>ANTI STRES CAYI 140 GR</t>
  </si>
  <si>
    <t>IHLAMUR CICEK CAYI 75 GR</t>
  </si>
  <si>
    <t>HATMI CICEGI 40 GR</t>
  </si>
  <si>
    <t>ADACAYI 60 GR</t>
  </si>
  <si>
    <t>EBE GUMECI CAYI 50 GR</t>
  </si>
  <si>
    <t>PLUS EMAYE DEMLIK NO:2</t>
  </si>
  <si>
    <t>PLUS EMAYE DEMLIK NO:3</t>
  </si>
  <si>
    <t>PLUS EMAYE 3'LU KASE</t>
  </si>
  <si>
    <t>BURGER MENU</t>
  </si>
  <si>
    <t>TATLI PORSIYON (GELENEKSEL)</t>
  </si>
  <si>
    <t>MEYVE PORSIYON</t>
  </si>
  <si>
    <t>SALATA TABAGI</t>
  </si>
  <si>
    <t>1 MEZE ILAVE (TEZGAH)</t>
  </si>
  <si>
    <t>YESIL DETOKS</t>
  </si>
  <si>
    <t>KRUVASAN SANDVIC CESITLERI</t>
  </si>
  <si>
    <t>SUSAMLI GRISSINI 150 GR</t>
  </si>
  <si>
    <t>FELLAS MEYVE BAR CESITLERI</t>
  </si>
  <si>
    <t>ZUBER BAR CESITLERI</t>
  </si>
  <si>
    <t>TAHIN PEKMEZ PIKNIK</t>
  </si>
  <si>
    <t>GRANOLA CESITLERI</t>
  </si>
  <si>
    <t>GRANOLA EK CESITLERI</t>
  </si>
  <si>
    <t>YULAF CESITLERI 50 GR</t>
  </si>
  <si>
    <t>HINDISTAN CEVIZI SUTU</t>
  </si>
  <si>
    <t>MENU</t>
  </si>
  <si>
    <t>TEZGAH MENU</t>
  </si>
  <si>
    <t xml:space="preserve">BOWL </t>
  </si>
  <si>
    <t>STREET FOOD</t>
  </si>
  <si>
    <t xml:space="preserve">MENU ILAVE </t>
  </si>
  <si>
    <t xml:space="preserve">TEZGAH ILAVE </t>
  </si>
  <si>
    <t>ICECEKLER</t>
  </si>
  <si>
    <t>SICAK ICECEKLER</t>
  </si>
  <si>
    <t>SOGUK ICECEKLER</t>
  </si>
  <si>
    <t>TATLILAR</t>
  </si>
  <si>
    <t>SUTLU TATLILAR</t>
  </si>
  <si>
    <t>KEK CESITLERI</t>
  </si>
  <si>
    <t>BAKERY</t>
  </si>
  <si>
    <t>PAKETLI URUNLER</t>
  </si>
  <si>
    <t>KAHVALTILIK</t>
  </si>
  <si>
    <t>BITKI CAYLARI</t>
  </si>
  <si>
    <t>URUN ADI</t>
  </si>
  <si>
    <t>KATEGORI</t>
  </si>
  <si>
    <t>ALT KATEGORI</t>
  </si>
  <si>
    <t>1 OCAK 2025-31 MART 2025 FIYATLARI</t>
  </si>
  <si>
    <t>1 NISAN - 30 HAZIRAN 2025 FIYATLARI</t>
  </si>
  <si>
    <t>ISKENDER</t>
  </si>
  <si>
    <t>ORGANIK HASLANMIS YUMURTA</t>
  </si>
  <si>
    <t>ORGANIK YUMURTA OMLET</t>
  </si>
  <si>
    <t>ORGANIK YUMURTA MENEMEN</t>
  </si>
  <si>
    <t>ORGANIK YUMURTA SUCUKLU OMLET</t>
  </si>
  <si>
    <t>ORGANIK YUMURTA PEYNIRLI OMLET</t>
  </si>
  <si>
    <t>IZGARA PILIC 1,5</t>
  </si>
  <si>
    <t>BAZLAMA KASARLI TOST</t>
  </si>
  <si>
    <t>BAZLAMA KARISIK TOST</t>
  </si>
  <si>
    <t>TAVUK BURGER</t>
  </si>
  <si>
    <t>PEYNIRLI SU BOREGI</t>
  </si>
  <si>
    <t>MINI SANDVIC</t>
  </si>
  <si>
    <t>PEYNIRLI KREP</t>
  </si>
  <si>
    <t>MEYVELI PANKEK</t>
  </si>
  <si>
    <t>HINDI FUME</t>
  </si>
  <si>
    <t>BURGU PEYNIR</t>
  </si>
  <si>
    <t>MACAR SALAM</t>
  </si>
  <si>
    <t>KIYMALI Ci BOREK</t>
  </si>
  <si>
    <t>6 Aylık Tüfe</t>
  </si>
  <si>
    <t>6 Aylık Üfe</t>
  </si>
  <si>
    <t>6 Aylık Gıda ve Alkolsüz</t>
  </si>
  <si>
    <t>Mevcut sözleşmemize istinaden, 01.07.2025 tarihinden itibaren hizmet satış fiyatlarımızın revize edilmesi gerekmektedir.</t>
  </si>
  <si>
    <t>BALLI PASTA</t>
  </si>
  <si>
    <t>LİMONLU CHEESECAKE</t>
  </si>
  <si>
    <t>UNSUZ FINGER PASTA</t>
  </si>
  <si>
    <t>VEGAN ORMAN MEYVELİ KEK</t>
  </si>
  <si>
    <t>YABAN MERSİNLİ CHEESECAKE</t>
  </si>
  <si>
    <t>ÜRÜN ADI</t>
  </si>
  <si>
    <t>ALT KATEGORİ</t>
  </si>
  <si>
    <t>1 TEMMUZ SATIŞ FİYATLARI</t>
  </si>
  <si>
    <t>GURME VE ORGANIK URUNLER</t>
  </si>
  <si>
    <t>AROMATIK CAY 300 GR</t>
  </si>
  <si>
    <t>BAHARAT CAYI 300 GR</t>
  </si>
  <si>
    <t>BEYAZ CAY 70 GR</t>
  </si>
  <si>
    <t>CIG BADEM 200GR</t>
  </si>
  <si>
    <t>KURUYEMISLER</t>
  </si>
  <si>
    <t>CITIR LEBLEBI 150 GR</t>
  </si>
  <si>
    <t>ELMALI DETOKS SIRKESI 500 ML</t>
  </si>
  <si>
    <t>HARDALIYE 250 ML</t>
  </si>
  <si>
    <t>KECIBOYNUZU OZU 500ML</t>
  </si>
  <si>
    <t>LAVANTA CAYI 80 GR</t>
  </si>
  <si>
    <t>MELISA CAYI 30 GR</t>
  </si>
  <si>
    <t>NAR EKSISI 700 ML</t>
  </si>
  <si>
    <t>OZEL BEYAZ LEBLEBI 150 GR</t>
  </si>
  <si>
    <t>PAPATYA CAYI 80 GR</t>
  </si>
  <si>
    <t>PORTAKAL CAYI 220 GR</t>
  </si>
  <si>
    <t>SIIRT FISTIGI 250 GR</t>
  </si>
  <si>
    <t>SUMAK EKSISI 500 ML</t>
  </si>
  <si>
    <t>TUZLU FINDIK 200 GR</t>
  </si>
  <si>
    <t>TUZLU FISTIK 200 GR</t>
  </si>
  <si>
    <t>YASEMIN CAYI 50 GR</t>
  </si>
  <si>
    <t>ZARINDA KAVRULMUŞ KAJU 200 GR</t>
  </si>
  <si>
    <t>KURU BLUEBERRY 200 GR</t>
  </si>
  <si>
    <t>ATISTIRMALIKLAR</t>
  </si>
  <si>
    <t>EMAYELER</t>
  </si>
  <si>
    <t>ALTIN OTU CAYI 50 GR</t>
  </si>
  <si>
    <t>ASK CAYI 150 GR</t>
  </si>
  <si>
    <t>KURU CRANBERRY 200 GR</t>
  </si>
  <si>
    <t>NAR CICEGI CAYI 100 GR</t>
  </si>
  <si>
    <t>PEMBE GUL CAYI 90 GR</t>
  </si>
  <si>
    <t>SARI GUL CAYI 70 GR</t>
  </si>
  <si>
    <t>HINDISTAN CEVIZ GRANOLA 300 GR</t>
  </si>
  <si>
    <t>HINDISTAN CEVIZI YAGI 210 GR</t>
  </si>
  <si>
    <t>HINDISTAN CEVIZI YAGI 100 GR</t>
  </si>
  <si>
    <t>TAHIN 400 ML</t>
  </si>
  <si>
    <t>6 Aylık Artış Oranı</t>
  </si>
  <si>
    <t>Sözleşmeye göre 6 aylık enflasyon etkisi</t>
  </si>
  <si>
    <t>İSTANBUL / 03.07.2025</t>
  </si>
  <si>
    <t>1 TEMMUZ - 1 EKİM 2025 FİYATLARI</t>
  </si>
  <si>
    <t>01.07.2025 - 30.09.2025 tarihleri arasındaki uygulayacağımız hizmet satış fiyatlarımızın değişim oranı,</t>
  </si>
  <si>
    <t>1 TEMMUZ - 30 EYLÜL 2025 FIYATLARI</t>
  </si>
  <si>
    <t>Hesaplama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</si>
</sst>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.0000000"/>
    <numFmt numFmtId="165" formatCode="#,##0.00\ &quot;₺&quot;"/>
    <numFmt numFmtId="166" formatCode="0.0000000"/>
    <numFmt numFmtId="167" formatCode="#,##0.00\ &quot;TL&quot;"/>
    <numFmt numFmtId="168" formatCode="0.0%"/>
    <numFmt numFmtId="169" formatCode="_-* #,##0_-;\-* #,##0_-;_-* &quot;-&quot;??_-;_-@_-"/>
    <numFmt numFmtId="170" formatCode="&quot;₺&quot;#,##0.00"/>
    <numFmt numFmtId="171" formatCode="&quot;₺&quot;#,##0"/>
  </numFmts>
  <fonts count="3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sz val="10"/>
      <color rgb="FF000000"/>
      <name val="Trebuchet MS"/>
      <family val="2"/>
      <charset val="162"/>
    </font>
    <font>
      <u/>
      <sz val="10"/>
      <color theme="1"/>
      <name val="Arial"/>
      <family val="2"/>
      <charset val="162"/>
    </font>
    <font>
      <b/>
      <i/>
      <sz val="10"/>
      <color theme="1"/>
      <name val="Arial"/>
      <family val="2"/>
      <charset val="162"/>
    </font>
    <font>
      <sz val="14"/>
      <color rgb="FF000000"/>
      <name val="Trebuchet MS"/>
      <family val="2"/>
      <charset val="162"/>
    </font>
    <font>
      <b/>
      <i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i/>
      <sz val="9"/>
      <color theme="1"/>
      <name val="Arial"/>
      <family val="2"/>
      <charset val="162"/>
    </font>
    <font>
      <sz val="11"/>
      <color theme="1"/>
      <name val="Calibri"/>
      <family val="2"/>
      <charset val="162"/>
    </font>
    <font>
      <sz val="11"/>
      <color indexed="8"/>
      <name val="Calibri"/>
      <family val="2"/>
      <charset val="162"/>
    </font>
    <font>
      <b/>
      <sz val="11"/>
      <color theme="0"/>
      <name val="Calibri Light"/>
      <family val="2"/>
      <scheme val="major"/>
    </font>
    <font>
      <sz val="11"/>
      <color rgb="FFFF0000"/>
      <name val="Calibri"/>
      <family val="2"/>
      <charset val="162"/>
      <scheme val="minor"/>
    </font>
    <font>
      <b/>
      <i/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b/>
      <sz val="11"/>
      <color theme="0"/>
      <name val="Calibri"/>
      <family val="2"/>
      <charset val="162"/>
    </font>
    <font>
      <b/>
      <sz val="10"/>
      <color rgb="FF404041"/>
      <name val="Arial"/>
      <family val="2"/>
      <charset val="162"/>
    </font>
    <font>
      <b/>
      <sz val="12"/>
      <color theme="1"/>
      <name val="Calibri"/>
      <family val="2"/>
      <charset val="162"/>
    </font>
    <font>
      <b/>
      <sz val="12"/>
      <color theme="0"/>
      <name val="Calibri"/>
      <family val="2"/>
      <charset val="162"/>
    </font>
    <font>
      <sz val="11"/>
      <color theme="0"/>
      <name val="Calibri"/>
      <family val="2"/>
      <charset val="162"/>
    </font>
    <font>
      <b/>
      <sz val="11"/>
      <color rgb="FFFF0000"/>
      <name val="Calibri"/>
      <family val="2"/>
      <charset val="162"/>
      <scheme val="minor"/>
    </font>
    <font>
      <sz val="10"/>
      <name val="Arial Tur"/>
      <charset val="162"/>
    </font>
    <font>
      <sz val="9"/>
      <color theme="1"/>
      <name val="Arial"/>
      <family val="2"/>
      <charset val="162"/>
    </font>
    <font>
      <b/>
      <sz val="10"/>
      <color theme="0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9"/>
      <name val="Arial"/>
      <family val="2"/>
      <charset val="162"/>
    </font>
    <font>
      <b/>
      <sz val="12"/>
      <color theme="0"/>
      <name val="Calibri Light"/>
      <family val="2"/>
      <charset val="16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27" fillId="0" borderId="0"/>
    <xf numFmtId="0" fontId="31" fillId="0" borderId="0"/>
    <xf numFmtId="0" fontId="32" fillId="0" borderId="0"/>
  </cellStyleXfs>
  <cellXfs count="12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left" indent="10"/>
    </xf>
    <xf numFmtId="164" fontId="0" fillId="0" borderId="0" xfId="0" applyNumberFormat="1"/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3" fontId="11" fillId="0" borderId="0" xfId="0" applyNumberFormat="1" applyFont="1"/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4" fontId="0" fillId="0" borderId="0" xfId="0" applyNumberFormat="1"/>
    <xf numFmtId="167" fontId="0" fillId="0" borderId="0" xfId="0" applyNumberFormat="1"/>
    <xf numFmtId="0" fontId="7" fillId="0" borderId="0" xfId="0" applyFont="1" applyAlignment="1">
      <alignment horizontal="left" indent="15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4" fontId="1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" fontId="0" fillId="0" borderId="0" xfId="0" applyNumberFormat="1"/>
    <xf numFmtId="168" fontId="0" fillId="0" borderId="0" xfId="1" applyNumberFormat="1" applyFont="1"/>
    <xf numFmtId="10" fontId="0" fillId="0" borderId="0" xfId="1" applyNumberFormat="1" applyFont="1"/>
    <xf numFmtId="43" fontId="0" fillId="0" borderId="2" xfId="2" applyFont="1" applyBorder="1" applyAlignment="1">
      <alignment horizontal="center"/>
    </xf>
    <xf numFmtId="43" fontId="0" fillId="0" borderId="3" xfId="2" applyFont="1" applyBorder="1" applyAlignment="1">
      <alignment horizontal="center"/>
    </xf>
    <xf numFmtId="169" fontId="0" fillId="0" borderId="2" xfId="2" applyNumberFormat="1" applyFont="1" applyBorder="1" applyAlignment="1">
      <alignment horizontal="center"/>
    </xf>
    <xf numFmtId="169" fontId="0" fillId="0" borderId="3" xfId="2" applyNumberFormat="1" applyFont="1" applyBorder="1" applyAlignment="1">
      <alignment horizontal="center"/>
    </xf>
    <xf numFmtId="43" fontId="2" fillId="0" borderId="2" xfId="2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Continuous"/>
    </xf>
    <xf numFmtId="0" fontId="10" fillId="0" borderId="1" xfId="0" applyFont="1" applyBorder="1" applyAlignment="1">
      <alignment vertical="center"/>
    </xf>
    <xf numFmtId="168" fontId="0" fillId="0" borderId="0" xfId="1" applyNumberFormat="1" applyFont="1" applyFill="1"/>
    <xf numFmtId="0" fontId="2" fillId="2" borderId="0" xfId="0" applyFont="1" applyFill="1" applyAlignment="1">
      <alignment horizontal="center" vertical="center"/>
    </xf>
    <xf numFmtId="10" fontId="0" fillId="0" borderId="0" xfId="1" applyNumberFormat="1" applyFont="1" applyFill="1"/>
    <xf numFmtId="0" fontId="15" fillId="0" borderId="0" xfId="4"/>
    <xf numFmtId="0" fontId="15" fillId="0" borderId="2" xfId="4" applyBorder="1" applyAlignment="1">
      <alignment horizontal="center" vertical="center"/>
    </xf>
    <xf numFmtId="170" fontId="15" fillId="0" borderId="2" xfId="4" applyNumberFormat="1" applyBorder="1" applyAlignment="1">
      <alignment horizontal="center" vertical="center"/>
    </xf>
    <xf numFmtId="10" fontId="18" fillId="0" borderId="2" xfId="0" applyNumberFormat="1" applyFont="1" applyBorder="1" applyAlignment="1">
      <alignment horizontal="center"/>
    </xf>
    <xf numFmtId="10" fontId="18" fillId="0" borderId="3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0" fontId="20" fillId="0" borderId="0" xfId="4" applyFont="1" applyAlignment="1">
      <alignment horizontal="right"/>
    </xf>
    <xf numFmtId="0" fontId="0" fillId="0" borderId="2" xfId="0" applyBorder="1"/>
    <xf numFmtId="10" fontId="15" fillId="0" borderId="0" xfId="4" applyNumberFormat="1"/>
    <xf numFmtId="10" fontId="21" fillId="3" borderId="0" xfId="4" applyNumberFormat="1" applyFont="1" applyFill="1" applyAlignment="1">
      <alignment horizontal="center" vertical="center"/>
    </xf>
    <xf numFmtId="10" fontId="15" fillId="0" borderId="0" xfId="1" applyNumberFormat="1" applyFont="1"/>
    <xf numFmtId="2" fontId="15" fillId="0" borderId="0" xfId="1" applyNumberFormat="1" applyFont="1"/>
    <xf numFmtId="9" fontId="15" fillId="0" borderId="0" xfId="1" applyFont="1"/>
    <xf numFmtId="10" fontId="22" fillId="0" borderId="0" xfId="1" applyNumberFormat="1" applyFont="1"/>
    <xf numFmtId="9" fontId="15" fillId="0" borderId="0" xfId="4" applyNumberFormat="1"/>
    <xf numFmtId="0" fontId="23" fillId="4" borderId="0" xfId="4" applyFont="1" applyFill="1" applyAlignment="1">
      <alignment horizontal="center"/>
    </xf>
    <xf numFmtId="171" fontId="23" fillId="4" borderId="0" xfId="1" applyNumberFormat="1" applyFont="1" applyFill="1" applyAlignment="1">
      <alignment horizontal="center"/>
    </xf>
    <xf numFmtId="0" fontId="23" fillId="5" borderId="0" xfId="4" applyFont="1" applyFill="1" applyAlignment="1">
      <alignment horizontal="center"/>
    </xf>
    <xf numFmtId="0" fontId="25" fillId="0" borderId="0" xfId="4" applyFont="1"/>
    <xf numFmtId="0" fontId="24" fillId="4" borderId="0" xfId="4" applyFont="1" applyFill="1" applyAlignment="1">
      <alignment horizontal="center"/>
    </xf>
    <xf numFmtId="0" fontId="25" fillId="5" borderId="0" xfId="4" applyFont="1" applyFill="1"/>
    <xf numFmtId="0" fontId="24" fillId="5" borderId="0" xfId="4" applyFont="1" applyFill="1" applyAlignment="1">
      <alignment horizontal="center"/>
    </xf>
    <xf numFmtId="17" fontId="26" fillId="0" borderId="0" xfId="0" applyNumberFormat="1" applyFont="1" applyAlignment="1">
      <alignment horizontal="right"/>
    </xf>
    <xf numFmtId="10" fontId="18" fillId="0" borderId="0" xfId="0" applyNumberFormat="1" applyFont="1"/>
    <xf numFmtId="0" fontId="15" fillId="0" borderId="0" xfId="4" applyAlignment="1">
      <alignment wrapText="1"/>
    </xf>
    <xf numFmtId="171" fontId="15" fillId="0" borderId="2" xfId="1" applyNumberFormat="1" applyFont="1" applyBorder="1" applyAlignment="1">
      <alignment horizontal="center"/>
    </xf>
    <xf numFmtId="171" fontId="15" fillId="0" borderId="0" xfId="4" applyNumberFormat="1"/>
    <xf numFmtId="2" fontId="28" fillId="0" borderId="0" xfId="0" applyNumberFormat="1" applyFont="1"/>
    <xf numFmtId="0" fontId="0" fillId="0" borderId="5" xfId="0" applyBorder="1"/>
    <xf numFmtId="0" fontId="17" fillId="6" borderId="2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5" fillId="0" borderId="2" xfId="0" applyFont="1" applyBorder="1"/>
    <xf numFmtId="0" fontId="0" fillId="0" borderId="2" xfId="0" applyBorder="1" applyAlignment="1">
      <alignment horizontal="center" vertical="center"/>
    </xf>
    <xf numFmtId="49" fontId="30" fillId="0" borderId="2" xfId="0" applyNumberFormat="1" applyFont="1" applyBorder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17" fillId="8" borderId="2" xfId="4" applyFont="1" applyFill="1" applyBorder="1" applyAlignment="1">
      <alignment horizontal="center" vertical="center" wrapText="1"/>
    </xf>
    <xf numFmtId="0" fontId="21" fillId="8" borderId="0" xfId="4" applyFont="1" applyFill="1" applyAlignment="1">
      <alignment horizontal="center" vertical="center" wrapText="1"/>
    </xf>
    <xf numFmtId="10" fontId="24" fillId="8" borderId="0" xfId="4" applyNumberFormat="1" applyFont="1" applyFill="1" applyAlignment="1">
      <alignment horizontal="center" wrapText="1"/>
    </xf>
    <xf numFmtId="10" fontId="15" fillId="8" borderId="0" xfId="4" applyNumberFormat="1" applyFill="1" applyAlignment="1">
      <alignment wrapText="1"/>
    </xf>
    <xf numFmtId="0" fontId="0" fillId="8" borderId="0" xfId="0" applyFill="1" applyAlignment="1">
      <alignment wrapText="1"/>
    </xf>
    <xf numFmtId="0" fontId="15" fillId="8" borderId="0" xfId="4" applyFill="1" applyAlignment="1">
      <alignment wrapText="1"/>
    </xf>
    <xf numFmtId="0" fontId="15" fillId="0" borderId="0" xfId="4" applyAlignment="1">
      <alignment horizontal="right"/>
    </xf>
    <xf numFmtId="17" fontId="18" fillId="0" borderId="0" xfId="0" applyNumberFormat="1" applyFont="1"/>
    <xf numFmtId="10" fontId="18" fillId="0" borderId="0" xfId="1" applyNumberFormat="1" applyFont="1" applyFill="1"/>
    <xf numFmtId="0" fontId="18" fillId="0" borderId="0" xfId="0" applyFont="1"/>
    <xf numFmtId="169" fontId="15" fillId="0" borderId="2" xfId="2" applyNumberFormat="1" applyFont="1" applyBorder="1" applyAlignment="1">
      <alignment horizontal="center"/>
    </xf>
    <xf numFmtId="2" fontId="33" fillId="5" borderId="6" xfId="7" quotePrefix="1" applyNumberFormat="1" applyFont="1" applyFill="1" applyBorder="1"/>
    <xf numFmtId="170" fontId="15" fillId="0" borderId="3" xfId="4" applyNumberFormat="1" applyBorder="1" applyAlignment="1">
      <alignment horizontal="center" vertical="center"/>
    </xf>
    <xf numFmtId="171" fontId="15" fillId="0" borderId="3" xfId="1" applyNumberFormat="1" applyFont="1" applyBorder="1" applyAlignment="1">
      <alignment horizontal="center"/>
    </xf>
    <xf numFmtId="170" fontId="15" fillId="0" borderId="7" xfId="4" applyNumberFormat="1" applyBorder="1" applyAlignment="1">
      <alignment horizontal="center" vertical="center"/>
    </xf>
    <xf numFmtId="0" fontId="25" fillId="5" borderId="2" xfId="4" applyFont="1" applyFill="1" applyBorder="1"/>
    <xf numFmtId="0" fontId="15" fillId="5" borderId="2" xfId="4" applyFill="1" applyBorder="1"/>
    <xf numFmtId="10" fontId="15" fillId="9" borderId="0" xfId="4" applyNumberFormat="1" applyFill="1" applyAlignment="1">
      <alignment horizontal="center" vertical="center"/>
    </xf>
    <xf numFmtId="0" fontId="17" fillId="11" borderId="2" xfId="4" applyFont="1" applyFill="1" applyBorder="1" applyAlignment="1">
      <alignment horizontal="center" vertical="center" wrapText="1"/>
    </xf>
    <xf numFmtId="9" fontId="23" fillId="10" borderId="0" xfId="4" applyNumberFormat="1" applyFont="1" applyFill="1"/>
    <xf numFmtId="0" fontId="23" fillId="0" borderId="0" xfId="4" applyFont="1"/>
    <xf numFmtId="9" fontId="23" fillId="0" borderId="0" xfId="4" applyNumberFormat="1" applyFont="1"/>
    <xf numFmtId="0" fontId="34" fillId="11" borderId="2" xfId="4" applyFont="1" applyFill="1" applyBorder="1" applyAlignment="1">
      <alignment horizontal="center" vertical="center" wrapText="1"/>
    </xf>
    <xf numFmtId="171" fontId="23" fillId="9" borderId="0" xfId="4" applyNumberFormat="1" applyFont="1" applyFill="1"/>
    <xf numFmtId="10" fontId="23" fillId="0" borderId="0" xfId="1" applyNumberFormat="1" applyFont="1"/>
    <xf numFmtId="171" fontId="23" fillId="10" borderId="0" xfId="4" applyNumberFormat="1" applyFont="1" applyFill="1"/>
    <xf numFmtId="0" fontId="24" fillId="5" borderId="0" xfId="4" applyFont="1" applyFill="1"/>
    <xf numFmtId="0" fontId="24" fillId="0" borderId="0" xfId="4" applyFont="1"/>
    <xf numFmtId="0" fontId="34" fillId="8" borderId="2" xfId="4" applyFont="1" applyFill="1" applyBorder="1" applyAlignment="1">
      <alignment horizontal="center" vertical="center" wrapText="1"/>
    </xf>
    <xf numFmtId="0" fontId="23" fillId="9" borderId="2" xfId="4" applyFont="1" applyFill="1" applyBorder="1" applyAlignment="1">
      <alignment horizontal="center" vertical="center"/>
    </xf>
    <xf numFmtId="0" fontId="23" fillId="0" borderId="2" xfId="4" applyFont="1" applyBorder="1" applyAlignment="1">
      <alignment horizontal="center" vertical="center"/>
    </xf>
    <xf numFmtId="0" fontId="23" fillId="5" borderId="2" xfId="4" applyFont="1" applyFill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/>
    </xf>
    <xf numFmtId="0" fontId="8" fillId="0" borderId="0" xfId="0" quotePrefix="1" applyFont="1" applyAlignment="1">
      <alignment horizontal="left" vertical="center" wrapText="1"/>
    </xf>
  </cellXfs>
  <cellStyles count="9">
    <cellStyle name="Normal" xfId="0" builtinId="0"/>
    <cellStyle name="Normal 2" xfId="4" xr:uid="{1535CDA9-C07E-4362-9FE6-E6E2DFDA982E}"/>
    <cellStyle name="Normal 2 2" xfId="8" xr:uid="{1DD6C752-4C3F-4F38-AA42-D3DADC2B91DA}"/>
    <cellStyle name="Normal 3" xfId="7" xr:uid="{8856CA25-BFBD-4D02-B9E5-112BCEE32035}"/>
    <cellStyle name="Normal 4 2" xfId="6" xr:uid="{B9CF5AC8-09D7-428E-9D3C-E3F104287DB8}"/>
    <cellStyle name="Virgül" xfId="2" builtinId="3"/>
    <cellStyle name="Yüzde" xfId="1" builtinId="5"/>
    <cellStyle name="Yüzde 2" xfId="3" xr:uid="{287635D8-9439-4235-80A9-479C02AB0AE9}"/>
    <cellStyle name="Yüzde 3" xfId="5" xr:uid="{695C7219-A819-486C-83E0-C693D80600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71B8-0675-4CCF-9F67-869A4B302BD9}">
  <dimension ref="B3:N29"/>
  <sheetViews>
    <sheetView topLeftCell="A2" zoomScale="85" zoomScaleNormal="85" workbookViewId="0">
      <selection activeCell="F34" sqref="F33:F34"/>
    </sheetView>
  </sheetViews>
  <sheetFormatPr defaultRowHeight="14.4" x14ac:dyDescent="0.3"/>
  <cols>
    <col min="1" max="1" width="10.6640625" customWidth="1"/>
    <col min="2" max="2" width="14.109375" bestFit="1" customWidth="1"/>
    <col min="3" max="4" width="15.6640625" customWidth="1"/>
    <col min="5" max="5" width="8.5546875" customWidth="1"/>
    <col min="6" max="6" width="11.21875" bestFit="1" customWidth="1"/>
    <col min="7" max="7" width="14.109375" bestFit="1" customWidth="1"/>
    <col min="8" max="8" width="15.6640625" customWidth="1"/>
    <col min="9" max="9" width="1.88671875" customWidth="1"/>
    <col min="10" max="10" width="22.33203125" bestFit="1" customWidth="1"/>
    <col min="11" max="11" width="14.109375" bestFit="1" customWidth="1"/>
    <col min="12" max="13" width="15.6640625" customWidth="1"/>
    <col min="14" max="14" width="1.33203125" customWidth="1"/>
  </cols>
  <sheetData>
    <row r="3" spans="2:14" x14ac:dyDescent="0.3">
      <c r="B3" s="28" t="s">
        <v>12</v>
      </c>
      <c r="C3" s="43" t="s">
        <v>11</v>
      </c>
      <c r="D3" s="28" t="s">
        <v>13</v>
      </c>
      <c r="F3" s="28" t="s">
        <v>12</v>
      </c>
      <c r="G3" s="43" t="s">
        <v>14</v>
      </c>
      <c r="H3" s="28" t="s">
        <v>13</v>
      </c>
      <c r="J3" s="28" t="s">
        <v>12</v>
      </c>
      <c r="K3" s="43" t="s">
        <v>15</v>
      </c>
      <c r="L3" s="28" t="s">
        <v>13</v>
      </c>
    </row>
    <row r="4" spans="2:14" x14ac:dyDescent="0.3">
      <c r="B4" s="29">
        <v>45413</v>
      </c>
      <c r="C4">
        <v>2281.85</v>
      </c>
      <c r="F4" s="29">
        <v>45413</v>
      </c>
      <c r="G4" s="72">
        <v>3435.96</v>
      </c>
      <c r="J4" s="29">
        <v>45413</v>
      </c>
      <c r="K4">
        <v>3292.35</v>
      </c>
    </row>
    <row r="5" spans="2:14" x14ac:dyDescent="0.3">
      <c r="B5" s="29">
        <v>45444</v>
      </c>
      <c r="C5">
        <v>2319.29</v>
      </c>
      <c r="D5" s="31">
        <f t="shared" ref="D5:D15" si="0">IFERROR(((C5/C4)-1),"-")</f>
        <v>1.6407739334312055E-2</v>
      </c>
      <c r="F5" s="29">
        <v>45444</v>
      </c>
      <c r="G5" s="72">
        <v>3483.25</v>
      </c>
      <c r="H5" s="30">
        <f t="shared" ref="H5:H15" si="1">IFERROR(((G5/G4)-1),"-")</f>
        <v>1.3763256848158933E-2</v>
      </c>
      <c r="J5" s="29">
        <v>45444</v>
      </c>
      <c r="K5">
        <v>3350.79</v>
      </c>
      <c r="L5" s="30">
        <f>IFERROR(((K5/K4)-1),"-")</f>
        <v>1.7750239190851502E-2</v>
      </c>
    </row>
    <row r="6" spans="2:14" x14ac:dyDescent="0.3">
      <c r="B6" s="29">
        <v>45474</v>
      </c>
      <c r="C6">
        <v>2394.1</v>
      </c>
      <c r="D6" s="31">
        <f t="shared" si="0"/>
        <v>3.2255560969089547E-2</v>
      </c>
      <c r="F6" s="29">
        <v>45474</v>
      </c>
      <c r="G6" s="72">
        <v>3550.88</v>
      </c>
      <c r="H6" s="31">
        <f t="shared" si="1"/>
        <v>1.9415775497021448E-2</v>
      </c>
      <c r="J6" s="29">
        <v>45474</v>
      </c>
      <c r="K6">
        <v>3412.26</v>
      </c>
      <c r="L6" s="30">
        <f t="shared" ref="L6:L15" si="2">IFERROR(((K6/K5)-1),"-")</f>
        <v>1.8344927614085016E-2</v>
      </c>
    </row>
    <row r="7" spans="2:14" x14ac:dyDescent="0.3">
      <c r="B7" s="29">
        <v>45505</v>
      </c>
      <c r="C7">
        <v>2453.34</v>
      </c>
      <c r="D7" s="31">
        <f t="shared" si="0"/>
        <v>2.4744162733386421E-2</v>
      </c>
      <c r="F7" s="29">
        <v>45505</v>
      </c>
      <c r="G7" s="72">
        <v>3610.51</v>
      </c>
      <c r="H7" s="31">
        <f t="shared" si="1"/>
        <v>1.6793020321723029E-2</v>
      </c>
      <c r="J7" s="29">
        <v>45505</v>
      </c>
      <c r="K7">
        <v>3374.74</v>
      </c>
      <c r="L7" s="30">
        <f t="shared" si="2"/>
        <v>-1.0995645114967867E-2</v>
      </c>
    </row>
    <row r="8" spans="2:14" x14ac:dyDescent="0.3">
      <c r="B8" s="29">
        <v>45536</v>
      </c>
      <c r="C8">
        <v>2526.16</v>
      </c>
      <c r="D8" s="31">
        <f t="shared" si="0"/>
        <v>2.9681984559824404E-2</v>
      </c>
      <c r="F8" s="29">
        <v>45536</v>
      </c>
      <c r="G8" s="72">
        <v>3659.84</v>
      </c>
      <c r="H8" s="31">
        <f t="shared" si="1"/>
        <v>1.3662889730259753E-2</v>
      </c>
      <c r="J8" s="29">
        <v>45536</v>
      </c>
      <c r="K8">
        <v>3458.59</v>
      </c>
      <c r="L8" s="30">
        <f t="shared" si="2"/>
        <v>2.4846358534287294E-2</v>
      </c>
    </row>
    <row r="9" spans="2:14" x14ac:dyDescent="0.3">
      <c r="B9" s="29">
        <v>45566</v>
      </c>
      <c r="C9">
        <v>2598.91</v>
      </c>
      <c r="D9" s="31">
        <f t="shared" si="0"/>
        <v>2.8798650916806556E-2</v>
      </c>
      <c r="F9" s="29">
        <v>45566</v>
      </c>
      <c r="G9" s="72">
        <v>3707.1</v>
      </c>
      <c r="H9" s="31">
        <f t="shared" si="1"/>
        <v>1.2913132814549311E-2</v>
      </c>
      <c r="J9" s="29">
        <v>45566</v>
      </c>
      <c r="K9">
        <v>3608.18</v>
      </c>
      <c r="L9" s="30">
        <f t="shared" si="2"/>
        <v>4.3251729751141221E-2</v>
      </c>
    </row>
    <row r="10" spans="2:14" x14ac:dyDescent="0.3">
      <c r="B10" s="29">
        <v>45597</v>
      </c>
      <c r="C10">
        <v>2657.23</v>
      </c>
      <c r="D10" s="31">
        <f t="shared" si="0"/>
        <v>2.2440176843369075E-2</v>
      </c>
      <c r="F10" s="29">
        <v>45597</v>
      </c>
      <c r="G10" s="72">
        <v>3731.43</v>
      </c>
      <c r="H10" s="31">
        <f t="shared" si="1"/>
        <v>6.5630816541231152E-3</v>
      </c>
      <c r="J10" s="29">
        <v>45597</v>
      </c>
      <c r="K10">
        <v>3792.33</v>
      </c>
      <c r="L10" s="30">
        <f t="shared" si="2"/>
        <v>5.1036810802121968E-2</v>
      </c>
    </row>
    <row r="11" spans="2:14" x14ac:dyDescent="0.3">
      <c r="B11" s="29">
        <v>45627</v>
      </c>
      <c r="C11">
        <v>2684.55</v>
      </c>
      <c r="D11" s="31">
        <f t="shared" si="0"/>
        <v>1.0281383244958198E-2</v>
      </c>
      <c r="F11" s="29">
        <v>45627</v>
      </c>
      <c r="G11" s="72">
        <v>3746.52</v>
      </c>
      <c r="H11" s="31">
        <f t="shared" si="1"/>
        <v>4.0440260168355113E-3</v>
      </c>
      <c r="J11" s="29">
        <v>45627</v>
      </c>
      <c r="K11">
        <v>3841.32</v>
      </c>
      <c r="L11" s="30">
        <f t="shared" si="2"/>
        <v>1.2918179588801593E-2</v>
      </c>
    </row>
    <row r="12" spans="2:14" x14ac:dyDescent="0.3">
      <c r="B12" s="29">
        <v>45658</v>
      </c>
      <c r="C12">
        <v>2819.65</v>
      </c>
      <c r="D12" s="31">
        <f t="shared" si="0"/>
        <v>5.0325007915665632E-2</v>
      </c>
      <c r="F12" s="29">
        <v>45658</v>
      </c>
      <c r="G12" s="72">
        <v>3861.33</v>
      </c>
      <c r="H12" s="31">
        <f t="shared" si="1"/>
        <v>3.0644438038499811E-2</v>
      </c>
      <c r="J12" s="29">
        <v>45658</v>
      </c>
      <c r="K12">
        <v>3989.45</v>
      </c>
      <c r="L12" s="30">
        <f t="shared" si="2"/>
        <v>3.8562265054720601E-2</v>
      </c>
    </row>
    <row r="13" spans="2:14" x14ac:dyDescent="0.3">
      <c r="B13" s="29">
        <v>45689</v>
      </c>
      <c r="C13">
        <v>2883.75</v>
      </c>
      <c r="D13" s="44">
        <f t="shared" si="0"/>
        <v>2.2733317964995559E-2</v>
      </c>
      <c r="F13" s="29">
        <v>45689</v>
      </c>
      <c r="G13" s="72">
        <v>3943.01</v>
      </c>
      <c r="H13" s="44">
        <f t="shared" si="1"/>
        <v>2.1153333177946543E-2</v>
      </c>
      <c r="J13" s="29">
        <v>45689</v>
      </c>
      <c r="K13" s="10">
        <v>4115.9399999999996</v>
      </c>
      <c r="L13" s="42">
        <f t="shared" si="2"/>
        <v>3.1706124904435473E-2</v>
      </c>
    </row>
    <row r="14" spans="2:14" x14ac:dyDescent="0.3">
      <c r="B14" s="29">
        <v>45717</v>
      </c>
      <c r="C14">
        <v>2954.69</v>
      </c>
      <c r="D14" s="44">
        <f t="shared" si="0"/>
        <v>2.4599913307325583E-2</v>
      </c>
      <c r="F14" s="29">
        <v>45717</v>
      </c>
      <c r="G14" s="72">
        <v>4017.3</v>
      </c>
      <c r="H14" s="44">
        <f t="shared" si="1"/>
        <v>1.884093623906602E-2</v>
      </c>
      <c r="J14" s="29">
        <v>45717</v>
      </c>
      <c r="K14">
        <v>4319.13</v>
      </c>
      <c r="L14" s="42">
        <f t="shared" si="2"/>
        <v>4.9366608842694726E-2</v>
      </c>
    </row>
    <row r="15" spans="2:14" x14ac:dyDescent="0.3">
      <c r="B15" s="29">
        <v>45748</v>
      </c>
      <c r="C15">
        <v>3043.23</v>
      </c>
      <c r="D15" s="44">
        <f t="shared" si="0"/>
        <v>2.9965918590444396E-2</v>
      </c>
      <c r="F15" s="29">
        <v>45748</v>
      </c>
      <c r="G15" s="72">
        <v>4128.1899999999996</v>
      </c>
      <c r="H15" s="44">
        <f t="shared" si="1"/>
        <v>2.7603116521046411E-2</v>
      </c>
      <c r="J15" s="29">
        <v>45748</v>
      </c>
      <c r="K15">
        <v>4405.9799999999996</v>
      </c>
      <c r="L15" s="42">
        <f t="shared" si="2"/>
        <v>2.0108216237992194E-2</v>
      </c>
    </row>
    <row r="16" spans="2:14" x14ac:dyDescent="0.3">
      <c r="B16" s="29">
        <v>45778</v>
      </c>
      <c r="C16">
        <v>3089.74</v>
      </c>
      <c r="D16" s="44">
        <f>+C16/C15-1</f>
        <v>1.5283103807467668E-2</v>
      </c>
      <c r="F16" s="29">
        <v>45778</v>
      </c>
      <c r="G16" s="72">
        <v>4230.6899999999996</v>
      </c>
      <c r="H16" s="44">
        <f>+G16/G15-1</f>
        <v>2.4829283535883873E-2</v>
      </c>
      <c r="I16" s="44"/>
      <c r="J16" s="29">
        <v>45778</v>
      </c>
      <c r="K16">
        <v>4374.6400000000003</v>
      </c>
      <c r="L16" s="44">
        <f>+K16/K15-1</f>
        <v>-7.1130599775757197E-3</v>
      </c>
      <c r="M16" s="44"/>
      <c r="N16" s="44"/>
    </row>
    <row r="17" spans="2:12" ht="15" thickBot="1" x14ac:dyDescent="0.35">
      <c r="B17" s="90">
        <v>45809</v>
      </c>
      <c r="C17" s="94">
        <v>3132.17</v>
      </c>
      <c r="D17" s="91">
        <f>+C17/C16-1</f>
        <v>1.3732547075158585E-2</v>
      </c>
      <c r="E17" s="92"/>
      <c r="F17" s="90">
        <v>45809</v>
      </c>
      <c r="G17" s="72">
        <v>4334.9399999999996</v>
      </c>
      <c r="H17" s="91">
        <f>+G17/G16-1</f>
        <v>2.4641370556575781E-2</v>
      </c>
      <c r="I17" s="92"/>
      <c r="J17" s="90">
        <v>45809</v>
      </c>
      <c r="K17" s="94">
        <v>4362.88</v>
      </c>
      <c r="L17" s="91">
        <f>+K17/K16-1</f>
        <v>-2.6882212022018015E-3</v>
      </c>
    </row>
    <row r="18" spans="2:12" x14ac:dyDescent="0.3">
      <c r="B18" s="67" t="s">
        <v>217</v>
      </c>
      <c r="C18" s="68">
        <f>C17/C14-1</f>
        <v>6.0067215173165378E-2</v>
      </c>
      <c r="F18" s="67" t="s">
        <v>218</v>
      </c>
      <c r="G18" s="68">
        <f>G17/G14-1</f>
        <v>7.9068030766932917E-2</v>
      </c>
      <c r="J18" s="67" t="s">
        <v>219</v>
      </c>
      <c r="K18" s="68">
        <f>K17/K14-1</f>
        <v>1.0129354754313979E-2</v>
      </c>
    </row>
    <row r="19" spans="2:12" x14ac:dyDescent="0.3">
      <c r="B19" s="29"/>
      <c r="C19" s="39"/>
    </row>
    <row r="21" spans="2:12" x14ac:dyDescent="0.3">
      <c r="B21" s="41" t="s">
        <v>265</v>
      </c>
      <c r="C21" s="41"/>
      <c r="D21" s="40"/>
      <c r="E21" s="40"/>
      <c r="F21" s="40"/>
      <c r="G21" s="40"/>
    </row>
    <row r="22" spans="2:12" x14ac:dyDescent="0.3">
      <c r="B22" s="52"/>
      <c r="C22" s="26" t="s">
        <v>17</v>
      </c>
      <c r="D22" s="26" t="s">
        <v>2</v>
      </c>
      <c r="E22" s="26" t="s">
        <v>3</v>
      </c>
      <c r="F22" s="27" t="s">
        <v>4</v>
      </c>
      <c r="G22" s="26" t="s">
        <v>5</v>
      </c>
      <c r="H22" s="26" t="s">
        <v>6</v>
      </c>
    </row>
    <row r="23" spans="2:12" x14ac:dyDescent="0.3">
      <c r="B23" s="52" t="s">
        <v>23</v>
      </c>
      <c r="C23" s="34">
        <v>1</v>
      </c>
      <c r="D23" s="13">
        <v>0.5</v>
      </c>
      <c r="E23" s="32">
        <f>C23*D23</f>
        <v>0.5</v>
      </c>
      <c r="F23" s="48">
        <f>+K18</f>
        <v>1.0129354754313979E-2</v>
      </c>
      <c r="G23" s="32">
        <f>E23*F23</f>
        <v>5.0646773771569897E-3</v>
      </c>
      <c r="H23" s="32">
        <f>E23+G23</f>
        <v>0.50506467737715699</v>
      </c>
    </row>
    <row r="24" spans="2:12" x14ac:dyDescent="0.3">
      <c r="B24" s="52" t="s">
        <v>16</v>
      </c>
      <c r="C24" s="34">
        <f>+C23</f>
        <v>1</v>
      </c>
      <c r="D24" s="14">
        <v>0.2</v>
      </c>
      <c r="E24" s="32">
        <f>C24*D24</f>
        <v>0.2</v>
      </c>
      <c r="F24" s="48">
        <f>+C28</f>
        <v>6.9567622970049148E-2</v>
      </c>
      <c r="G24" s="32">
        <f>E24*F24</f>
        <v>1.3913524594009831E-2</v>
      </c>
      <c r="H24" s="32">
        <f t="shared" ref="H24:H25" si="3">E24+G24</f>
        <v>0.21391352459400984</v>
      </c>
    </row>
    <row r="25" spans="2:12" x14ac:dyDescent="0.3">
      <c r="B25" s="52" t="s">
        <v>24</v>
      </c>
      <c r="C25" s="35">
        <f>+C24</f>
        <v>1</v>
      </c>
      <c r="D25" s="14">
        <v>0.3</v>
      </c>
      <c r="E25" s="33">
        <f>C25*D25</f>
        <v>0.3</v>
      </c>
      <c r="F25" s="49">
        <v>0</v>
      </c>
      <c r="G25" s="32">
        <f>E25*F25</f>
        <v>0</v>
      </c>
      <c r="H25" s="32">
        <f t="shared" si="3"/>
        <v>0.3</v>
      </c>
    </row>
    <row r="26" spans="2:12" x14ac:dyDescent="0.3">
      <c r="C26" s="15"/>
      <c r="D26" s="15"/>
      <c r="E26" s="15"/>
      <c r="F26" s="16"/>
      <c r="G26" s="8" t="s">
        <v>0</v>
      </c>
      <c r="H26" s="36">
        <f>SUM(H23:H25)</f>
        <v>1.0189782019711668</v>
      </c>
    </row>
    <row r="27" spans="2:12" x14ac:dyDescent="0.3">
      <c r="C27" s="17"/>
      <c r="G27" s="8" t="s">
        <v>4</v>
      </c>
      <c r="H27" s="50">
        <f>H26/C23-1</f>
        <v>1.8978201971166841E-2</v>
      </c>
    </row>
    <row r="28" spans="2:12" x14ac:dyDescent="0.3">
      <c r="B28" s="38" t="s">
        <v>16</v>
      </c>
      <c r="C28" s="31">
        <f>+(C18+G18)/2</f>
        <v>6.9567622970049148E-2</v>
      </c>
    </row>
    <row r="29" spans="2:12" x14ac:dyDescent="0.3">
      <c r="B29" s="38" t="s">
        <v>15</v>
      </c>
      <c r="C29" s="39">
        <f>+K18</f>
        <v>1.0129354754313979E-2</v>
      </c>
    </row>
  </sheetData>
  <phoneticPr fontId="13" type="noConversion"/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5EB3-6D22-48AA-9D1C-6FA85A7CB10D}">
  <sheetPr>
    <tabColor rgb="FFFF0000"/>
    <pageSetUpPr fitToPage="1"/>
  </sheetPr>
  <dimension ref="B4:N42"/>
  <sheetViews>
    <sheetView view="pageBreakPreview" topLeftCell="A4" zoomScale="80" zoomScaleNormal="85" zoomScaleSheetLayoutView="80" workbookViewId="0">
      <selection activeCell="H28" sqref="H28"/>
    </sheetView>
  </sheetViews>
  <sheetFormatPr defaultRowHeight="14.4" x14ac:dyDescent="0.3"/>
  <cols>
    <col min="1" max="1" width="1.6640625" customWidth="1"/>
    <col min="2" max="2" width="22.88671875" customWidth="1"/>
    <col min="3" max="3" width="14.33203125" customWidth="1"/>
    <col min="4" max="5" width="11.6640625" customWidth="1"/>
    <col min="6" max="6" width="11.88671875" customWidth="1"/>
    <col min="7" max="7" width="11.6640625" customWidth="1"/>
    <col min="8" max="8" width="9.6640625" customWidth="1"/>
    <col min="9" max="9" width="2.33203125" customWidth="1"/>
    <col min="10" max="10" width="4.33203125" customWidth="1"/>
    <col min="11" max="11" width="10.33203125" customWidth="1"/>
    <col min="12" max="12" width="15.33203125" customWidth="1"/>
    <col min="13" max="14" width="9.6640625" customWidth="1"/>
  </cols>
  <sheetData>
    <row r="4" spans="2:9" x14ac:dyDescent="0.3">
      <c r="G4" s="117" t="s">
        <v>266</v>
      </c>
      <c r="H4" s="117"/>
    </row>
    <row r="6" spans="2:9" s="1" customFormat="1" ht="15" customHeight="1" x14ac:dyDescent="0.25">
      <c r="B6" s="1" t="s">
        <v>1</v>
      </c>
    </row>
    <row r="7" spans="2:9" ht="15.75" customHeight="1" x14ac:dyDescent="0.3">
      <c r="B7" s="2"/>
      <c r="I7" s="1"/>
    </row>
    <row r="8" spans="2:9" ht="15.75" customHeight="1" x14ac:dyDescent="0.3">
      <c r="B8" s="118" t="s">
        <v>9</v>
      </c>
      <c r="C8" s="118"/>
      <c r="D8" s="118"/>
      <c r="E8" s="118"/>
    </row>
    <row r="9" spans="2:9" ht="15.75" customHeight="1" x14ac:dyDescent="0.3">
      <c r="B9" s="118" t="s">
        <v>10</v>
      </c>
      <c r="C9" s="118"/>
      <c r="D9" s="118"/>
      <c r="E9" s="118"/>
    </row>
    <row r="10" spans="2:9" ht="15.75" customHeight="1" x14ac:dyDescent="0.3">
      <c r="B10" s="3"/>
      <c r="C10" s="3"/>
      <c r="D10" s="3"/>
      <c r="E10" s="3"/>
    </row>
    <row r="11" spans="2:9" ht="15.6" x14ac:dyDescent="0.3">
      <c r="B11" s="4"/>
    </row>
    <row r="12" spans="2:9" ht="15" customHeight="1" x14ac:dyDescent="0.3">
      <c r="B12" s="5" t="s">
        <v>19</v>
      </c>
    </row>
    <row r="13" spans="2:9" ht="15" customHeight="1" x14ac:dyDescent="0.3">
      <c r="B13" s="5"/>
    </row>
    <row r="14" spans="2:9" ht="15" customHeight="1" x14ac:dyDescent="0.3">
      <c r="B14" s="119" t="s">
        <v>220</v>
      </c>
      <c r="C14" s="119"/>
      <c r="D14" s="119"/>
      <c r="E14" s="119"/>
      <c r="F14" s="119"/>
      <c r="G14" s="119"/>
      <c r="H14" s="119"/>
    </row>
    <row r="15" spans="2:9" ht="15" customHeight="1" x14ac:dyDescent="0.3">
      <c r="B15" s="119"/>
      <c r="C15" s="119"/>
      <c r="D15" s="119"/>
      <c r="E15" s="119"/>
      <c r="F15" s="119"/>
      <c r="G15" s="119"/>
      <c r="H15" s="119"/>
    </row>
    <row r="16" spans="2:9" ht="15" customHeight="1" x14ac:dyDescent="0.3"/>
    <row r="17" spans="2:14" ht="15" customHeight="1" x14ac:dyDescent="0.3">
      <c r="B17" s="5" t="s">
        <v>268</v>
      </c>
    </row>
    <row r="18" spans="2:14" ht="25.95" customHeight="1" x14ac:dyDescent="0.3">
      <c r="B18" s="121" t="s">
        <v>26</v>
      </c>
      <c r="C18" s="121"/>
      <c r="D18" s="121"/>
      <c r="E18" s="121"/>
      <c r="F18" s="121"/>
      <c r="G18" s="121"/>
      <c r="H18" s="121"/>
      <c r="I18" s="121"/>
      <c r="J18" s="121"/>
    </row>
    <row r="19" spans="2:14" ht="25.95" customHeight="1" x14ac:dyDescent="0.3">
      <c r="B19" s="121"/>
      <c r="C19" s="121"/>
      <c r="D19" s="121"/>
      <c r="E19" s="121"/>
      <c r="F19" s="121"/>
      <c r="G19" s="121"/>
      <c r="H19" s="121"/>
      <c r="I19" s="121"/>
      <c r="J19" s="121"/>
    </row>
    <row r="20" spans="2:14" ht="15" customHeight="1" x14ac:dyDescent="0.3">
      <c r="B20" s="6"/>
      <c r="G20" s="120"/>
      <c r="H20" s="120"/>
      <c r="I20" s="120"/>
      <c r="J20" s="120"/>
      <c r="M20" s="7"/>
    </row>
    <row r="21" spans="2:14" ht="15" customHeight="1" x14ac:dyDescent="0.3">
      <c r="M21" s="7"/>
    </row>
    <row r="22" spans="2:14" ht="15" customHeight="1" x14ac:dyDescent="0.35">
      <c r="B22" s="41" t="s">
        <v>20</v>
      </c>
      <c r="C22" s="41"/>
      <c r="D22" s="40"/>
      <c r="E22" s="40"/>
      <c r="F22" s="40"/>
      <c r="G22" s="40"/>
      <c r="J22" s="9"/>
      <c r="K22" s="10"/>
      <c r="L22" s="11"/>
      <c r="M22" s="12"/>
      <c r="N22" s="7"/>
    </row>
    <row r="23" spans="2:14" ht="15" customHeight="1" x14ac:dyDescent="0.35">
      <c r="B23" s="52"/>
      <c r="C23" s="26" t="s">
        <v>17</v>
      </c>
      <c r="D23" s="26" t="s">
        <v>2</v>
      </c>
      <c r="E23" s="26" t="s">
        <v>3</v>
      </c>
      <c r="F23" s="27" t="s">
        <v>4</v>
      </c>
      <c r="G23" s="26" t="s">
        <v>5</v>
      </c>
      <c r="H23" s="26" t="s">
        <v>6</v>
      </c>
      <c r="J23" s="9"/>
      <c r="K23" s="10"/>
      <c r="L23" s="11"/>
      <c r="M23" s="12"/>
      <c r="N23" s="7"/>
    </row>
    <row r="24" spans="2:14" ht="15" customHeight="1" x14ac:dyDescent="0.35">
      <c r="B24" s="52" t="s">
        <v>23</v>
      </c>
      <c r="C24" s="34">
        <v>1</v>
      </c>
      <c r="D24" s="13">
        <v>0.5</v>
      </c>
      <c r="E24" s="32">
        <f>C24*D24</f>
        <v>0.5</v>
      </c>
      <c r="F24" s="48">
        <f>+'Tuik Data'!C29</f>
        <v>1.0129354754313979E-2</v>
      </c>
      <c r="G24" s="32">
        <f>E24*F24</f>
        <v>5.0646773771569897E-3</v>
      </c>
      <c r="H24" s="32">
        <f>E24+G24</f>
        <v>0.50506467737715699</v>
      </c>
      <c r="J24" s="9"/>
      <c r="K24" s="10"/>
      <c r="L24" s="11"/>
      <c r="M24" s="12"/>
      <c r="N24" s="7"/>
    </row>
    <row r="25" spans="2:14" ht="15" customHeight="1" x14ac:dyDescent="0.35">
      <c r="B25" s="52" t="s">
        <v>16</v>
      </c>
      <c r="C25" s="34">
        <f>+C24</f>
        <v>1</v>
      </c>
      <c r="D25" s="14">
        <v>0.2</v>
      </c>
      <c r="E25" s="32">
        <f>C25*D25</f>
        <v>0.2</v>
      </c>
      <c r="F25" s="48">
        <f>+'Tuik Data'!C28</f>
        <v>6.9567622970049148E-2</v>
      </c>
      <c r="G25" s="32">
        <f>E25*F25</f>
        <v>1.3913524594009831E-2</v>
      </c>
      <c r="H25" s="32">
        <f t="shared" ref="H25:H26" si="0">E25+G25</f>
        <v>0.21391352459400984</v>
      </c>
      <c r="J25" s="9"/>
      <c r="K25" s="10"/>
      <c r="L25" s="11"/>
      <c r="M25" s="12"/>
      <c r="N25" s="7"/>
    </row>
    <row r="26" spans="2:14" ht="15" customHeight="1" x14ac:dyDescent="0.35">
      <c r="B26" s="52" t="s">
        <v>24</v>
      </c>
      <c r="C26" s="35">
        <f>+C25</f>
        <v>1</v>
      </c>
      <c r="D26" s="14">
        <v>0.3</v>
      </c>
      <c r="E26" s="33">
        <f>C26*D26</f>
        <v>0.3</v>
      </c>
      <c r="F26" s="49">
        <v>0</v>
      </c>
      <c r="G26" s="32">
        <f>E26*F26</f>
        <v>0</v>
      </c>
      <c r="H26" s="32">
        <f t="shared" si="0"/>
        <v>0.3</v>
      </c>
      <c r="J26" s="9"/>
      <c r="K26" s="10"/>
      <c r="L26" s="11"/>
      <c r="M26" s="12"/>
      <c r="N26" s="7"/>
    </row>
    <row r="27" spans="2:14" ht="15" customHeight="1" x14ac:dyDescent="0.35">
      <c r="C27" s="15"/>
      <c r="D27" s="15"/>
      <c r="E27" s="15"/>
      <c r="F27" s="16"/>
      <c r="G27" s="8" t="s">
        <v>0</v>
      </c>
      <c r="H27" s="36">
        <f>SUM(H24:H26)</f>
        <v>1.0189782019711668</v>
      </c>
      <c r="J27" s="9"/>
      <c r="K27" s="10"/>
      <c r="L27" s="11"/>
      <c r="M27" s="12"/>
      <c r="N27" s="7"/>
    </row>
    <row r="28" spans="2:14" ht="15" customHeight="1" x14ac:dyDescent="0.35">
      <c r="C28" s="17"/>
      <c r="G28" s="8" t="s">
        <v>4</v>
      </c>
      <c r="H28" s="50">
        <f>H27/C24-1</f>
        <v>1.8978201971166841E-2</v>
      </c>
      <c r="J28" s="9"/>
      <c r="K28" s="10"/>
      <c r="L28" s="11"/>
      <c r="M28" s="12"/>
      <c r="N28" s="7"/>
    </row>
    <row r="29" spans="2:14" ht="15" customHeight="1" x14ac:dyDescent="0.35">
      <c r="B29" s="37" t="s">
        <v>18</v>
      </c>
      <c r="J29" s="9"/>
      <c r="K29" s="10"/>
      <c r="L29" s="11"/>
      <c r="M29" s="12"/>
      <c r="N29" s="7"/>
    </row>
    <row r="30" spans="2:14" ht="15" customHeight="1" x14ac:dyDescent="0.35">
      <c r="J30" s="9"/>
      <c r="K30" s="11"/>
      <c r="L30" s="11"/>
      <c r="M30" s="12"/>
      <c r="N30" s="7"/>
    </row>
    <row r="31" spans="2:14" ht="15" customHeight="1" x14ac:dyDescent="0.3">
      <c r="B31" s="17"/>
      <c r="F31" s="18"/>
      <c r="G31" s="19"/>
    </row>
    <row r="32" spans="2:14" ht="15" customHeight="1" x14ac:dyDescent="0.3">
      <c r="B32" t="s">
        <v>7</v>
      </c>
      <c r="I32" s="20"/>
      <c r="J32" s="20"/>
      <c r="K32" s="21"/>
      <c r="N32" s="22"/>
    </row>
    <row r="33" spans="2:10" ht="15" customHeight="1" x14ac:dyDescent="0.3">
      <c r="B33" s="23"/>
      <c r="I33" s="24"/>
      <c r="J33" s="24"/>
    </row>
    <row r="34" spans="2:10" ht="15" customHeight="1" x14ac:dyDescent="0.3"/>
    <row r="35" spans="2:10" ht="15" customHeight="1" x14ac:dyDescent="0.3">
      <c r="I35" s="5"/>
    </row>
    <row r="36" spans="2:10" ht="15" customHeight="1" x14ac:dyDescent="0.3">
      <c r="B36" s="5"/>
      <c r="E36" s="116" t="s">
        <v>8</v>
      </c>
      <c r="F36" s="116"/>
      <c r="G36" s="116"/>
      <c r="H36" s="116"/>
    </row>
    <row r="37" spans="2:10" ht="15" customHeight="1" x14ac:dyDescent="0.3">
      <c r="B37" s="5"/>
      <c r="E37" s="25"/>
      <c r="F37" s="25"/>
      <c r="G37" s="25"/>
      <c r="H37" s="25"/>
    </row>
    <row r="38" spans="2:10" ht="15" customHeight="1" x14ac:dyDescent="0.3">
      <c r="B38" s="5"/>
      <c r="D38" s="115" t="s">
        <v>25</v>
      </c>
      <c r="E38" s="115"/>
      <c r="F38" s="115"/>
      <c r="G38" s="115"/>
      <c r="H38" s="115"/>
      <c r="I38" s="115"/>
    </row>
    <row r="39" spans="2:10" ht="15" customHeight="1" x14ac:dyDescent="0.3"/>
    <row r="40" spans="2:10" ht="15" customHeight="1" x14ac:dyDescent="0.3"/>
    <row r="41" spans="2:10" ht="15" customHeight="1" x14ac:dyDescent="0.3"/>
    <row r="42" spans="2:10" ht="15" customHeight="1" x14ac:dyDescent="0.3"/>
  </sheetData>
  <mergeCells count="8">
    <mergeCell ref="D38:I38"/>
    <mergeCell ref="E36:H36"/>
    <mergeCell ref="G4:H4"/>
    <mergeCell ref="B8:E8"/>
    <mergeCell ref="B9:E9"/>
    <mergeCell ref="B14:H15"/>
    <mergeCell ref="G20:J20"/>
    <mergeCell ref="B18:J19"/>
  </mergeCells>
  <pageMargins left="0.25" right="0.25" top="0.75" bottom="0.75" header="0.3" footer="0.3"/>
  <pageSetup paperSize="9" fitToWidth="0" orientation="portrait" r:id="rId1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1D95-1480-4D17-9719-916F557AEB54}">
  <dimension ref="A1:Z685"/>
  <sheetViews>
    <sheetView showGridLines="0" tabSelected="1" zoomScale="70" zoomScaleNormal="70" workbookViewId="0">
      <selection activeCell="W1" sqref="W1:W1048576"/>
    </sheetView>
  </sheetViews>
  <sheetFormatPr defaultColWidth="8.88671875" defaultRowHeight="15.6" x14ac:dyDescent="0.3"/>
  <cols>
    <col min="1" max="1" width="51.109375" style="103" bestFit="1" customWidth="1"/>
    <col min="2" max="2" width="22.6640625" style="45" hidden="1" customWidth="1"/>
    <col min="3" max="3" width="21.6640625" style="45" hidden="1" customWidth="1"/>
    <col min="4" max="4" width="17.88671875" style="45" hidden="1" customWidth="1"/>
    <col min="5" max="5" width="19.5546875" style="45" hidden="1" customWidth="1"/>
    <col min="6" max="6" width="14.88671875" style="60" hidden="1" customWidth="1"/>
    <col min="7" max="7" width="10.6640625" style="45" hidden="1" customWidth="1"/>
    <col min="8" max="8" width="8.88671875" hidden="1" customWidth="1"/>
    <col min="9" max="10" width="8.88671875" style="45" hidden="1" customWidth="1"/>
    <col min="11" max="11" width="9.44140625" style="45" hidden="1" customWidth="1"/>
    <col min="12" max="17" width="8.88671875" style="45" hidden="1" customWidth="1"/>
    <col min="18" max="19" width="26.33203125" style="45" hidden="1" customWidth="1"/>
    <col min="20" max="21" width="27" style="45" customWidth="1"/>
    <col min="22" max="22" width="25.33203125" style="103" customWidth="1"/>
    <col min="23" max="16384" width="8.88671875" style="45"/>
  </cols>
  <sheetData>
    <row r="1" spans="1:26" x14ac:dyDescent="0.3">
      <c r="F1" s="62"/>
      <c r="T1" s="89" t="s">
        <v>264</v>
      </c>
      <c r="U1" s="100">
        <f>'Fiyat Artış Tablosu'!H28</f>
        <v>1.8978201971166841E-2</v>
      </c>
      <c r="V1" s="102">
        <v>0.08</v>
      </c>
    </row>
    <row r="2" spans="1:26" ht="8.4" customHeight="1" x14ac:dyDescent="0.3">
      <c r="C2" s="51"/>
      <c r="F2" s="62"/>
      <c r="R2" s="54">
        <f>+'Fiyat Artış Tablosu'!H28</f>
        <v>1.8978201971166841E-2</v>
      </c>
      <c r="V2" s="104"/>
    </row>
    <row r="3" spans="1:26" s="69" customFormat="1" ht="51.6" customHeight="1" x14ac:dyDescent="0.3">
      <c r="A3" s="111" t="s">
        <v>194</v>
      </c>
      <c r="B3" s="83" t="s">
        <v>195</v>
      </c>
      <c r="C3" s="83" t="s">
        <v>196</v>
      </c>
      <c r="D3" s="83" t="s">
        <v>21</v>
      </c>
      <c r="E3" s="84" t="s">
        <v>22</v>
      </c>
      <c r="F3" s="85" t="s">
        <v>34</v>
      </c>
      <c r="G3" s="86"/>
      <c r="H3" s="87"/>
      <c r="I3" s="88"/>
      <c r="J3" s="87" t="s">
        <v>27</v>
      </c>
      <c r="K3" s="88"/>
      <c r="L3" s="88"/>
      <c r="M3" s="88"/>
      <c r="N3" s="88"/>
      <c r="O3" s="88"/>
      <c r="P3" s="88"/>
      <c r="Q3" s="88"/>
      <c r="R3" s="83" t="s">
        <v>197</v>
      </c>
      <c r="S3" s="83" t="s">
        <v>267</v>
      </c>
      <c r="T3" s="83" t="s">
        <v>198</v>
      </c>
      <c r="U3" s="101" t="s">
        <v>270</v>
      </c>
      <c r="V3" s="105" t="s">
        <v>269</v>
      </c>
    </row>
    <row r="4" spans="1:26" x14ac:dyDescent="0.3">
      <c r="A4" s="112" t="s">
        <v>35</v>
      </c>
      <c r="B4" s="46" t="s">
        <v>178</v>
      </c>
      <c r="C4" s="46" t="s">
        <v>35</v>
      </c>
      <c r="D4" s="47">
        <v>257</v>
      </c>
      <c r="E4" s="47">
        <f t="shared" ref="E4:E13" si="0">+ROUNDUP((D4*(1+$R$2)),0.5)</f>
        <v>262</v>
      </c>
      <c r="F4" s="61">
        <f t="shared" ref="F4:F13" si="1">(D4*$L$7*0.2)+(D4*0.5*$L$10)+(D4*0.3*$L$11)+D4</f>
        <v>296.57542763973777</v>
      </c>
      <c r="G4" s="56">
        <f>F4-E4</f>
        <v>34.575427639737768</v>
      </c>
      <c r="R4" s="70">
        <f t="shared" ref="R4:R13" si="2">+F4</f>
        <v>296.57542763973777</v>
      </c>
      <c r="S4" s="70">
        <f>(R4*$U$1)+R4</f>
        <v>302.2038960051699</v>
      </c>
      <c r="T4" s="93">
        <v>310</v>
      </c>
      <c r="U4" s="93">
        <f>+ROUNDUP(T4*(1+$U$1),0.5)</f>
        <v>316</v>
      </c>
      <c r="V4" s="106">
        <f>+ROUNDUP(T4*(1+$U$1),0.5)</f>
        <v>316</v>
      </c>
    </row>
    <row r="5" spans="1:26" x14ac:dyDescent="0.3">
      <c r="A5" s="112" t="s">
        <v>36</v>
      </c>
      <c r="B5" s="46" t="s">
        <v>178</v>
      </c>
      <c r="C5" s="46" t="s">
        <v>35</v>
      </c>
      <c r="D5" s="47">
        <v>219</v>
      </c>
      <c r="E5" s="47">
        <f t="shared" si="0"/>
        <v>224</v>
      </c>
      <c r="F5" s="61">
        <f t="shared" si="1"/>
        <v>252.72380798872598</v>
      </c>
      <c r="G5" s="56">
        <f t="shared" ref="G5:G76" si="3">F5-E5</f>
        <v>28.72380798872598</v>
      </c>
      <c r="R5" s="70">
        <f t="shared" si="2"/>
        <v>252.72380798872598</v>
      </c>
      <c r="S5" s="70">
        <f t="shared" ref="S5:S68" si="4">(R5*$U$1)+R5</f>
        <v>257.52005145965842</v>
      </c>
      <c r="T5" s="93">
        <v>265</v>
      </c>
      <c r="U5" s="93">
        <f t="shared" ref="U5:U68" si="5">+ROUNDUP(T5*(1+$U$1),0.5)</f>
        <v>271</v>
      </c>
      <c r="V5" s="106">
        <f>+ROUNDUP(T5*(1+$U$1),0.5)</f>
        <v>271</v>
      </c>
    </row>
    <row r="6" spans="1:26" x14ac:dyDescent="0.3">
      <c r="A6" s="113" t="s">
        <v>37</v>
      </c>
      <c r="B6" s="46" t="s">
        <v>178</v>
      </c>
      <c r="C6" s="46" t="s">
        <v>179</v>
      </c>
      <c r="D6" s="47">
        <v>260</v>
      </c>
      <c r="E6" s="47">
        <f t="shared" si="0"/>
        <v>265</v>
      </c>
      <c r="F6" s="61">
        <f t="shared" si="1"/>
        <v>300.03739761218606</v>
      </c>
      <c r="G6" s="56">
        <f t="shared" si="3"/>
        <v>35.037397612186055</v>
      </c>
      <c r="R6" s="70">
        <f t="shared" si="2"/>
        <v>300.03739761218606</v>
      </c>
      <c r="S6" s="70">
        <f t="shared" si="4"/>
        <v>305.73156794297341</v>
      </c>
      <c r="T6" s="93">
        <v>300</v>
      </c>
      <c r="U6" s="93">
        <f t="shared" si="5"/>
        <v>306</v>
      </c>
      <c r="V6" s="108">
        <f>+ROUNDUP(T6*(1+$V$1),0.5)</f>
        <v>324</v>
      </c>
      <c r="Z6" s="71"/>
    </row>
    <row r="7" spans="1:26" x14ac:dyDescent="0.3">
      <c r="A7" s="113" t="s">
        <v>38</v>
      </c>
      <c r="B7" s="46" t="s">
        <v>178</v>
      </c>
      <c r="C7" s="46" t="s">
        <v>179</v>
      </c>
      <c r="D7" s="47">
        <v>292</v>
      </c>
      <c r="E7" s="47">
        <f t="shared" si="0"/>
        <v>298</v>
      </c>
      <c r="F7" s="61">
        <f t="shared" si="1"/>
        <v>336.96507731830127</v>
      </c>
      <c r="G7" s="56">
        <f t="shared" si="3"/>
        <v>38.965077318301269</v>
      </c>
      <c r="J7" t="s">
        <v>28</v>
      </c>
      <c r="L7" s="57">
        <f>(L9+L8)/2</f>
        <v>4.3199954080501674E-2</v>
      </c>
      <c r="R7" s="70">
        <f t="shared" si="2"/>
        <v>336.96507731830127</v>
      </c>
      <c r="S7" s="70">
        <f t="shared" si="4"/>
        <v>343.36006861287785</v>
      </c>
      <c r="T7" s="93">
        <v>337</v>
      </c>
      <c r="U7" s="93">
        <f t="shared" si="5"/>
        <v>344</v>
      </c>
      <c r="V7" s="108">
        <f>+ROUNDUP(T7*(1+$V$1),0.5)</f>
        <v>364</v>
      </c>
    </row>
    <row r="8" spans="1:26" x14ac:dyDescent="0.3">
      <c r="A8" s="112" t="s">
        <v>39</v>
      </c>
      <c r="B8" s="46" t="s">
        <v>178</v>
      </c>
      <c r="C8" s="46" t="s">
        <v>179</v>
      </c>
      <c r="D8" s="47">
        <v>325</v>
      </c>
      <c r="E8" s="47">
        <f t="shared" si="0"/>
        <v>332</v>
      </c>
      <c r="F8" s="61">
        <f t="shared" si="1"/>
        <v>375.0467470152326</v>
      </c>
      <c r="G8" s="56">
        <f t="shared" si="3"/>
        <v>43.046747015232597</v>
      </c>
      <c r="J8" t="s">
        <v>29</v>
      </c>
      <c r="L8" s="53">
        <v>2.3699999999999999E-2</v>
      </c>
      <c r="R8" s="70">
        <f t="shared" si="2"/>
        <v>375.0467470152326</v>
      </c>
      <c r="S8" s="70">
        <f t="shared" si="4"/>
        <v>382.16445992871678</v>
      </c>
      <c r="T8" s="93">
        <v>390</v>
      </c>
      <c r="U8" s="93">
        <f t="shared" si="5"/>
        <v>398</v>
      </c>
      <c r="V8" s="106">
        <f>+ROUNDUP(T8*(1+$U$1),0.5)</f>
        <v>398</v>
      </c>
    </row>
    <row r="9" spans="1:26" x14ac:dyDescent="0.3">
      <c r="A9" s="113" t="s">
        <v>40</v>
      </c>
      <c r="B9" s="46" t="s">
        <v>178</v>
      </c>
      <c r="C9" s="46" t="s">
        <v>179</v>
      </c>
      <c r="D9" s="47">
        <v>384</v>
      </c>
      <c r="E9" s="47">
        <f t="shared" si="0"/>
        <v>392</v>
      </c>
      <c r="F9" s="61">
        <f t="shared" si="1"/>
        <v>443.13215647338251</v>
      </c>
      <c r="G9" s="56">
        <f t="shared" si="3"/>
        <v>51.132156473382508</v>
      </c>
      <c r="J9" t="s">
        <v>30</v>
      </c>
      <c r="L9" s="55">
        <v>6.2699908161003348E-2</v>
      </c>
      <c r="R9" s="70">
        <f t="shared" si="2"/>
        <v>443.13215647338251</v>
      </c>
      <c r="S9" s="70">
        <f t="shared" si="4"/>
        <v>451.54200803885306</v>
      </c>
      <c r="T9" s="93">
        <v>443</v>
      </c>
      <c r="U9" s="93">
        <f t="shared" si="5"/>
        <v>452</v>
      </c>
      <c r="V9" s="108">
        <f t="shared" ref="V9:V16" si="6">+ROUNDUP(T9*(1+$V$1),0.5)</f>
        <v>479</v>
      </c>
    </row>
    <row r="10" spans="1:26" x14ac:dyDescent="0.3">
      <c r="A10" s="113" t="s">
        <v>41</v>
      </c>
      <c r="B10" s="46" t="s">
        <v>178</v>
      </c>
      <c r="C10" s="46" t="s">
        <v>180</v>
      </c>
      <c r="D10" s="47">
        <v>254</v>
      </c>
      <c r="E10" s="47">
        <f t="shared" si="0"/>
        <v>259</v>
      </c>
      <c r="F10" s="61">
        <f t="shared" si="1"/>
        <v>293.11345766728948</v>
      </c>
      <c r="G10" s="56">
        <f t="shared" si="3"/>
        <v>34.113457667289481</v>
      </c>
      <c r="J10" t="s">
        <v>31</v>
      </c>
      <c r="L10" s="53">
        <v>0.11070000000000001</v>
      </c>
      <c r="R10" s="70">
        <f t="shared" si="2"/>
        <v>293.11345766728948</v>
      </c>
      <c r="S10" s="70">
        <f t="shared" si="4"/>
        <v>298.67622406736638</v>
      </c>
      <c r="T10" s="93">
        <v>295</v>
      </c>
      <c r="U10" s="93">
        <f t="shared" si="5"/>
        <v>301</v>
      </c>
      <c r="V10" s="108">
        <f t="shared" si="6"/>
        <v>319</v>
      </c>
    </row>
    <row r="11" spans="1:26" x14ac:dyDescent="0.3">
      <c r="A11" s="113" t="s">
        <v>42</v>
      </c>
      <c r="B11" s="46" t="s">
        <v>178</v>
      </c>
      <c r="C11" s="46" t="s">
        <v>180</v>
      </c>
      <c r="D11" s="47">
        <v>192</v>
      </c>
      <c r="E11" s="47">
        <f t="shared" si="0"/>
        <v>196</v>
      </c>
      <c r="F11" s="61">
        <f t="shared" si="1"/>
        <v>221.56607823669125</v>
      </c>
      <c r="G11" s="56">
        <f t="shared" si="3"/>
        <v>25.566078236691254</v>
      </c>
      <c r="J11" t="s">
        <v>32</v>
      </c>
      <c r="L11" s="59">
        <v>0.3</v>
      </c>
      <c r="R11" s="70">
        <f t="shared" si="2"/>
        <v>221.56607823669125</v>
      </c>
      <c r="S11" s="70">
        <f t="shared" si="4"/>
        <v>225.77100401942653</v>
      </c>
      <c r="T11" s="93">
        <v>222</v>
      </c>
      <c r="U11" s="93">
        <f t="shared" si="5"/>
        <v>227</v>
      </c>
      <c r="V11" s="108">
        <f t="shared" si="6"/>
        <v>240</v>
      </c>
    </row>
    <row r="12" spans="1:26" x14ac:dyDescent="0.3">
      <c r="A12" s="113" t="s">
        <v>43</v>
      </c>
      <c r="B12" s="46" t="s">
        <v>178</v>
      </c>
      <c r="C12" s="46" t="s">
        <v>181</v>
      </c>
      <c r="D12" s="47">
        <v>200</v>
      </c>
      <c r="E12" s="47">
        <f t="shared" si="0"/>
        <v>204</v>
      </c>
      <c r="F12" s="61">
        <f t="shared" si="1"/>
        <v>230.79799816322006</v>
      </c>
      <c r="G12" s="56">
        <f t="shared" si="3"/>
        <v>26.797998163220058</v>
      </c>
      <c r="R12" s="70">
        <f t="shared" si="2"/>
        <v>230.79799816322006</v>
      </c>
      <c r="S12" s="70">
        <f t="shared" si="4"/>
        <v>235.17812918690265</v>
      </c>
      <c r="T12" s="93">
        <v>231</v>
      </c>
      <c r="U12" s="93">
        <f t="shared" si="5"/>
        <v>236</v>
      </c>
      <c r="V12" s="108">
        <f t="shared" si="6"/>
        <v>250</v>
      </c>
    </row>
    <row r="13" spans="1:26" x14ac:dyDescent="0.3">
      <c r="A13" s="113" t="s">
        <v>163</v>
      </c>
      <c r="B13" s="46" t="s">
        <v>178</v>
      </c>
      <c r="C13" s="46" t="s">
        <v>181</v>
      </c>
      <c r="D13" s="47">
        <v>282</v>
      </c>
      <c r="E13" s="47">
        <f t="shared" si="0"/>
        <v>288</v>
      </c>
      <c r="F13" s="61">
        <f t="shared" si="1"/>
        <v>325.42517741014029</v>
      </c>
      <c r="G13" s="56">
        <f t="shared" si="3"/>
        <v>37.425177410140293</v>
      </c>
      <c r="J13"/>
      <c r="L13" s="57"/>
      <c r="R13" s="70">
        <f t="shared" si="2"/>
        <v>325.42517741014029</v>
      </c>
      <c r="S13" s="70">
        <f t="shared" si="4"/>
        <v>331.60116215353275</v>
      </c>
      <c r="T13" s="93">
        <v>325</v>
      </c>
      <c r="U13" s="93">
        <f t="shared" si="5"/>
        <v>332</v>
      </c>
      <c r="V13" s="108">
        <f t="shared" si="6"/>
        <v>351</v>
      </c>
    </row>
    <row r="14" spans="1:26" x14ac:dyDescent="0.3">
      <c r="A14" s="113" t="s">
        <v>208</v>
      </c>
      <c r="B14" s="46" t="s">
        <v>178</v>
      </c>
      <c r="C14" s="46" t="s">
        <v>181</v>
      </c>
      <c r="D14" s="47"/>
      <c r="E14" s="47"/>
      <c r="F14" s="61"/>
      <c r="G14" s="56"/>
      <c r="J14"/>
      <c r="L14" s="53"/>
      <c r="R14" s="70">
        <v>325</v>
      </c>
      <c r="S14" s="70">
        <f t="shared" si="4"/>
        <v>331.16791564062925</v>
      </c>
      <c r="T14" s="93">
        <v>325</v>
      </c>
      <c r="U14" s="93">
        <f t="shared" si="5"/>
        <v>332</v>
      </c>
      <c r="V14" s="108">
        <f t="shared" si="6"/>
        <v>351</v>
      </c>
    </row>
    <row r="15" spans="1:26" x14ac:dyDescent="0.3">
      <c r="A15" s="113" t="s">
        <v>44</v>
      </c>
      <c r="B15" s="46" t="s">
        <v>178</v>
      </c>
      <c r="C15" s="46" t="s">
        <v>181</v>
      </c>
      <c r="D15" s="47">
        <v>336</v>
      </c>
      <c r="E15" s="47">
        <f>+ROUNDUP((D15*(1+$R$2)),0.5)</f>
        <v>343</v>
      </c>
      <c r="F15" s="61">
        <f>(D15*$L$7*0.2)+(D15*0.5*$L$10)+(D15*0.3*$L$11)+D15</f>
        <v>387.74063691420974</v>
      </c>
      <c r="G15" s="56">
        <f t="shared" si="3"/>
        <v>44.740636914209745</v>
      </c>
      <c r="J15"/>
      <c r="L15" s="55"/>
      <c r="R15" s="70">
        <f>+F15</f>
        <v>387.74063691420974</v>
      </c>
      <c r="S15" s="70">
        <f t="shared" si="4"/>
        <v>395.09925703399648</v>
      </c>
      <c r="T15" s="93">
        <v>390</v>
      </c>
      <c r="U15" s="93">
        <f t="shared" si="5"/>
        <v>398</v>
      </c>
      <c r="V15" s="108">
        <f t="shared" si="6"/>
        <v>422</v>
      </c>
    </row>
    <row r="16" spans="1:26" x14ac:dyDescent="0.3">
      <c r="A16" s="113" t="s">
        <v>45</v>
      </c>
      <c r="B16" s="46" t="s">
        <v>178</v>
      </c>
      <c r="C16" s="46" t="s">
        <v>181</v>
      </c>
      <c r="D16" s="47">
        <v>336</v>
      </c>
      <c r="E16" s="47">
        <f>+ROUNDUP((D16*(1+$R$2)),0.5)</f>
        <v>343</v>
      </c>
      <c r="F16" s="61">
        <f>(D16*$L$7*0.2)+(D16*0.5*$L$10)+(D16*0.3*$L$11)+D16</f>
        <v>387.74063691420974</v>
      </c>
      <c r="G16" s="56">
        <f t="shared" si="3"/>
        <v>44.740636914209745</v>
      </c>
      <c r="J16"/>
      <c r="L16" s="53"/>
      <c r="R16" s="70">
        <f>+F16</f>
        <v>387.74063691420974</v>
      </c>
      <c r="S16" s="70">
        <f t="shared" si="4"/>
        <v>395.09925703399648</v>
      </c>
      <c r="T16" s="93">
        <v>390</v>
      </c>
      <c r="U16" s="93">
        <f t="shared" si="5"/>
        <v>398</v>
      </c>
      <c r="V16" s="108">
        <f t="shared" si="6"/>
        <v>422</v>
      </c>
    </row>
    <row r="17" spans="1:23" x14ac:dyDescent="0.3">
      <c r="A17" s="112" t="s">
        <v>46</v>
      </c>
      <c r="B17" s="46" t="s">
        <v>178</v>
      </c>
      <c r="C17" s="46" t="s">
        <v>181</v>
      </c>
      <c r="D17" s="47">
        <v>251</v>
      </c>
      <c r="E17" s="47">
        <f>+ROUNDUP((D17*(1+$R$2)),0.5)</f>
        <v>256</v>
      </c>
      <c r="F17" s="61">
        <f>(D17*$L$7*0.2)+(D17*0.5*$L$10)+(D17*0.3*$L$11)+D17</f>
        <v>289.65148769484119</v>
      </c>
      <c r="G17" s="56">
        <f t="shared" si="3"/>
        <v>33.651487694841194</v>
      </c>
      <c r="J17"/>
      <c r="L17" s="59"/>
      <c r="R17" s="70">
        <f>+F17</f>
        <v>289.65148769484119</v>
      </c>
      <c r="S17" s="70">
        <f t="shared" si="4"/>
        <v>295.14855212956286</v>
      </c>
      <c r="T17" s="93">
        <v>295</v>
      </c>
      <c r="U17" s="93">
        <f t="shared" si="5"/>
        <v>301</v>
      </c>
      <c r="V17" s="106">
        <f>+ROUNDUP(T17*(1+$U$1),0.5)</f>
        <v>301</v>
      </c>
    </row>
    <row r="18" spans="1:23" x14ac:dyDescent="0.3">
      <c r="A18" s="113" t="s">
        <v>205</v>
      </c>
      <c r="B18" s="46" t="s">
        <v>178</v>
      </c>
      <c r="C18" s="46" t="s">
        <v>181</v>
      </c>
      <c r="D18" s="47"/>
      <c r="E18" s="47"/>
      <c r="F18" s="61"/>
      <c r="G18" s="56"/>
      <c r="R18" s="70">
        <v>295</v>
      </c>
      <c r="S18" s="70">
        <f t="shared" si="4"/>
        <v>300.59856958149425</v>
      </c>
      <c r="T18" s="93">
        <v>345</v>
      </c>
      <c r="U18" s="93">
        <f t="shared" si="5"/>
        <v>352</v>
      </c>
      <c r="V18" s="108">
        <f>+ROUNDUP(T18*(1+$V$1),0.5)</f>
        <v>373</v>
      </c>
    </row>
    <row r="19" spans="1:23" x14ac:dyDescent="0.3">
      <c r="A19" s="113" t="s">
        <v>47</v>
      </c>
      <c r="B19" s="46" t="s">
        <v>178</v>
      </c>
      <c r="C19" s="46" t="s">
        <v>181</v>
      </c>
      <c r="D19" s="47">
        <v>271</v>
      </c>
      <c r="E19" s="47">
        <f>+ROUNDUP((D19*(1+$R$2)),0.5)</f>
        <v>277</v>
      </c>
      <c r="F19" s="61">
        <f>(D19*$L$7*0.2)+(D19*0.5*$L$10)+(D19*0.3*$L$11)+D19</f>
        <v>312.7312875111632</v>
      </c>
      <c r="G19" s="56">
        <f t="shared" si="3"/>
        <v>35.731287511163202</v>
      </c>
      <c r="J19"/>
      <c r="L19" s="57"/>
      <c r="R19" s="70">
        <f>+F19</f>
        <v>312.7312875111632</v>
      </c>
      <c r="S19" s="70">
        <f t="shared" si="4"/>
        <v>318.66636504825311</v>
      </c>
      <c r="T19" s="93">
        <v>315</v>
      </c>
      <c r="U19" s="93">
        <f t="shared" si="5"/>
        <v>321</v>
      </c>
      <c r="V19" s="108">
        <f t="shared" ref="V19:V23" si="7">+ROUNDUP(T19*(1+$V$1),0.5)</f>
        <v>341</v>
      </c>
      <c r="W19" s="71"/>
    </row>
    <row r="20" spans="1:23" x14ac:dyDescent="0.3">
      <c r="A20" s="113" t="s">
        <v>48</v>
      </c>
      <c r="B20" s="46" t="s">
        <v>178</v>
      </c>
      <c r="C20" s="46" t="s">
        <v>181</v>
      </c>
      <c r="D20" s="47">
        <v>406</v>
      </c>
      <c r="E20" s="47">
        <f>+ROUNDUP((D20*(1+$R$2)),0.5)</f>
        <v>414</v>
      </c>
      <c r="F20" s="61">
        <f>(D20*$L$7*0.2)+(D20*0.5*$L$10)+(D20*0.3*$L$11)+D20</f>
        <v>468.51993627133675</v>
      </c>
      <c r="G20" s="56">
        <f t="shared" si="3"/>
        <v>54.519936271336746</v>
      </c>
      <c r="J20"/>
      <c r="L20" s="53"/>
      <c r="R20" s="70">
        <f>+F20</f>
        <v>468.51993627133675</v>
      </c>
      <c r="S20" s="70">
        <f t="shared" si="4"/>
        <v>477.4116022494124</v>
      </c>
      <c r="T20" s="93">
        <v>469</v>
      </c>
      <c r="U20" s="93">
        <f t="shared" si="5"/>
        <v>478</v>
      </c>
      <c r="V20" s="108">
        <f t="shared" si="7"/>
        <v>507</v>
      </c>
    </row>
    <row r="21" spans="1:23" x14ac:dyDescent="0.3">
      <c r="A21" s="113" t="s">
        <v>49</v>
      </c>
      <c r="B21" s="46" t="s">
        <v>178</v>
      </c>
      <c r="C21" s="46" t="s">
        <v>181</v>
      </c>
      <c r="D21" s="47">
        <v>493</v>
      </c>
      <c r="E21" s="47">
        <f>+ROUNDUP((D21*(1+$R$2)),0.5)</f>
        <v>503</v>
      </c>
      <c r="F21" s="61">
        <f>(D21*$L$7*0.2)+(D21*0.5*$L$10)+(D21*0.3*$L$11)+D21</f>
        <v>568.91706547233753</v>
      </c>
      <c r="G21" s="56">
        <f t="shared" si="3"/>
        <v>65.917065472337526</v>
      </c>
      <c r="J21"/>
      <c r="L21" s="55"/>
      <c r="R21" s="70">
        <f>+F21</f>
        <v>568.91706547233753</v>
      </c>
      <c r="S21" s="70">
        <f t="shared" si="4"/>
        <v>579.71408844571511</v>
      </c>
      <c r="T21" s="93">
        <v>490</v>
      </c>
      <c r="U21" s="93">
        <f t="shared" si="5"/>
        <v>500</v>
      </c>
      <c r="V21" s="108">
        <f t="shared" si="7"/>
        <v>530</v>
      </c>
    </row>
    <row r="22" spans="1:23" x14ac:dyDescent="0.3">
      <c r="A22" s="113" t="s">
        <v>199</v>
      </c>
      <c r="B22" s="46" t="s">
        <v>178</v>
      </c>
      <c r="C22" s="46" t="s">
        <v>181</v>
      </c>
      <c r="D22" s="47"/>
      <c r="E22" s="47"/>
      <c r="F22" s="61"/>
      <c r="G22" s="56"/>
      <c r="J22"/>
      <c r="L22" s="53"/>
      <c r="R22" s="70">
        <v>490</v>
      </c>
      <c r="S22" s="70">
        <f t="shared" si="4"/>
        <v>499.29931896587175</v>
      </c>
      <c r="T22" s="93">
        <v>490</v>
      </c>
      <c r="U22" s="93">
        <f t="shared" si="5"/>
        <v>500</v>
      </c>
      <c r="V22" s="108">
        <f t="shared" si="7"/>
        <v>530</v>
      </c>
    </row>
    <row r="23" spans="1:23" x14ac:dyDescent="0.3">
      <c r="A23" s="113" t="s">
        <v>50</v>
      </c>
      <c r="B23" s="46" t="s">
        <v>182</v>
      </c>
      <c r="C23" s="46" t="s">
        <v>183</v>
      </c>
      <c r="D23" s="47">
        <v>60</v>
      </c>
      <c r="E23" s="47">
        <f t="shared" ref="E23:E67" si="8">+ROUNDUP((D23*(1+$R$2)),0.5)</f>
        <v>62</v>
      </c>
      <c r="F23" s="61">
        <f t="shared" ref="F23:F67" si="9">(D23*$L$7*0.2)+(D23*0.5*$L$10)+(D23*0.3*$L$11)+D23</f>
        <v>69.239399448966026</v>
      </c>
      <c r="G23" s="56">
        <f t="shared" si="3"/>
        <v>7.2393994489660258</v>
      </c>
      <c r="J23"/>
      <c r="K23" s="45" t="s">
        <v>33</v>
      </c>
      <c r="L23" s="59"/>
      <c r="R23" s="70">
        <f t="shared" ref="R23:R67" si="10">+F23</f>
        <v>69.239399448966026</v>
      </c>
      <c r="S23" s="70">
        <f t="shared" si="4"/>
        <v>70.553438756070804</v>
      </c>
      <c r="T23" s="93">
        <v>70</v>
      </c>
      <c r="U23" s="93">
        <f t="shared" si="5"/>
        <v>72</v>
      </c>
      <c r="V23" s="108">
        <f t="shared" si="7"/>
        <v>76</v>
      </c>
    </row>
    <row r="24" spans="1:23" x14ac:dyDescent="0.3">
      <c r="A24" s="113" t="s">
        <v>51</v>
      </c>
      <c r="B24" s="46" t="s">
        <v>182</v>
      </c>
      <c r="C24" s="46" t="s">
        <v>183</v>
      </c>
      <c r="D24" s="47">
        <v>135</v>
      </c>
      <c r="E24" s="47">
        <f t="shared" si="8"/>
        <v>138</v>
      </c>
      <c r="F24" s="61">
        <f t="shared" si="9"/>
        <v>155.78864876017354</v>
      </c>
      <c r="G24" s="56">
        <f t="shared" si="3"/>
        <v>17.788648760173544</v>
      </c>
      <c r="K24" s="45">
        <v>30621.48</v>
      </c>
      <c r="R24" s="70">
        <f t="shared" si="10"/>
        <v>155.78864876017354</v>
      </c>
      <c r="S24" s="70">
        <f t="shared" si="4"/>
        <v>158.74523720115928</v>
      </c>
      <c r="T24" s="93">
        <f>+R24*(1+'Fiyat Artış Tablosu'!$H$28)</f>
        <v>158.74523720115928</v>
      </c>
      <c r="U24" s="93">
        <f t="shared" si="5"/>
        <v>162</v>
      </c>
      <c r="V24" s="106">
        <f>+ROUNDUP(T24*(1+$U$1),0.5)</f>
        <v>162</v>
      </c>
    </row>
    <row r="25" spans="1:23" x14ac:dyDescent="0.3">
      <c r="A25" s="113" t="s">
        <v>52</v>
      </c>
      <c r="B25" s="46" t="s">
        <v>182</v>
      </c>
      <c r="C25" s="46" t="s">
        <v>183</v>
      </c>
      <c r="D25" s="47">
        <v>65</v>
      </c>
      <c r="E25" s="47">
        <f t="shared" si="8"/>
        <v>67</v>
      </c>
      <c r="F25" s="61">
        <f t="shared" si="9"/>
        <v>75.009349403046514</v>
      </c>
      <c r="G25" s="56">
        <f t="shared" si="3"/>
        <v>8.0093494030465138</v>
      </c>
      <c r="J25"/>
      <c r="K25" s="45">
        <v>23502.94</v>
      </c>
      <c r="L25" s="57"/>
      <c r="R25" s="70">
        <f t="shared" si="10"/>
        <v>75.009349403046514</v>
      </c>
      <c r="S25" s="70">
        <f t="shared" si="4"/>
        <v>76.432891985743353</v>
      </c>
      <c r="T25" s="93">
        <v>75</v>
      </c>
      <c r="U25" s="93">
        <f t="shared" si="5"/>
        <v>77</v>
      </c>
      <c r="V25" s="106">
        <f t="shared" ref="V25:V88" si="11">+ROUNDUP(T25*(1+$U$1),0.5)</f>
        <v>77</v>
      </c>
    </row>
    <row r="26" spans="1:23" x14ac:dyDescent="0.3">
      <c r="A26" s="113" t="s">
        <v>164</v>
      </c>
      <c r="B26" s="46" t="s">
        <v>182</v>
      </c>
      <c r="C26" s="46" t="s">
        <v>183</v>
      </c>
      <c r="D26" s="47">
        <v>60</v>
      </c>
      <c r="E26" s="47">
        <f t="shared" si="8"/>
        <v>62</v>
      </c>
      <c r="F26" s="61">
        <f t="shared" si="9"/>
        <v>69.239399448966026</v>
      </c>
      <c r="G26" s="56">
        <f t="shared" si="3"/>
        <v>7.2393994489660258</v>
      </c>
      <c r="K26" s="58">
        <f>K24/K25-1</f>
        <v>0.30287870368558156</v>
      </c>
      <c r="L26" s="55"/>
      <c r="R26" s="70">
        <f t="shared" si="10"/>
        <v>69.239399448966026</v>
      </c>
      <c r="S26" s="70">
        <f t="shared" si="4"/>
        <v>70.553438756070804</v>
      </c>
      <c r="T26" s="93">
        <v>69</v>
      </c>
      <c r="U26" s="93">
        <f t="shared" si="5"/>
        <v>71</v>
      </c>
      <c r="V26" s="106">
        <f t="shared" si="11"/>
        <v>71</v>
      </c>
    </row>
    <row r="27" spans="1:23" x14ac:dyDescent="0.3">
      <c r="A27" s="113" t="s">
        <v>165</v>
      </c>
      <c r="B27" s="46" t="s">
        <v>182</v>
      </c>
      <c r="C27" s="46" t="s">
        <v>183</v>
      </c>
      <c r="D27" s="47">
        <v>50</v>
      </c>
      <c r="E27" s="47">
        <f t="shared" si="8"/>
        <v>51</v>
      </c>
      <c r="F27" s="61">
        <f t="shared" si="9"/>
        <v>57.699499540805014</v>
      </c>
      <c r="G27" s="56">
        <f t="shared" si="3"/>
        <v>6.6994995408050144</v>
      </c>
      <c r="R27" s="70">
        <f t="shared" si="10"/>
        <v>57.699499540805014</v>
      </c>
      <c r="S27" s="70">
        <f t="shared" si="4"/>
        <v>58.794532296725663</v>
      </c>
      <c r="T27" s="93">
        <v>58</v>
      </c>
      <c r="U27" s="93">
        <f t="shared" si="5"/>
        <v>60</v>
      </c>
      <c r="V27" s="106">
        <f t="shared" si="11"/>
        <v>60</v>
      </c>
    </row>
    <row r="28" spans="1:23" x14ac:dyDescent="0.3">
      <c r="A28" s="113" t="s">
        <v>166</v>
      </c>
      <c r="B28" s="46" t="s">
        <v>182</v>
      </c>
      <c r="C28" s="46" t="s">
        <v>183</v>
      </c>
      <c r="D28" s="47">
        <v>67</v>
      </c>
      <c r="E28" s="47">
        <f t="shared" si="8"/>
        <v>69</v>
      </c>
      <c r="F28" s="61">
        <f t="shared" si="9"/>
        <v>77.317329384678715</v>
      </c>
      <c r="G28" s="56">
        <f t="shared" si="3"/>
        <v>8.3173293846787146</v>
      </c>
      <c r="R28" s="70">
        <f t="shared" si="10"/>
        <v>77.317329384678715</v>
      </c>
      <c r="S28" s="70">
        <f t="shared" si="4"/>
        <v>78.784673277612384</v>
      </c>
      <c r="T28" s="93">
        <v>77</v>
      </c>
      <c r="U28" s="93">
        <f t="shared" si="5"/>
        <v>79</v>
      </c>
      <c r="V28" s="106">
        <f t="shared" si="11"/>
        <v>79</v>
      </c>
    </row>
    <row r="29" spans="1:23" x14ac:dyDescent="0.3">
      <c r="A29" s="113" t="s">
        <v>167</v>
      </c>
      <c r="B29" s="46" t="s">
        <v>182</v>
      </c>
      <c r="C29" s="46" t="s">
        <v>183</v>
      </c>
      <c r="D29" s="47">
        <v>89</v>
      </c>
      <c r="E29" s="47">
        <f t="shared" si="8"/>
        <v>91</v>
      </c>
      <c r="F29" s="61">
        <f t="shared" si="9"/>
        <v>102.70510918263292</v>
      </c>
      <c r="G29" s="56">
        <f t="shared" si="3"/>
        <v>11.705109182632924</v>
      </c>
      <c r="R29" s="70">
        <f t="shared" si="10"/>
        <v>102.70510918263292</v>
      </c>
      <c r="S29" s="70">
        <f t="shared" si="4"/>
        <v>104.65426748817167</v>
      </c>
      <c r="T29" s="93">
        <v>103</v>
      </c>
      <c r="U29" s="93">
        <f t="shared" si="5"/>
        <v>105</v>
      </c>
      <c r="V29" s="106">
        <f t="shared" si="11"/>
        <v>105</v>
      </c>
    </row>
    <row r="30" spans="1:23" x14ac:dyDescent="0.3">
      <c r="A30" s="113" t="s">
        <v>53</v>
      </c>
      <c r="B30" s="46" t="s">
        <v>184</v>
      </c>
      <c r="C30" s="46" t="s">
        <v>185</v>
      </c>
      <c r="D30" s="47">
        <v>21</v>
      </c>
      <c r="E30" s="47">
        <f t="shared" si="8"/>
        <v>22</v>
      </c>
      <c r="F30" s="61">
        <f t="shared" si="9"/>
        <v>24.233789807138109</v>
      </c>
      <c r="G30" s="56">
        <f t="shared" si="3"/>
        <v>2.233789807138109</v>
      </c>
      <c r="R30" s="70">
        <f t="shared" si="10"/>
        <v>24.233789807138109</v>
      </c>
      <c r="S30" s="70">
        <f t="shared" si="4"/>
        <v>24.69370356462478</v>
      </c>
      <c r="T30" s="93">
        <v>24</v>
      </c>
      <c r="U30" s="93">
        <f t="shared" si="5"/>
        <v>25</v>
      </c>
      <c r="V30" s="106">
        <f t="shared" si="11"/>
        <v>25</v>
      </c>
    </row>
    <row r="31" spans="1:23" x14ac:dyDescent="0.3">
      <c r="A31" s="113" t="s">
        <v>54</v>
      </c>
      <c r="B31" s="46" t="s">
        <v>184</v>
      </c>
      <c r="C31" s="46" t="s">
        <v>185</v>
      </c>
      <c r="D31" s="47">
        <v>27</v>
      </c>
      <c r="E31" s="47">
        <f t="shared" si="8"/>
        <v>28</v>
      </c>
      <c r="F31" s="61">
        <f t="shared" si="9"/>
        <v>31.157729752034708</v>
      </c>
      <c r="G31" s="56">
        <f t="shared" si="3"/>
        <v>3.1577297520347081</v>
      </c>
      <c r="R31" s="70">
        <f t="shared" si="10"/>
        <v>31.157729752034708</v>
      </c>
      <c r="S31" s="70">
        <f t="shared" si="4"/>
        <v>31.749047440231855</v>
      </c>
      <c r="T31" s="93">
        <v>31</v>
      </c>
      <c r="U31" s="93">
        <f t="shared" si="5"/>
        <v>32</v>
      </c>
      <c r="V31" s="106">
        <f t="shared" si="11"/>
        <v>32</v>
      </c>
    </row>
    <row r="32" spans="1:23" x14ac:dyDescent="0.3">
      <c r="A32" s="113" t="s">
        <v>55</v>
      </c>
      <c r="B32" s="46" t="s">
        <v>184</v>
      </c>
      <c r="C32" s="46" t="s">
        <v>185</v>
      </c>
      <c r="D32" s="47">
        <v>41</v>
      </c>
      <c r="E32" s="47">
        <f t="shared" si="8"/>
        <v>42</v>
      </c>
      <c r="F32" s="61">
        <f t="shared" si="9"/>
        <v>47.313589623460111</v>
      </c>
      <c r="G32" s="56">
        <f t="shared" si="3"/>
        <v>5.3135896234601105</v>
      </c>
      <c r="R32" s="70">
        <f t="shared" si="10"/>
        <v>47.313589623460111</v>
      </c>
      <c r="S32" s="70">
        <f t="shared" si="4"/>
        <v>48.211516483315037</v>
      </c>
      <c r="T32" s="93">
        <v>47</v>
      </c>
      <c r="U32" s="93">
        <f t="shared" si="5"/>
        <v>48</v>
      </c>
      <c r="V32" s="106">
        <f t="shared" si="11"/>
        <v>48</v>
      </c>
    </row>
    <row r="33" spans="1:22" x14ac:dyDescent="0.3">
      <c r="A33" s="113" t="s">
        <v>56</v>
      </c>
      <c r="B33" s="46" t="s">
        <v>184</v>
      </c>
      <c r="C33" s="46" t="s">
        <v>185</v>
      </c>
      <c r="D33" s="47">
        <v>37</v>
      </c>
      <c r="E33" s="47">
        <f t="shared" si="8"/>
        <v>38</v>
      </c>
      <c r="F33" s="61">
        <f t="shared" si="9"/>
        <v>42.697629660195716</v>
      </c>
      <c r="G33" s="56">
        <f t="shared" si="3"/>
        <v>4.6976296601957159</v>
      </c>
      <c r="R33" s="70">
        <f t="shared" si="10"/>
        <v>42.697629660195716</v>
      </c>
      <c r="S33" s="70">
        <f t="shared" si="4"/>
        <v>43.507953899576997</v>
      </c>
      <c r="T33" s="93">
        <v>43</v>
      </c>
      <c r="U33" s="93">
        <f t="shared" si="5"/>
        <v>44</v>
      </c>
      <c r="V33" s="106">
        <f t="shared" si="11"/>
        <v>44</v>
      </c>
    </row>
    <row r="34" spans="1:22" x14ac:dyDescent="0.3">
      <c r="A34" s="113" t="s">
        <v>57</v>
      </c>
      <c r="B34" s="46" t="s">
        <v>184</v>
      </c>
      <c r="C34" s="46" t="s">
        <v>186</v>
      </c>
      <c r="D34" s="47">
        <v>51</v>
      </c>
      <c r="E34" s="47">
        <f t="shared" si="8"/>
        <v>52</v>
      </c>
      <c r="F34" s="61">
        <f t="shared" si="9"/>
        <v>58.853489531621115</v>
      </c>
      <c r="G34" s="56">
        <f t="shared" si="3"/>
        <v>6.8534895316211148</v>
      </c>
      <c r="R34" s="70">
        <f t="shared" si="10"/>
        <v>58.853489531621115</v>
      </c>
      <c r="S34" s="70">
        <f t="shared" si="4"/>
        <v>59.970422942660171</v>
      </c>
      <c r="T34" s="93">
        <f>+R34*(1+'Fiyat Artış Tablosu'!$H$28)</f>
        <v>59.970422942660171</v>
      </c>
      <c r="U34" s="93">
        <f t="shared" si="5"/>
        <v>62</v>
      </c>
      <c r="V34" s="106">
        <f t="shared" si="11"/>
        <v>62</v>
      </c>
    </row>
    <row r="35" spans="1:22" x14ac:dyDescent="0.3">
      <c r="A35" s="113" t="s">
        <v>58</v>
      </c>
      <c r="B35" s="46" t="s">
        <v>184</v>
      </c>
      <c r="C35" s="46" t="s">
        <v>186</v>
      </c>
      <c r="D35" s="47">
        <v>51</v>
      </c>
      <c r="E35" s="47">
        <f t="shared" si="8"/>
        <v>52</v>
      </c>
      <c r="F35" s="61">
        <f t="shared" si="9"/>
        <v>58.853489531621115</v>
      </c>
      <c r="G35" s="56">
        <f t="shared" si="3"/>
        <v>6.8534895316211148</v>
      </c>
      <c r="R35" s="70">
        <f t="shared" si="10"/>
        <v>58.853489531621115</v>
      </c>
      <c r="S35" s="70">
        <f t="shared" si="4"/>
        <v>59.970422942660171</v>
      </c>
      <c r="T35" s="93">
        <f>+R35*(1+'Fiyat Artış Tablosu'!$H$28)</f>
        <v>59.970422942660171</v>
      </c>
      <c r="U35" s="93">
        <f t="shared" si="5"/>
        <v>62</v>
      </c>
      <c r="V35" s="106">
        <f t="shared" si="11"/>
        <v>62</v>
      </c>
    </row>
    <row r="36" spans="1:22" x14ac:dyDescent="0.3">
      <c r="A36" s="113" t="s">
        <v>59</v>
      </c>
      <c r="B36" s="46" t="s">
        <v>184</v>
      </c>
      <c r="C36" s="46" t="s">
        <v>186</v>
      </c>
      <c r="D36" s="47">
        <v>65</v>
      </c>
      <c r="E36" s="47">
        <f t="shared" si="8"/>
        <v>67</v>
      </c>
      <c r="F36" s="61">
        <f t="shared" si="9"/>
        <v>75.009349403046514</v>
      </c>
      <c r="G36" s="56">
        <f t="shared" si="3"/>
        <v>8.0093494030465138</v>
      </c>
      <c r="R36" s="70">
        <f t="shared" si="10"/>
        <v>75.009349403046514</v>
      </c>
      <c r="S36" s="70">
        <f t="shared" si="4"/>
        <v>76.432891985743353</v>
      </c>
      <c r="T36" s="93">
        <f>+R36*(1+'Fiyat Artış Tablosu'!$H$28)</f>
        <v>76.432891985743353</v>
      </c>
      <c r="U36" s="93">
        <f t="shared" si="5"/>
        <v>78</v>
      </c>
      <c r="V36" s="106">
        <f t="shared" si="11"/>
        <v>78</v>
      </c>
    </row>
    <row r="37" spans="1:22" x14ac:dyDescent="0.3">
      <c r="A37" s="113" t="s">
        <v>60</v>
      </c>
      <c r="B37" s="46" t="s">
        <v>184</v>
      </c>
      <c r="C37" s="46" t="s">
        <v>186</v>
      </c>
      <c r="D37" s="47">
        <v>65</v>
      </c>
      <c r="E37" s="47">
        <f t="shared" si="8"/>
        <v>67</v>
      </c>
      <c r="F37" s="61">
        <f t="shared" si="9"/>
        <v>75.009349403046514</v>
      </c>
      <c r="G37" s="56">
        <f t="shared" si="3"/>
        <v>8.0093494030465138</v>
      </c>
      <c r="R37" s="70">
        <f t="shared" si="10"/>
        <v>75.009349403046514</v>
      </c>
      <c r="S37" s="70">
        <f t="shared" si="4"/>
        <v>76.432891985743353</v>
      </c>
      <c r="T37" s="93">
        <f>+R37*(1+'Fiyat Artış Tablosu'!$H$28)</f>
        <v>76.432891985743353</v>
      </c>
      <c r="U37" s="93">
        <f t="shared" si="5"/>
        <v>78</v>
      </c>
      <c r="V37" s="106">
        <f t="shared" si="11"/>
        <v>78</v>
      </c>
    </row>
    <row r="38" spans="1:22" x14ac:dyDescent="0.3">
      <c r="A38" s="113" t="s">
        <v>61</v>
      </c>
      <c r="B38" s="46" t="s">
        <v>184</v>
      </c>
      <c r="C38" s="46" t="s">
        <v>186</v>
      </c>
      <c r="D38" s="47">
        <v>65</v>
      </c>
      <c r="E38" s="47">
        <f t="shared" si="8"/>
        <v>67</v>
      </c>
      <c r="F38" s="61">
        <f t="shared" si="9"/>
        <v>75.009349403046514</v>
      </c>
      <c r="G38" s="56">
        <f t="shared" si="3"/>
        <v>8.0093494030465138</v>
      </c>
      <c r="R38" s="70">
        <f t="shared" si="10"/>
        <v>75.009349403046514</v>
      </c>
      <c r="S38" s="70">
        <f t="shared" si="4"/>
        <v>76.432891985743353</v>
      </c>
      <c r="T38" s="93">
        <f>+R38*(1+'Fiyat Artış Tablosu'!$H$28)</f>
        <v>76.432891985743353</v>
      </c>
      <c r="U38" s="93">
        <f t="shared" si="5"/>
        <v>78</v>
      </c>
      <c r="V38" s="106">
        <f t="shared" si="11"/>
        <v>78</v>
      </c>
    </row>
    <row r="39" spans="1:22" x14ac:dyDescent="0.3">
      <c r="A39" s="113" t="s">
        <v>62</v>
      </c>
      <c r="B39" s="46" t="s">
        <v>184</v>
      </c>
      <c r="C39" s="46" t="s">
        <v>186</v>
      </c>
      <c r="D39" s="47">
        <v>65</v>
      </c>
      <c r="E39" s="47">
        <f t="shared" si="8"/>
        <v>67</v>
      </c>
      <c r="F39" s="61">
        <f t="shared" si="9"/>
        <v>75.009349403046514</v>
      </c>
      <c r="G39" s="56">
        <f t="shared" si="3"/>
        <v>8.0093494030465138</v>
      </c>
      <c r="R39" s="70">
        <f t="shared" si="10"/>
        <v>75.009349403046514</v>
      </c>
      <c r="S39" s="70">
        <f t="shared" si="4"/>
        <v>76.432891985743353</v>
      </c>
      <c r="T39" s="93">
        <f>+R39*(1+'Fiyat Artış Tablosu'!$H$28)</f>
        <v>76.432891985743353</v>
      </c>
      <c r="U39" s="93">
        <f t="shared" si="5"/>
        <v>78</v>
      </c>
      <c r="V39" s="106">
        <f t="shared" si="11"/>
        <v>78</v>
      </c>
    </row>
    <row r="40" spans="1:22" x14ac:dyDescent="0.3">
      <c r="A40" s="113" t="s">
        <v>63</v>
      </c>
      <c r="B40" s="46" t="s">
        <v>184</v>
      </c>
      <c r="C40" s="46" t="s">
        <v>186</v>
      </c>
      <c r="D40" s="47">
        <v>70</v>
      </c>
      <c r="E40" s="47">
        <f t="shared" si="8"/>
        <v>72</v>
      </c>
      <c r="F40" s="61">
        <f t="shared" si="9"/>
        <v>80.77929935712703</v>
      </c>
      <c r="G40" s="56">
        <f t="shared" si="3"/>
        <v>8.7792993571270301</v>
      </c>
      <c r="R40" s="70">
        <f t="shared" si="10"/>
        <v>80.77929935712703</v>
      </c>
      <c r="S40" s="70">
        <f t="shared" si="4"/>
        <v>82.312345215415931</v>
      </c>
      <c r="T40" s="93">
        <f>+R40*(1+'Fiyat Artış Tablosu'!$H$28)</f>
        <v>82.312345215415931</v>
      </c>
      <c r="U40" s="93">
        <f t="shared" si="5"/>
        <v>84</v>
      </c>
      <c r="V40" s="106">
        <f t="shared" si="11"/>
        <v>84</v>
      </c>
    </row>
    <row r="41" spans="1:22" x14ac:dyDescent="0.3">
      <c r="A41" s="113" t="s">
        <v>64</v>
      </c>
      <c r="B41" s="46" t="s">
        <v>184</v>
      </c>
      <c r="C41" s="46" t="s">
        <v>186</v>
      </c>
      <c r="D41" s="47">
        <v>53</v>
      </c>
      <c r="E41" s="47">
        <f t="shared" si="8"/>
        <v>55</v>
      </c>
      <c r="F41" s="61">
        <f t="shared" si="9"/>
        <v>61.161469513253316</v>
      </c>
      <c r="G41" s="56">
        <f t="shared" si="3"/>
        <v>6.1614695132533157</v>
      </c>
      <c r="R41" s="70">
        <f t="shared" si="10"/>
        <v>61.161469513253316</v>
      </c>
      <c r="S41" s="70">
        <f t="shared" si="4"/>
        <v>62.322204234529202</v>
      </c>
      <c r="T41" s="93">
        <f>+R41*(1+'Fiyat Artış Tablosu'!$H$28)</f>
        <v>62.322204234529202</v>
      </c>
      <c r="U41" s="93">
        <f t="shared" si="5"/>
        <v>64</v>
      </c>
      <c r="V41" s="106">
        <f t="shared" si="11"/>
        <v>64</v>
      </c>
    </row>
    <row r="42" spans="1:22" x14ac:dyDescent="0.3">
      <c r="A42" s="113" t="s">
        <v>65</v>
      </c>
      <c r="B42" s="46" t="s">
        <v>184</v>
      </c>
      <c r="C42" s="46" t="s">
        <v>186</v>
      </c>
      <c r="D42" s="47">
        <v>53</v>
      </c>
      <c r="E42" s="47">
        <f t="shared" si="8"/>
        <v>55</v>
      </c>
      <c r="F42" s="61">
        <f t="shared" si="9"/>
        <v>61.161469513253316</v>
      </c>
      <c r="G42" s="56">
        <f t="shared" si="3"/>
        <v>6.1614695132533157</v>
      </c>
      <c r="R42" s="70">
        <f t="shared" si="10"/>
        <v>61.161469513253316</v>
      </c>
      <c r="S42" s="70">
        <f t="shared" si="4"/>
        <v>62.322204234529202</v>
      </c>
      <c r="T42" s="93">
        <f>+R42*(1+'Fiyat Artış Tablosu'!$H$28)</f>
        <v>62.322204234529202</v>
      </c>
      <c r="U42" s="93">
        <f t="shared" si="5"/>
        <v>64</v>
      </c>
      <c r="V42" s="106">
        <f t="shared" si="11"/>
        <v>64</v>
      </c>
    </row>
    <row r="43" spans="1:22" x14ac:dyDescent="0.3">
      <c r="A43" s="113" t="s">
        <v>66</v>
      </c>
      <c r="B43" s="46" t="s">
        <v>184</v>
      </c>
      <c r="C43" s="46" t="s">
        <v>186</v>
      </c>
      <c r="D43" s="47">
        <v>114</v>
      </c>
      <c r="E43" s="47">
        <f t="shared" si="8"/>
        <v>117</v>
      </c>
      <c r="F43" s="61">
        <f t="shared" si="9"/>
        <v>131.55485895303542</v>
      </c>
      <c r="G43" s="56">
        <f t="shared" si="3"/>
        <v>14.554858953035421</v>
      </c>
      <c r="R43" s="70">
        <f t="shared" si="10"/>
        <v>131.55485895303542</v>
      </c>
      <c r="S43" s="70">
        <f t="shared" si="4"/>
        <v>134.05153363653449</v>
      </c>
      <c r="T43" s="93">
        <f>+R43*(1+'Fiyat Artış Tablosu'!$H$28)</f>
        <v>134.05153363653449</v>
      </c>
      <c r="U43" s="93">
        <f t="shared" si="5"/>
        <v>137</v>
      </c>
      <c r="V43" s="106">
        <f t="shared" si="11"/>
        <v>137</v>
      </c>
    </row>
    <row r="44" spans="1:22" x14ac:dyDescent="0.3">
      <c r="A44" s="113" t="s">
        <v>168</v>
      </c>
      <c r="B44" s="46" t="s">
        <v>184</v>
      </c>
      <c r="C44" s="46" t="s">
        <v>186</v>
      </c>
      <c r="D44" s="47">
        <v>103</v>
      </c>
      <c r="E44" s="47">
        <f t="shared" si="8"/>
        <v>105</v>
      </c>
      <c r="F44" s="61">
        <f t="shared" si="9"/>
        <v>118.86096905405833</v>
      </c>
      <c r="G44" s="56">
        <f t="shared" si="3"/>
        <v>13.86096905405833</v>
      </c>
      <c r="R44" s="70">
        <f t="shared" si="10"/>
        <v>118.86096905405833</v>
      </c>
      <c r="S44" s="70">
        <f t="shared" si="4"/>
        <v>121.11673653125486</v>
      </c>
      <c r="T44" s="93">
        <f>+R44*(1+'Fiyat Artış Tablosu'!$H$28)</f>
        <v>121.11673653125486</v>
      </c>
      <c r="U44" s="93">
        <f t="shared" si="5"/>
        <v>124</v>
      </c>
      <c r="V44" s="106">
        <f t="shared" si="11"/>
        <v>124</v>
      </c>
    </row>
    <row r="45" spans="1:22" x14ac:dyDescent="0.3">
      <c r="A45" s="113" t="s">
        <v>67</v>
      </c>
      <c r="B45" s="46" t="s">
        <v>184</v>
      </c>
      <c r="C45" s="46" t="s">
        <v>186</v>
      </c>
      <c r="D45" s="47">
        <v>33</v>
      </c>
      <c r="E45" s="47">
        <f t="shared" si="8"/>
        <v>34</v>
      </c>
      <c r="F45" s="61">
        <f t="shared" si="9"/>
        <v>38.081669696931314</v>
      </c>
      <c r="G45" s="56">
        <f t="shared" si="3"/>
        <v>4.0816696969313142</v>
      </c>
      <c r="R45" s="70">
        <f t="shared" si="10"/>
        <v>38.081669696931314</v>
      </c>
      <c r="S45" s="70">
        <f t="shared" si="4"/>
        <v>38.804391315838942</v>
      </c>
      <c r="T45" s="93">
        <f>+R45*(1+'Fiyat Artış Tablosu'!$H$28)</f>
        <v>38.804391315838942</v>
      </c>
      <c r="U45" s="93">
        <f t="shared" si="5"/>
        <v>40</v>
      </c>
      <c r="V45" s="106">
        <f t="shared" si="11"/>
        <v>40</v>
      </c>
    </row>
    <row r="46" spans="1:22" x14ac:dyDescent="0.3">
      <c r="A46" s="113" t="s">
        <v>68</v>
      </c>
      <c r="B46" s="46" t="s">
        <v>184</v>
      </c>
      <c r="C46" s="46" t="s">
        <v>186</v>
      </c>
      <c r="D46" s="47">
        <v>33</v>
      </c>
      <c r="E46" s="47">
        <f t="shared" si="8"/>
        <v>34</v>
      </c>
      <c r="F46" s="61">
        <f t="shared" si="9"/>
        <v>38.081669696931314</v>
      </c>
      <c r="G46" s="56">
        <f t="shared" si="3"/>
        <v>4.0816696969313142</v>
      </c>
      <c r="R46" s="70">
        <f t="shared" si="10"/>
        <v>38.081669696931314</v>
      </c>
      <c r="S46" s="70">
        <f t="shared" si="4"/>
        <v>38.804391315838942</v>
      </c>
      <c r="T46" s="93">
        <f>+R46*(1+'Fiyat Artış Tablosu'!$H$28)</f>
        <v>38.804391315838942</v>
      </c>
      <c r="U46" s="93">
        <f t="shared" si="5"/>
        <v>40</v>
      </c>
      <c r="V46" s="106">
        <f t="shared" si="11"/>
        <v>40</v>
      </c>
    </row>
    <row r="47" spans="1:22" x14ac:dyDescent="0.3">
      <c r="A47" s="113" t="s">
        <v>69</v>
      </c>
      <c r="B47" s="46" t="s">
        <v>184</v>
      </c>
      <c r="C47" s="46" t="s">
        <v>186</v>
      </c>
      <c r="D47" s="47">
        <v>33</v>
      </c>
      <c r="E47" s="47">
        <f t="shared" si="8"/>
        <v>34</v>
      </c>
      <c r="F47" s="61">
        <f t="shared" si="9"/>
        <v>38.081669696931314</v>
      </c>
      <c r="G47" s="56">
        <f t="shared" si="3"/>
        <v>4.0816696969313142</v>
      </c>
      <c r="R47" s="70">
        <f t="shared" si="10"/>
        <v>38.081669696931314</v>
      </c>
      <c r="S47" s="70">
        <f t="shared" si="4"/>
        <v>38.804391315838942</v>
      </c>
      <c r="T47" s="93">
        <f>+R47*(1+'Fiyat Artış Tablosu'!$H$28)</f>
        <v>38.804391315838942</v>
      </c>
      <c r="U47" s="93">
        <f t="shared" si="5"/>
        <v>40</v>
      </c>
      <c r="V47" s="106">
        <f t="shared" si="11"/>
        <v>40</v>
      </c>
    </row>
    <row r="48" spans="1:22" x14ac:dyDescent="0.3">
      <c r="A48" s="113" t="s">
        <v>70</v>
      </c>
      <c r="B48" s="46" t="s">
        <v>184</v>
      </c>
      <c r="C48" s="46" t="s">
        <v>186</v>
      </c>
      <c r="D48" s="47">
        <v>33</v>
      </c>
      <c r="E48" s="47">
        <f t="shared" si="8"/>
        <v>34</v>
      </c>
      <c r="F48" s="61">
        <f t="shared" si="9"/>
        <v>38.081669696931314</v>
      </c>
      <c r="G48" s="56">
        <f t="shared" si="3"/>
        <v>4.0816696969313142</v>
      </c>
      <c r="R48" s="70">
        <f t="shared" si="10"/>
        <v>38.081669696931314</v>
      </c>
      <c r="S48" s="70">
        <f t="shared" si="4"/>
        <v>38.804391315838942</v>
      </c>
      <c r="T48" s="93">
        <f>+R48*(1+'Fiyat Artış Tablosu'!$H$28)</f>
        <v>38.804391315838942</v>
      </c>
      <c r="U48" s="93">
        <f t="shared" si="5"/>
        <v>40</v>
      </c>
      <c r="V48" s="106">
        <f t="shared" si="11"/>
        <v>40</v>
      </c>
    </row>
    <row r="49" spans="1:22" x14ac:dyDescent="0.3">
      <c r="A49" s="113" t="s">
        <v>71</v>
      </c>
      <c r="B49" s="46" t="s">
        <v>184</v>
      </c>
      <c r="C49" s="46" t="s">
        <v>186</v>
      </c>
      <c r="D49" s="47">
        <v>33</v>
      </c>
      <c r="E49" s="47">
        <f t="shared" si="8"/>
        <v>34</v>
      </c>
      <c r="F49" s="61">
        <f t="shared" si="9"/>
        <v>38.081669696931314</v>
      </c>
      <c r="G49" s="56">
        <f t="shared" si="3"/>
        <v>4.0816696969313142</v>
      </c>
      <c r="R49" s="70">
        <f t="shared" si="10"/>
        <v>38.081669696931314</v>
      </c>
      <c r="S49" s="70">
        <f t="shared" si="4"/>
        <v>38.804391315838942</v>
      </c>
      <c r="T49" s="93">
        <f>+R49*(1+'Fiyat Artış Tablosu'!$H$28)</f>
        <v>38.804391315838942</v>
      </c>
      <c r="U49" s="93">
        <f t="shared" si="5"/>
        <v>40</v>
      </c>
      <c r="V49" s="106">
        <f t="shared" si="11"/>
        <v>40</v>
      </c>
    </row>
    <row r="50" spans="1:22" x14ac:dyDescent="0.3">
      <c r="A50" s="113" t="s">
        <v>72</v>
      </c>
      <c r="B50" s="46" t="s">
        <v>184</v>
      </c>
      <c r="C50" s="46" t="s">
        <v>186</v>
      </c>
      <c r="D50" s="47">
        <v>33</v>
      </c>
      <c r="E50" s="47">
        <f t="shared" si="8"/>
        <v>34</v>
      </c>
      <c r="F50" s="61">
        <f t="shared" si="9"/>
        <v>38.081669696931314</v>
      </c>
      <c r="G50" s="56">
        <f t="shared" si="3"/>
        <v>4.0816696969313142</v>
      </c>
      <c r="R50" s="70">
        <f t="shared" si="10"/>
        <v>38.081669696931314</v>
      </c>
      <c r="S50" s="70">
        <f t="shared" si="4"/>
        <v>38.804391315838942</v>
      </c>
      <c r="T50" s="93">
        <f>+R50*(1+'Fiyat Artış Tablosu'!$H$28)</f>
        <v>38.804391315838942</v>
      </c>
      <c r="U50" s="93">
        <f t="shared" si="5"/>
        <v>40</v>
      </c>
      <c r="V50" s="106">
        <f t="shared" si="11"/>
        <v>40</v>
      </c>
    </row>
    <row r="51" spans="1:22" x14ac:dyDescent="0.3">
      <c r="A51" s="113" t="s">
        <v>73</v>
      </c>
      <c r="B51" s="46" t="s">
        <v>184</v>
      </c>
      <c r="C51" s="46" t="s">
        <v>186</v>
      </c>
      <c r="D51" s="47">
        <v>22</v>
      </c>
      <c r="E51" s="47">
        <f t="shared" si="8"/>
        <v>23</v>
      </c>
      <c r="F51" s="61">
        <f t="shared" si="9"/>
        <v>25.387779797954206</v>
      </c>
      <c r="G51" s="56">
        <f t="shared" si="3"/>
        <v>2.3877797979542059</v>
      </c>
      <c r="R51" s="70">
        <f t="shared" si="10"/>
        <v>25.387779797954206</v>
      </c>
      <c r="S51" s="70">
        <f t="shared" si="4"/>
        <v>25.869594210559288</v>
      </c>
      <c r="T51" s="93">
        <f>+R51*(1+'Fiyat Artış Tablosu'!$H$28)</f>
        <v>25.869594210559288</v>
      </c>
      <c r="U51" s="93">
        <f t="shared" si="5"/>
        <v>27</v>
      </c>
      <c r="V51" s="106">
        <f t="shared" si="11"/>
        <v>27</v>
      </c>
    </row>
    <row r="52" spans="1:22" x14ac:dyDescent="0.3">
      <c r="A52" s="113" t="s">
        <v>74</v>
      </c>
      <c r="B52" s="46" t="s">
        <v>184</v>
      </c>
      <c r="C52" s="46" t="s">
        <v>186</v>
      </c>
      <c r="D52" s="47">
        <v>15</v>
      </c>
      <c r="E52" s="47">
        <f t="shared" si="8"/>
        <v>16</v>
      </c>
      <c r="F52" s="61">
        <f t="shared" si="9"/>
        <v>17.309849862241506</v>
      </c>
      <c r="G52" s="56">
        <f t="shared" si="3"/>
        <v>1.3098498622415065</v>
      </c>
      <c r="R52" s="70">
        <f t="shared" si="10"/>
        <v>17.309849862241506</v>
      </c>
      <c r="S52" s="70">
        <f t="shared" si="4"/>
        <v>17.638359689017701</v>
      </c>
      <c r="T52" s="93">
        <v>17</v>
      </c>
      <c r="U52" s="93">
        <f t="shared" si="5"/>
        <v>18</v>
      </c>
      <c r="V52" s="106">
        <f t="shared" si="11"/>
        <v>18</v>
      </c>
    </row>
    <row r="53" spans="1:22" x14ac:dyDescent="0.3">
      <c r="A53" s="113" t="s">
        <v>75</v>
      </c>
      <c r="B53" s="46" t="s">
        <v>187</v>
      </c>
      <c r="C53" s="46" t="s">
        <v>188</v>
      </c>
      <c r="D53" s="47">
        <v>87</v>
      </c>
      <c r="E53" s="47">
        <f t="shared" si="8"/>
        <v>89</v>
      </c>
      <c r="F53" s="61">
        <f t="shared" si="9"/>
        <v>100.39712920100072</v>
      </c>
      <c r="G53" s="56">
        <f t="shared" si="3"/>
        <v>11.397129201000723</v>
      </c>
      <c r="R53" s="70">
        <f t="shared" si="10"/>
        <v>100.39712920100072</v>
      </c>
      <c r="S53" s="70">
        <f t="shared" si="4"/>
        <v>102.30248619630265</v>
      </c>
      <c r="T53" s="93">
        <f>+R53*(1+'Fiyat Artış Tablosu'!$H$28)</f>
        <v>102.30248619630265</v>
      </c>
      <c r="U53" s="93">
        <f t="shared" si="5"/>
        <v>105</v>
      </c>
      <c r="V53" s="106">
        <f t="shared" si="11"/>
        <v>105</v>
      </c>
    </row>
    <row r="54" spans="1:22" x14ac:dyDescent="0.3">
      <c r="A54" s="113" t="s">
        <v>76</v>
      </c>
      <c r="B54" s="46" t="s">
        <v>187</v>
      </c>
      <c r="C54" s="46" t="s">
        <v>188</v>
      </c>
      <c r="D54" s="47">
        <v>92</v>
      </c>
      <c r="E54" s="47">
        <f t="shared" si="8"/>
        <v>94</v>
      </c>
      <c r="F54" s="61">
        <f t="shared" si="9"/>
        <v>106.16707915508123</v>
      </c>
      <c r="G54" s="56">
        <f t="shared" si="3"/>
        <v>12.167079155081225</v>
      </c>
      <c r="R54" s="70">
        <f t="shared" si="10"/>
        <v>106.16707915508123</v>
      </c>
      <c r="S54" s="70">
        <f t="shared" si="4"/>
        <v>108.18193942597522</v>
      </c>
      <c r="T54" s="93">
        <v>110</v>
      </c>
      <c r="U54" s="93">
        <f t="shared" si="5"/>
        <v>113</v>
      </c>
      <c r="V54" s="106">
        <f t="shared" si="11"/>
        <v>113</v>
      </c>
    </row>
    <row r="55" spans="1:22" x14ac:dyDescent="0.3">
      <c r="A55" s="113" t="s">
        <v>77</v>
      </c>
      <c r="B55" s="46" t="s">
        <v>187</v>
      </c>
      <c r="C55" s="46" t="s">
        <v>188</v>
      </c>
      <c r="D55" s="47">
        <v>119</v>
      </c>
      <c r="E55" s="47">
        <f t="shared" si="8"/>
        <v>122</v>
      </c>
      <c r="F55" s="61">
        <f t="shared" si="9"/>
        <v>137.32480890711594</v>
      </c>
      <c r="G55" s="56">
        <f t="shared" si="3"/>
        <v>15.324808907115937</v>
      </c>
      <c r="R55" s="70">
        <f t="shared" si="10"/>
        <v>137.32480890711594</v>
      </c>
      <c r="S55" s="70">
        <f t="shared" si="4"/>
        <v>139.93098686620706</v>
      </c>
      <c r="T55" s="93">
        <v>140</v>
      </c>
      <c r="U55" s="93">
        <f t="shared" si="5"/>
        <v>143</v>
      </c>
      <c r="V55" s="106">
        <f t="shared" si="11"/>
        <v>143</v>
      </c>
    </row>
    <row r="56" spans="1:22" x14ac:dyDescent="0.3">
      <c r="A56" s="113" t="s">
        <v>78</v>
      </c>
      <c r="B56" s="46" t="s">
        <v>187</v>
      </c>
      <c r="C56" s="46" t="s">
        <v>188</v>
      </c>
      <c r="D56" s="47">
        <v>92</v>
      </c>
      <c r="E56" s="47">
        <f t="shared" si="8"/>
        <v>94</v>
      </c>
      <c r="F56" s="61">
        <f t="shared" si="9"/>
        <v>106.16707915508123</v>
      </c>
      <c r="G56" s="56">
        <f t="shared" si="3"/>
        <v>12.167079155081225</v>
      </c>
      <c r="R56" s="70">
        <f t="shared" si="10"/>
        <v>106.16707915508123</v>
      </c>
      <c r="S56" s="70">
        <f t="shared" si="4"/>
        <v>108.18193942597522</v>
      </c>
      <c r="T56" s="93">
        <v>110</v>
      </c>
      <c r="U56" s="93">
        <f t="shared" si="5"/>
        <v>113</v>
      </c>
      <c r="V56" s="106">
        <f t="shared" si="11"/>
        <v>113</v>
      </c>
    </row>
    <row r="57" spans="1:22" x14ac:dyDescent="0.3">
      <c r="A57" s="113" t="s">
        <v>79</v>
      </c>
      <c r="B57" s="46" t="s">
        <v>187</v>
      </c>
      <c r="C57" s="46" t="s">
        <v>188</v>
      </c>
      <c r="D57" s="47">
        <v>92</v>
      </c>
      <c r="E57" s="47">
        <f t="shared" si="8"/>
        <v>94</v>
      </c>
      <c r="F57" s="61">
        <f t="shared" si="9"/>
        <v>106.16707915508123</v>
      </c>
      <c r="G57" s="56">
        <f t="shared" si="3"/>
        <v>12.167079155081225</v>
      </c>
      <c r="R57" s="70">
        <f t="shared" si="10"/>
        <v>106.16707915508123</v>
      </c>
      <c r="S57" s="70">
        <f t="shared" si="4"/>
        <v>108.18193942597522</v>
      </c>
      <c r="T57" s="93">
        <v>110</v>
      </c>
      <c r="U57" s="93">
        <f t="shared" si="5"/>
        <v>113</v>
      </c>
      <c r="V57" s="106">
        <f t="shared" si="11"/>
        <v>113</v>
      </c>
    </row>
    <row r="58" spans="1:22" x14ac:dyDescent="0.3">
      <c r="A58" s="113" t="s">
        <v>80</v>
      </c>
      <c r="B58" s="46" t="s">
        <v>187</v>
      </c>
      <c r="C58" s="46" t="s">
        <v>188</v>
      </c>
      <c r="D58" s="47">
        <v>100</v>
      </c>
      <c r="E58" s="47">
        <f t="shared" si="8"/>
        <v>102</v>
      </c>
      <c r="F58" s="61">
        <f t="shared" si="9"/>
        <v>115.39899908161003</v>
      </c>
      <c r="G58" s="56">
        <f t="shared" si="3"/>
        <v>13.398999081610029</v>
      </c>
      <c r="R58" s="70">
        <f t="shared" si="10"/>
        <v>115.39899908161003</v>
      </c>
      <c r="S58" s="70">
        <f t="shared" si="4"/>
        <v>117.58906459345133</v>
      </c>
      <c r="T58" s="93">
        <v>115</v>
      </c>
      <c r="U58" s="93">
        <f t="shared" si="5"/>
        <v>118</v>
      </c>
      <c r="V58" s="106">
        <f t="shared" si="11"/>
        <v>118</v>
      </c>
    </row>
    <row r="59" spans="1:22" x14ac:dyDescent="0.3">
      <c r="A59" s="113" t="s">
        <v>81</v>
      </c>
      <c r="B59" s="46" t="s">
        <v>187</v>
      </c>
      <c r="C59" s="46" t="s">
        <v>188</v>
      </c>
      <c r="D59" s="47">
        <v>107</v>
      </c>
      <c r="E59" s="47">
        <f t="shared" si="8"/>
        <v>110</v>
      </c>
      <c r="F59" s="61">
        <f t="shared" si="9"/>
        <v>123.47692901732273</v>
      </c>
      <c r="G59" s="56">
        <f t="shared" si="3"/>
        <v>13.476929017322732</v>
      </c>
      <c r="R59" s="70">
        <f t="shared" si="10"/>
        <v>123.47692901732273</v>
      </c>
      <c r="S59" s="70">
        <f t="shared" si="4"/>
        <v>125.82029911499292</v>
      </c>
      <c r="T59" s="93">
        <v>125</v>
      </c>
      <c r="U59" s="93">
        <f t="shared" si="5"/>
        <v>128</v>
      </c>
      <c r="V59" s="106">
        <f t="shared" si="11"/>
        <v>128</v>
      </c>
    </row>
    <row r="60" spans="1:22" x14ac:dyDescent="0.3">
      <c r="A60" s="113" t="s">
        <v>82</v>
      </c>
      <c r="B60" s="46" t="s">
        <v>187</v>
      </c>
      <c r="C60" s="46" t="s">
        <v>188</v>
      </c>
      <c r="D60" s="47">
        <v>92</v>
      </c>
      <c r="E60" s="47">
        <f t="shared" si="8"/>
        <v>94</v>
      </c>
      <c r="F60" s="61">
        <f t="shared" si="9"/>
        <v>106.16707915508123</v>
      </c>
      <c r="G60" s="56">
        <f t="shared" si="3"/>
        <v>12.167079155081225</v>
      </c>
      <c r="R60" s="70">
        <f t="shared" si="10"/>
        <v>106.16707915508123</v>
      </c>
      <c r="S60" s="70">
        <f t="shared" si="4"/>
        <v>108.18193942597522</v>
      </c>
      <c r="T60" s="93">
        <v>110</v>
      </c>
      <c r="U60" s="93">
        <f t="shared" si="5"/>
        <v>113</v>
      </c>
      <c r="V60" s="106">
        <f t="shared" si="11"/>
        <v>113</v>
      </c>
    </row>
    <row r="61" spans="1:22" x14ac:dyDescent="0.3">
      <c r="A61" s="113" t="s">
        <v>83</v>
      </c>
      <c r="B61" s="46" t="s">
        <v>187</v>
      </c>
      <c r="C61" s="46" t="s">
        <v>188</v>
      </c>
      <c r="D61" s="47">
        <v>92</v>
      </c>
      <c r="E61" s="47">
        <f t="shared" si="8"/>
        <v>94</v>
      </c>
      <c r="F61" s="61">
        <f t="shared" si="9"/>
        <v>106.16707915508123</v>
      </c>
      <c r="G61" s="56">
        <f t="shared" si="3"/>
        <v>12.167079155081225</v>
      </c>
      <c r="R61" s="70">
        <f t="shared" si="10"/>
        <v>106.16707915508123</v>
      </c>
      <c r="S61" s="70">
        <f t="shared" si="4"/>
        <v>108.18193942597522</v>
      </c>
      <c r="T61" s="93">
        <v>110</v>
      </c>
      <c r="U61" s="93">
        <f t="shared" si="5"/>
        <v>113</v>
      </c>
      <c r="V61" s="106">
        <f t="shared" si="11"/>
        <v>113</v>
      </c>
    </row>
    <row r="62" spans="1:22" x14ac:dyDescent="0.3">
      <c r="A62" s="113" t="s">
        <v>84</v>
      </c>
      <c r="B62" s="46" t="s">
        <v>187</v>
      </c>
      <c r="C62" s="46" t="s">
        <v>188</v>
      </c>
      <c r="D62" s="47">
        <v>92</v>
      </c>
      <c r="E62" s="47">
        <f t="shared" si="8"/>
        <v>94</v>
      </c>
      <c r="F62" s="61">
        <f t="shared" si="9"/>
        <v>106.16707915508123</v>
      </c>
      <c r="G62" s="56">
        <f t="shared" si="3"/>
        <v>12.167079155081225</v>
      </c>
      <c r="R62" s="70">
        <f t="shared" si="10"/>
        <v>106.16707915508123</v>
      </c>
      <c r="S62" s="70">
        <f t="shared" si="4"/>
        <v>108.18193942597522</v>
      </c>
      <c r="T62" s="93">
        <v>110</v>
      </c>
      <c r="U62" s="93">
        <f t="shared" si="5"/>
        <v>113</v>
      </c>
      <c r="V62" s="106">
        <f t="shared" si="11"/>
        <v>113</v>
      </c>
    </row>
    <row r="63" spans="1:22" x14ac:dyDescent="0.3">
      <c r="A63" s="113" t="s">
        <v>85</v>
      </c>
      <c r="B63" s="46" t="s">
        <v>187</v>
      </c>
      <c r="C63" s="46" t="s">
        <v>188</v>
      </c>
      <c r="D63" s="47">
        <v>78</v>
      </c>
      <c r="E63" s="47">
        <f t="shared" si="8"/>
        <v>80</v>
      </c>
      <c r="F63" s="61">
        <f t="shared" si="9"/>
        <v>90.011219283655834</v>
      </c>
      <c r="G63" s="56">
        <f t="shared" si="3"/>
        <v>10.011219283655834</v>
      </c>
      <c r="R63" s="70">
        <f t="shared" si="10"/>
        <v>90.011219283655834</v>
      </c>
      <c r="S63" s="70">
        <f t="shared" si="4"/>
        <v>91.719470382892041</v>
      </c>
      <c r="T63" s="93">
        <v>95</v>
      </c>
      <c r="U63" s="93">
        <f t="shared" si="5"/>
        <v>97</v>
      </c>
      <c r="V63" s="106">
        <f t="shared" si="11"/>
        <v>97</v>
      </c>
    </row>
    <row r="64" spans="1:22" x14ac:dyDescent="0.3">
      <c r="A64" s="113" t="s">
        <v>86</v>
      </c>
      <c r="B64" s="46" t="s">
        <v>187</v>
      </c>
      <c r="C64" s="46" t="s">
        <v>188</v>
      </c>
      <c r="D64" s="47">
        <v>107</v>
      </c>
      <c r="E64" s="47">
        <f t="shared" si="8"/>
        <v>110</v>
      </c>
      <c r="F64" s="61">
        <f t="shared" si="9"/>
        <v>123.47692901732273</v>
      </c>
      <c r="G64" s="56">
        <f t="shared" si="3"/>
        <v>13.476929017322732</v>
      </c>
      <c r="R64" s="70">
        <f t="shared" si="10"/>
        <v>123.47692901732273</v>
      </c>
      <c r="S64" s="70">
        <f t="shared" si="4"/>
        <v>125.82029911499292</v>
      </c>
      <c r="T64" s="93">
        <v>123</v>
      </c>
      <c r="U64" s="93">
        <f t="shared" si="5"/>
        <v>126</v>
      </c>
      <c r="V64" s="106">
        <f t="shared" si="11"/>
        <v>126</v>
      </c>
    </row>
    <row r="65" spans="1:22" x14ac:dyDescent="0.3">
      <c r="A65" s="113" t="s">
        <v>87</v>
      </c>
      <c r="B65" s="46" t="s">
        <v>187</v>
      </c>
      <c r="C65" s="46" t="s">
        <v>188</v>
      </c>
      <c r="D65" s="47">
        <v>107</v>
      </c>
      <c r="E65" s="47">
        <f t="shared" si="8"/>
        <v>110</v>
      </c>
      <c r="F65" s="61">
        <f t="shared" si="9"/>
        <v>123.47692901732273</v>
      </c>
      <c r="G65" s="56">
        <f t="shared" si="3"/>
        <v>13.476929017322732</v>
      </c>
      <c r="R65" s="70">
        <f t="shared" si="10"/>
        <v>123.47692901732273</v>
      </c>
      <c r="S65" s="70">
        <f t="shared" si="4"/>
        <v>125.82029911499292</v>
      </c>
      <c r="T65" s="93">
        <v>123</v>
      </c>
      <c r="U65" s="93">
        <f t="shared" si="5"/>
        <v>126</v>
      </c>
      <c r="V65" s="106">
        <f t="shared" si="11"/>
        <v>126</v>
      </c>
    </row>
    <row r="66" spans="1:22" x14ac:dyDescent="0.3">
      <c r="A66" s="113" t="s">
        <v>88</v>
      </c>
      <c r="B66" s="46" t="s">
        <v>187</v>
      </c>
      <c r="C66" s="46" t="s">
        <v>188</v>
      </c>
      <c r="D66" s="47">
        <v>94</v>
      </c>
      <c r="E66" s="47">
        <f t="shared" si="8"/>
        <v>96</v>
      </c>
      <c r="F66" s="61">
        <f t="shared" si="9"/>
        <v>108.47505913671343</v>
      </c>
      <c r="G66" s="56">
        <f t="shared" si="3"/>
        <v>12.475059136713426</v>
      </c>
      <c r="R66" s="70">
        <f t="shared" si="10"/>
        <v>108.47505913671343</v>
      </c>
      <c r="S66" s="70">
        <f t="shared" si="4"/>
        <v>110.53372071784425</v>
      </c>
      <c r="T66" s="93">
        <v>110</v>
      </c>
      <c r="U66" s="93">
        <f t="shared" si="5"/>
        <v>113</v>
      </c>
      <c r="V66" s="106">
        <f t="shared" si="11"/>
        <v>113</v>
      </c>
    </row>
    <row r="67" spans="1:22" x14ac:dyDescent="0.3">
      <c r="A67" s="113" t="s">
        <v>89</v>
      </c>
      <c r="B67" s="46" t="s">
        <v>187</v>
      </c>
      <c r="C67" s="46" t="s">
        <v>188</v>
      </c>
      <c r="D67" s="95">
        <v>94</v>
      </c>
      <c r="E67" s="95">
        <f t="shared" si="8"/>
        <v>96</v>
      </c>
      <c r="F67" s="61">
        <f t="shared" si="9"/>
        <v>108.47505913671343</v>
      </c>
      <c r="G67" s="56">
        <f t="shared" si="3"/>
        <v>12.475059136713426</v>
      </c>
      <c r="R67" s="96">
        <f t="shared" si="10"/>
        <v>108.47505913671343</v>
      </c>
      <c r="S67" s="70">
        <f t="shared" si="4"/>
        <v>110.53372071784425</v>
      </c>
      <c r="T67" s="93">
        <v>110</v>
      </c>
      <c r="U67" s="93">
        <f t="shared" si="5"/>
        <v>113</v>
      </c>
      <c r="V67" s="106">
        <f t="shared" si="11"/>
        <v>113</v>
      </c>
    </row>
    <row r="68" spans="1:22" x14ac:dyDescent="0.3">
      <c r="A68" s="114" t="s">
        <v>221</v>
      </c>
      <c r="B68" s="46" t="s">
        <v>187</v>
      </c>
      <c r="C68" s="46" t="s">
        <v>188</v>
      </c>
      <c r="D68" s="98"/>
      <c r="E68" s="98"/>
      <c r="F68" s="61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6">
        <v>123</v>
      </c>
      <c r="S68" s="70">
        <f t="shared" si="4"/>
        <v>125.33431884245353</v>
      </c>
      <c r="T68" s="93">
        <v>125</v>
      </c>
      <c r="U68" s="93">
        <f t="shared" si="5"/>
        <v>128</v>
      </c>
      <c r="V68" s="106">
        <f t="shared" si="11"/>
        <v>128</v>
      </c>
    </row>
    <row r="69" spans="1:22" x14ac:dyDescent="0.3">
      <c r="A69" s="114" t="s">
        <v>222</v>
      </c>
      <c r="B69" s="46" t="s">
        <v>187</v>
      </c>
      <c r="C69" s="46" t="s">
        <v>188</v>
      </c>
      <c r="D69" s="99"/>
      <c r="E69" s="99"/>
      <c r="F69" s="61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6">
        <v>123</v>
      </c>
      <c r="S69" s="70">
        <f t="shared" ref="S69:S131" si="12">(R69*$U$1)+R69</f>
        <v>125.33431884245353</v>
      </c>
      <c r="T69" s="93">
        <v>125</v>
      </c>
      <c r="U69" s="93">
        <f t="shared" ref="U69:U131" si="13">+ROUNDUP(T69*(1+$U$1),0.5)</f>
        <v>128</v>
      </c>
      <c r="V69" s="106">
        <f t="shared" si="11"/>
        <v>128</v>
      </c>
    </row>
    <row r="70" spans="1:22" x14ac:dyDescent="0.3">
      <c r="A70" s="114" t="s">
        <v>223</v>
      </c>
      <c r="B70" s="46" t="s">
        <v>187</v>
      </c>
      <c r="C70" s="46" t="s">
        <v>188</v>
      </c>
      <c r="D70" s="99"/>
      <c r="E70" s="99"/>
      <c r="F70" s="61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6">
        <v>137</v>
      </c>
      <c r="S70" s="70">
        <f t="shared" si="12"/>
        <v>139.60001367004986</v>
      </c>
      <c r="T70" s="93">
        <v>140</v>
      </c>
      <c r="U70" s="93">
        <f t="shared" si="13"/>
        <v>143</v>
      </c>
      <c r="V70" s="106">
        <f t="shared" si="11"/>
        <v>143</v>
      </c>
    </row>
    <row r="71" spans="1:22" x14ac:dyDescent="0.3">
      <c r="A71" s="114" t="s">
        <v>224</v>
      </c>
      <c r="B71" s="46" t="s">
        <v>187</v>
      </c>
      <c r="C71" s="46" t="s">
        <v>188</v>
      </c>
      <c r="D71" s="99"/>
      <c r="E71" s="99"/>
      <c r="F71" s="61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6">
        <v>123</v>
      </c>
      <c r="S71" s="70">
        <f t="shared" si="12"/>
        <v>125.33431884245353</v>
      </c>
      <c r="T71" s="93">
        <v>125</v>
      </c>
      <c r="U71" s="93">
        <f t="shared" si="13"/>
        <v>128</v>
      </c>
      <c r="V71" s="106">
        <f t="shared" si="11"/>
        <v>128</v>
      </c>
    </row>
    <row r="72" spans="1:22" x14ac:dyDescent="0.3">
      <c r="A72" s="114" t="s">
        <v>225</v>
      </c>
      <c r="B72" s="46" t="s">
        <v>187</v>
      </c>
      <c r="C72" s="46" t="s">
        <v>188</v>
      </c>
      <c r="D72" s="99"/>
      <c r="E72" s="99"/>
      <c r="F72" s="61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70">
        <v>123</v>
      </c>
      <c r="S72" s="70">
        <f t="shared" si="12"/>
        <v>125.33431884245353</v>
      </c>
      <c r="T72" s="93">
        <v>125</v>
      </c>
      <c r="U72" s="93">
        <f t="shared" si="13"/>
        <v>128</v>
      </c>
      <c r="V72" s="106">
        <f t="shared" si="11"/>
        <v>128</v>
      </c>
    </row>
    <row r="73" spans="1:22" x14ac:dyDescent="0.3">
      <c r="A73" s="113" t="s">
        <v>90</v>
      </c>
      <c r="B73" s="46" t="s">
        <v>187</v>
      </c>
      <c r="C73" s="46" t="s">
        <v>188</v>
      </c>
      <c r="D73" s="97">
        <v>107</v>
      </c>
      <c r="E73" s="97">
        <f t="shared" ref="E73:E95" si="14">+ROUNDUP((D73*(1+$R$2)),0.5)</f>
        <v>110</v>
      </c>
      <c r="F73" s="61">
        <f t="shared" ref="F73:F95" si="15">(D73*$L$7*0.2)+(D73*0.5*$L$10)+(D73*0.3*$L$11)+D73</f>
        <v>123.47692901732273</v>
      </c>
      <c r="G73" s="56">
        <f t="shared" si="3"/>
        <v>13.476929017322732</v>
      </c>
      <c r="R73" s="70">
        <f t="shared" ref="R73:R95" si="16">+F73</f>
        <v>123.47692901732273</v>
      </c>
      <c r="S73" s="70">
        <f t="shared" si="12"/>
        <v>125.82029911499292</v>
      </c>
      <c r="T73" s="93">
        <v>125</v>
      </c>
      <c r="U73" s="93">
        <f t="shared" si="13"/>
        <v>128</v>
      </c>
      <c r="V73" s="106">
        <f t="shared" si="11"/>
        <v>128</v>
      </c>
    </row>
    <row r="74" spans="1:22" x14ac:dyDescent="0.3">
      <c r="A74" s="113" t="s">
        <v>91</v>
      </c>
      <c r="B74" s="46" t="s">
        <v>187</v>
      </c>
      <c r="C74" s="46" t="s">
        <v>189</v>
      </c>
      <c r="D74" s="47">
        <v>78</v>
      </c>
      <c r="E74" s="47">
        <f t="shared" si="14"/>
        <v>80</v>
      </c>
      <c r="F74" s="61">
        <f t="shared" si="15"/>
        <v>90.011219283655834</v>
      </c>
      <c r="G74" s="56">
        <f t="shared" si="3"/>
        <v>10.011219283655834</v>
      </c>
      <c r="R74" s="70">
        <f t="shared" si="16"/>
        <v>90.011219283655834</v>
      </c>
      <c r="S74" s="70">
        <f t="shared" si="12"/>
        <v>91.719470382892041</v>
      </c>
      <c r="T74" s="93">
        <v>90</v>
      </c>
      <c r="U74" s="93">
        <f t="shared" si="13"/>
        <v>92</v>
      </c>
      <c r="V74" s="106">
        <f t="shared" si="11"/>
        <v>92</v>
      </c>
    </row>
    <row r="75" spans="1:22" x14ac:dyDescent="0.3">
      <c r="A75" s="113" t="s">
        <v>92</v>
      </c>
      <c r="B75" s="46" t="s">
        <v>187</v>
      </c>
      <c r="C75" s="46" t="s">
        <v>189</v>
      </c>
      <c r="D75" s="47">
        <v>78</v>
      </c>
      <c r="E75" s="47">
        <f t="shared" si="14"/>
        <v>80</v>
      </c>
      <c r="F75" s="61">
        <f t="shared" si="15"/>
        <v>90.011219283655834</v>
      </c>
      <c r="G75" s="56">
        <f t="shared" si="3"/>
        <v>10.011219283655834</v>
      </c>
      <c r="R75" s="70">
        <f t="shared" si="16"/>
        <v>90.011219283655834</v>
      </c>
      <c r="S75" s="70">
        <f t="shared" si="12"/>
        <v>91.719470382892041</v>
      </c>
      <c r="T75" s="93">
        <v>90</v>
      </c>
      <c r="U75" s="93">
        <f t="shared" si="13"/>
        <v>92</v>
      </c>
      <c r="V75" s="106">
        <f t="shared" si="11"/>
        <v>92</v>
      </c>
    </row>
    <row r="76" spans="1:22" x14ac:dyDescent="0.3">
      <c r="A76" s="113" t="s">
        <v>93</v>
      </c>
      <c r="B76" s="46" t="s">
        <v>187</v>
      </c>
      <c r="C76" s="46" t="s">
        <v>189</v>
      </c>
      <c r="D76" s="47">
        <v>78</v>
      </c>
      <c r="E76" s="47">
        <f t="shared" si="14"/>
        <v>80</v>
      </c>
      <c r="F76" s="61">
        <f t="shared" si="15"/>
        <v>90.011219283655834</v>
      </c>
      <c r="G76" s="56">
        <f t="shared" si="3"/>
        <v>10.011219283655834</v>
      </c>
      <c r="R76" s="70">
        <f t="shared" si="16"/>
        <v>90.011219283655834</v>
      </c>
      <c r="S76" s="70">
        <f t="shared" si="12"/>
        <v>91.719470382892041</v>
      </c>
      <c r="T76" s="93">
        <v>90</v>
      </c>
      <c r="U76" s="93">
        <f t="shared" si="13"/>
        <v>92</v>
      </c>
      <c r="V76" s="106">
        <f t="shared" si="11"/>
        <v>92</v>
      </c>
    </row>
    <row r="77" spans="1:22" x14ac:dyDescent="0.3">
      <c r="A77" s="113" t="s">
        <v>94</v>
      </c>
      <c r="B77" s="46" t="s">
        <v>187</v>
      </c>
      <c r="C77" s="46" t="s">
        <v>189</v>
      </c>
      <c r="D77" s="47">
        <v>78</v>
      </c>
      <c r="E77" s="47">
        <f t="shared" si="14"/>
        <v>80</v>
      </c>
      <c r="F77" s="61">
        <f t="shared" si="15"/>
        <v>90.011219283655834</v>
      </c>
      <c r="G77" s="56">
        <f t="shared" ref="G77:G147" si="17">F77-E77</f>
        <v>10.011219283655834</v>
      </c>
      <c r="R77" s="70">
        <f t="shared" si="16"/>
        <v>90.011219283655834</v>
      </c>
      <c r="S77" s="70">
        <f t="shared" si="12"/>
        <v>91.719470382892041</v>
      </c>
      <c r="T77" s="93">
        <v>90</v>
      </c>
      <c r="U77" s="93">
        <f t="shared" si="13"/>
        <v>92</v>
      </c>
      <c r="V77" s="106">
        <f t="shared" si="11"/>
        <v>92</v>
      </c>
    </row>
    <row r="78" spans="1:22" x14ac:dyDescent="0.3">
      <c r="A78" s="113" t="s">
        <v>95</v>
      </c>
      <c r="B78" s="46" t="s">
        <v>187</v>
      </c>
      <c r="C78" s="46" t="s">
        <v>189</v>
      </c>
      <c r="D78" s="47">
        <v>78</v>
      </c>
      <c r="E78" s="47">
        <f t="shared" si="14"/>
        <v>80</v>
      </c>
      <c r="F78" s="61">
        <f t="shared" si="15"/>
        <v>90.011219283655834</v>
      </c>
      <c r="G78" s="56">
        <f t="shared" si="17"/>
        <v>10.011219283655834</v>
      </c>
      <c r="R78" s="70">
        <f t="shared" si="16"/>
        <v>90.011219283655834</v>
      </c>
      <c r="S78" s="70">
        <f t="shared" si="12"/>
        <v>91.719470382892041</v>
      </c>
      <c r="T78" s="93">
        <v>90</v>
      </c>
      <c r="U78" s="93">
        <f t="shared" si="13"/>
        <v>92</v>
      </c>
      <c r="V78" s="106">
        <f t="shared" si="11"/>
        <v>92</v>
      </c>
    </row>
    <row r="79" spans="1:22" x14ac:dyDescent="0.3">
      <c r="A79" s="113" t="s">
        <v>96</v>
      </c>
      <c r="B79" s="46" t="s">
        <v>187</v>
      </c>
      <c r="C79" s="46" t="s">
        <v>189</v>
      </c>
      <c r="D79" s="47">
        <v>87</v>
      </c>
      <c r="E79" s="47">
        <f t="shared" si="14"/>
        <v>89</v>
      </c>
      <c r="F79" s="61">
        <f t="shared" si="15"/>
        <v>100.39712920100072</v>
      </c>
      <c r="G79" s="56">
        <f t="shared" si="17"/>
        <v>11.397129201000723</v>
      </c>
      <c r="R79" s="70">
        <f t="shared" si="16"/>
        <v>100.39712920100072</v>
      </c>
      <c r="S79" s="70">
        <f t="shared" si="12"/>
        <v>102.30248619630265</v>
      </c>
      <c r="T79" s="93">
        <v>100</v>
      </c>
      <c r="U79" s="93">
        <f t="shared" si="13"/>
        <v>102</v>
      </c>
      <c r="V79" s="106">
        <f t="shared" si="11"/>
        <v>102</v>
      </c>
    </row>
    <row r="80" spans="1:22" x14ac:dyDescent="0.3">
      <c r="A80" s="113" t="s">
        <v>97</v>
      </c>
      <c r="B80" s="46" t="s">
        <v>187</v>
      </c>
      <c r="C80" s="46" t="s">
        <v>189</v>
      </c>
      <c r="D80" s="47">
        <v>87</v>
      </c>
      <c r="E80" s="47">
        <f t="shared" si="14"/>
        <v>89</v>
      </c>
      <c r="F80" s="61">
        <f t="shared" si="15"/>
        <v>100.39712920100072</v>
      </c>
      <c r="G80" s="56">
        <f t="shared" si="17"/>
        <v>11.397129201000723</v>
      </c>
      <c r="R80" s="70">
        <f t="shared" si="16"/>
        <v>100.39712920100072</v>
      </c>
      <c r="S80" s="70">
        <f t="shared" si="12"/>
        <v>102.30248619630265</v>
      </c>
      <c r="T80" s="93">
        <v>100</v>
      </c>
      <c r="U80" s="93">
        <f t="shared" si="13"/>
        <v>102</v>
      </c>
      <c r="V80" s="106">
        <f t="shared" si="11"/>
        <v>102</v>
      </c>
    </row>
    <row r="81" spans="1:22" x14ac:dyDescent="0.3">
      <c r="A81" s="113" t="s">
        <v>98</v>
      </c>
      <c r="B81" s="46" t="s">
        <v>190</v>
      </c>
      <c r="C81" s="46" t="s">
        <v>190</v>
      </c>
      <c r="D81" s="47">
        <v>29</v>
      </c>
      <c r="E81" s="47">
        <f t="shared" si="14"/>
        <v>30</v>
      </c>
      <c r="F81" s="61">
        <f t="shared" si="15"/>
        <v>33.465709733666912</v>
      </c>
      <c r="G81" s="56">
        <f t="shared" si="17"/>
        <v>3.4657097336669125</v>
      </c>
      <c r="R81" s="70">
        <f t="shared" si="16"/>
        <v>33.465709733666912</v>
      </c>
      <c r="S81" s="70">
        <f t="shared" si="12"/>
        <v>34.100828732100886</v>
      </c>
      <c r="T81" s="93">
        <v>33.465709733666912</v>
      </c>
      <c r="U81" s="93">
        <f t="shared" si="13"/>
        <v>35</v>
      </c>
      <c r="V81" s="106">
        <f t="shared" si="11"/>
        <v>35</v>
      </c>
    </row>
    <row r="82" spans="1:22" x14ac:dyDescent="0.3">
      <c r="A82" s="113" t="s">
        <v>99</v>
      </c>
      <c r="B82" s="46" t="s">
        <v>190</v>
      </c>
      <c r="C82" s="46" t="s">
        <v>190</v>
      </c>
      <c r="D82" s="47">
        <v>33</v>
      </c>
      <c r="E82" s="47">
        <f t="shared" si="14"/>
        <v>34</v>
      </c>
      <c r="F82" s="61">
        <f t="shared" si="15"/>
        <v>38.081669696931314</v>
      </c>
      <c r="G82" s="56">
        <f t="shared" si="17"/>
        <v>4.0816696969313142</v>
      </c>
      <c r="R82" s="70">
        <f t="shared" si="16"/>
        <v>38.081669696931314</v>
      </c>
      <c r="S82" s="70">
        <f t="shared" si="12"/>
        <v>38.804391315838942</v>
      </c>
      <c r="T82" s="93">
        <v>38.081669696931314</v>
      </c>
      <c r="U82" s="93">
        <f t="shared" si="13"/>
        <v>39</v>
      </c>
      <c r="V82" s="106">
        <f t="shared" si="11"/>
        <v>39</v>
      </c>
    </row>
    <row r="83" spans="1:22" x14ac:dyDescent="0.3">
      <c r="A83" s="113" t="s">
        <v>100</v>
      </c>
      <c r="B83" s="46" t="s">
        <v>190</v>
      </c>
      <c r="C83" s="46" t="s">
        <v>190</v>
      </c>
      <c r="D83" s="47">
        <v>22</v>
      </c>
      <c r="E83" s="47">
        <f t="shared" si="14"/>
        <v>23</v>
      </c>
      <c r="F83" s="61">
        <f t="shared" si="15"/>
        <v>25.387779797954206</v>
      </c>
      <c r="G83" s="56">
        <f t="shared" si="17"/>
        <v>2.3877797979542059</v>
      </c>
      <c r="R83" s="70">
        <f t="shared" si="16"/>
        <v>25.387779797954206</v>
      </c>
      <c r="S83" s="70">
        <f t="shared" si="12"/>
        <v>25.869594210559288</v>
      </c>
      <c r="T83" s="93">
        <v>25.387779797954206</v>
      </c>
      <c r="U83" s="93">
        <f t="shared" si="13"/>
        <v>26</v>
      </c>
      <c r="V83" s="106">
        <f t="shared" si="11"/>
        <v>26</v>
      </c>
    </row>
    <row r="84" spans="1:22" x14ac:dyDescent="0.3">
      <c r="A84" s="113" t="s">
        <v>101</v>
      </c>
      <c r="B84" s="46" t="s">
        <v>190</v>
      </c>
      <c r="C84" s="46" t="s">
        <v>190</v>
      </c>
      <c r="D84" s="47">
        <v>26</v>
      </c>
      <c r="E84" s="47">
        <f t="shared" si="14"/>
        <v>27</v>
      </c>
      <c r="F84" s="61">
        <f t="shared" si="15"/>
        <v>30.003739761218608</v>
      </c>
      <c r="G84" s="56">
        <f t="shared" si="17"/>
        <v>3.0037397612186076</v>
      </c>
      <c r="R84" s="70">
        <f t="shared" si="16"/>
        <v>30.003739761218608</v>
      </c>
      <c r="S84" s="70">
        <f t="shared" si="12"/>
        <v>30.573156794297343</v>
      </c>
      <c r="T84" s="93">
        <v>30.003739761218608</v>
      </c>
      <c r="U84" s="93">
        <f t="shared" si="13"/>
        <v>31</v>
      </c>
      <c r="V84" s="106">
        <f t="shared" si="11"/>
        <v>31</v>
      </c>
    </row>
    <row r="85" spans="1:22" x14ac:dyDescent="0.3">
      <c r="A85" s="113" t="s">
        <v>102</v>
      </c>
      <c r="B85" s="46" t="s">
        <v>190</v>
      </c>
      <c r="C85" s="46" t="s">
        <v>190</v>
      </c>
      <c r="D85" s="47">
        <v>33</v>
      </c>
      <c r="E85" s="47">
        <f t="shared" si="14"/>
        <v>34</v>
      </c>
      <c r="F85" s="61">
        <f t="shared" si="15"/>
        <v>38.081669696931314</v>
      </c>
      <c r="G85" s="56">
        <f t="shared" si="17"/>
        <v>4.0816696969313142</v>
      </c>
      <c r="R85" s="70">
        <f t="shared" si="16"/>
        <v>38.081669696931314</v>
      </c>
      <c r="S85" s="70">
        <f t="shared" si="12"/>
        <v>38.804391315838942</v>
      </c>
      <c r="T85" s="93">
        <v>38.081669696931314</v>
      </c>
      <c r="U85" s="93">
        <f t="shared" si="13"/>
        <v>39</v>
      </c>
      <c r="V85" s="106">
        <f t="shared" si="11"/>
        <v>39</v>
      </c>
    </row>
    <row r="86" spans="1:22" x14ac:dyDescent="0.3">
      <c r="A86" s="113" t="s">
        <v>103</v>
      </c>
      <c r="B86" s="46" t="s">
        <v>190</v>
      </c>
      <c r="C86" s="46" t="s">
        <v>190</v>
      </c>
      <c r="D86" s="47">
        <v>33</v>
      </c>
      <c r="E86" s="47">
        <f t="shared" si="14"/>
        <v>34</v>
      </c>
      <c r="F86" s="61">
        <f t="shared" si="15"/>
        <v>38.081669696931314</v>
      </c>
      <c r="G86" s="56">
        <f t="shared" si="17"/>
        <v>4.0816696969313142</v>
      </c>
      <c r="R86" s="70">
        <f t="shared" si="16"/>
        <v>38.081669696931314</v>
      </c>
      <c r="S86" s="70">
        <f t="shared" si="12"/>
        <v>38.804391315838942</v>
      </c>
      <c r="T86" s="93">
        <v>38.081669696931314</v>
      </c>
      <c r="U86" s="93">
        <f t="shared" si="13"/>
        <v>39</v>
      </c>
      <c r="V86" s="106">
        <f t="shared" si="11"/>
        <v>39</v>
      </c>
    </row>
    <row r="87" spans="1:22" x14ac:dyDescent="0.3">
      <c r="A87" s="113" t="s">
        <v>104</v>
      </c>
      <c r="B87" s="46" t="s">
        <v>190</v>
      </c>
      <c r="C87" s="46" t="s">
        <v>190</v>
      </c>
      <c r="D87" s="47">
        <v>33</v>
      </c>
      <c r="E87" s="47">
        <f t="shared" si="14"/>
        <v>34</v>
      </c>
      <c r="F87" s="61">
        <f t="shared" si="15"/>
        <v>38.081669696931314</v>
      </c>
      <c r="G87" s="56">
        <f t="shared" si="17"/>
        <v>4.0816696969313142</v>
      </c>
      <c r="R87" s="70">
        <f t="shared" si="16"/>
        <v>38.081669696931314</v>
      </c>
      <c r="S87" s="70">
        <f t="shared" si="12"/>
        <v>38.804391315838942</v>
      </c>
      <c r="T87" s="93">
        <v>38.081669696931314</v>
      </c>
      <c r="U87" s="93">
        <f t="shared" si="13"/>
        <v>39</v>
      </c>
      <c r="V87" s="106">
        <f t="shared" si="11"/>
        <v>39</v>
      </c>
    </row>
    <row r="88" spans="1:22" x14ac:dyDescent="0.3">
      <c r="A88" s="113" t="s">
        <v>105</v>
      </c>
      <c r="B88" s="46" t="s">
        <v>190</v>
      </c>
      <c r="C88" s="46" t="s">
        <v>190</v>
      </c>
      <c r="D88" s="47">
        <v>70</v>
      </c>
      <c r="E88" s="47">
        <f t="shared" si="14"/>
        <v>72</v>
      </c>
      <c r="F88" s="61">
        <f t="shared" si="15"/>
        <v>80.77929935712703</v>
      </c>
      <c r="G88" s="56">
        <f t="shared" si="17"/>
        <v>8.7792993571270301</v>
      </c>
      <c r="R88" s="70">
        <f t="shared" si="16"/>
        <v>80.77929935712703</v>
      </c>
      <c r="S88" s="70">
        <f t="shared" si="12"/>
        <v>82.312345215415931</v>
      </c>
      <c r="T88" s="93">
        <v>80.77929935712703</v>
      </c>
      <c r="U88" s="93">
        <f t="shared" si="13"/>
        <v>83</v>
      </c>
      <c r="V88" s="106">
        <f t="shared" si="11"/>
        <v>83</v>
      </c>
    </row>
    <row r="89" spans="1:22" x14ac:dyDescent="0.3">
      <c r="A89" s="113" t="s">
        <v>106</v>
      </c>
      <c r="B89" s="46" t="s">
        <v>190</v>
      </c>
      <c r="C89" s="46" t="s">
        <v>190</v>
      </c>
      <c r="D89" s="47">
        <v>22</v>
      </c>
      <c r="E89" s="47">
        <f t="shared" si="14"/>
        <v>23</v>
      </c>
      <c r="F89" s="61">
        <f t="shared" si="15"/>
        <v>25.387779797954206</v>
      </c>
      <c r="G89" s="56">
        <f t="shared" si="17"/>
        <v>2.3877797979542059</v>
      </c>
      <c r="R89" s="70">
        <f t="shared" si="16"/>
        <v>25.387779797954206</v>
      </c>
      <c r="S89" s="70">
        <f t="shared" si="12"/>
        <v>25.869594210559288</v>
      </c>
      <c r="T89" s="93">
        <v>25.387779797954206</v>
      </c>
      <c r="U89" s="93">
        <f t="shared" si="13"/>
        <v>26</v>
      </c>
      <c r="V89" s="106">
        <f t="shared" ref="V89:V152" si="18">+ROUNDUP(T89*(1+$U$1),0.5)</f>
        <v>26</v>
      </c>
    </row>
    <row r="90" spans="1:22" x14ac:dyDescent="0.3">
      <c r="A90" s="113" t="s">
        <v>107</v>
      </c>
      <c r="B90" s="46" t="s">
        <v>190</v>
      </c>
      <c r="C90" s="46" t="s">
        <v>190</v>
      </c>
      <c r="D90" s="47">
        <v>54</v>
      </c>
      <c r="E90" s="47">
        <f t="shared" si="14"/>
        <v>56</v>
      </c>
      <c r="F90" s="61">
        <f t="shared" si="15"/>
        <v>62.315459504069416</v>
      </c>
      <c r="G90" s="56">
        <f t="shared" si="17"/>
        <v>6.3154595040694161</v>
      </c>
      <c r="R90" s="70">
        <f t="shared" si="16"/>
        <v>62.315459504069416</v>
      </c>
      <c r="S90" s="70">
        <f t="shared" si="12"/>
        <v>63.498094880463711</v>
      </c>
      <c r="T90" s="93">
        <v>62.315459504069416</v>
      </c>
      <c r="U90" s="93">
        <f t="shared" si="13"/>
        <v>64</v>
      </c>
      <c r="V90" s="106">
        <f t="shared" si="18"/>
        <v>64</v>
      </c>
    </row>
    <row r="91" spans="1:22" x14ac:dyDescent="0.3">
      <c r="A91" s="113" t="s">
        <v>108</v>
      </c>
      <c r="B91" s="46" t="s">
        <v>190</v>
      </c>
      <c r="C91" s="46" t="s">
        <v>190</v>
      </c>
      <c r="D91" s="47">
        <v>62</v>
      </c>
      <c r="E91" s="47">
        <f t="shared" si="14"/>
        <v>64</v>
      </c>
      <c r="F91" s="61">
        <f t="shared" si="15"/>
        <v>71.547379430598227</v>
      </c>
      <c r="G91" s="56">
        <f t="shared" si="17"/>
        <v>7.5473794305982267</v>
      </c>
      <c r="R91" s="70">
        <f t="shared" si="16"/>
        <v>71.547379430598227</v>
      </c>
      <c r="S91" s="70">
        <f t="shared" si="12"/>
        <v>72.905220047939821</v>
      </c>
      <c r="T91" s="93">
        <v>71.547379430598227</v>
      </c>
      <c r="U91" s="93">
        <f t="shared" si="13"/>
        <v>73</v>
      </c>
      <c r="V91" s="106">
        <f t="shared" si="18"/>
        <v>73</v>
      </c>
    </row>
    <row r="92" spans="1:22" x14ac:dyDescent="0.3">
      <c r="A92" s="113" t="s">
        <v>109</v>
      </c>
      <c r="B92" s="46" t="s">
        <v>190</v>
      </c>
      <c r="C92" s="46" t="s">
        <v>190</v>
      </c>
      <c r="D92" s="47">
        <v>81</v>
      </c>
      <c r="E92" s="47">
        <f t="shared" si="14"/>
        <v>83</v>
      </c>
      <c r="F92" s="61">
        <f t="shared" si="15"/>
        <v>93.473189256104121</v>
      </c>
      <c r="G92" s="56">
        <f t="shared" si="17"/>
        <v>10.473189256104121</v>
      </c>
      <c r="R92" s="70">
        <f t="shared" si="16"/>
        <v>93.473189256104121</v>
      </c>
      <c r="S92" s="70">
        <f t="shared" si="12"/>
        <v>95.247142320695573</v>
      </c>
      <c r="T92" s="93">
        <v>93.473189256104121</v>
      </c>
      <c r="U92" s="93">
        <f t="shared" si="13"/>
        <v>96</v>
      </c>
      <c r="V92" s="106">
        <f t="shared" si="18"/>
        <v>96</v>
      </c>
    </row>
    <row r="93" spans="1:22" x14ac:dyDescent="0.3">
      <c r="A93" s="113" t="s">
        <v>110</v>
      </c>
      <c r="B93" s="46" t="s">
        <v>190</v>
      </c>
      <c r="C93" s="46" t="s">
        <v>190</v>
      </c>
      <c r="D93" s="47">
        <v>92</v>
      </c>
      <c r="E93" s="47">
        <f t="shared" si="14"/>
        <v>94</v>
      </c>
      <c r="F93" s="61">
        <f t="shared" si="15"/>
        <v>106.16707915508123</v>
      </c>
      <c r="G93" s="56">
        <f t="shared" si="17"/>
        <v>12.167079155081225</v>
      </c>
      <c r="R93" s="70">
        <f t="shared" si="16"/>
        <v>106.16707915508123</v>
      </c>
      <c r="S93" s="70">
        <f t="shared" si="12"/>
        <v>108.18193942597522</v>
      </c>
      <c r="T93" s="93">
        <v>106.16707915508123</v>
      </c>
      <c r="U93" s="93">
        <f t="shared" si="13"/>
        <v>109</v>
      </c>
      <c r="V93" s="106">
        <f t="shared" si="18"/>
        <v>109</v>
      </c>
    </row>
    <row r="94" spans="1:22" x14ac:dyDescent="0.3">
      <c r="A94" s="113" t="s">
        <v>111</v>
      </c>
      <c r="B94" s="46" t="s">
        <v>190</v>
      </c>
      <c r="C94" s="46" t="s">
        <v>190</v>
      </c>
      <c r="D94" s="47">
        <v>81</v>
      </c>
      <c r="E94" s="47">
        <f t="shared" si="14"/>
        <v>83</v>
      </c>
      <c r="F94" s="61">
        <f t="shared" si="15"/>
        <v>93.473189256104121</v>
      </c>
      <c r="G94" s="56">
        <f t="shared" si="17"/>
        <v>10.473189256104121</v>
      </c>
      <c r="R94" s="70">
        <f t="shared" si="16"/>
        <v>93.473189256104121</v>
      </c>
      <c r="S94" s="70">
        <f t="shared" si="12"/>
        <v>95.247142320695573</v>
      </c>
      <c r="T94" s="93">
        <v>93.473189256104121</v>
      </c>
      <c r="U94" s="93">
        <f t="shared" si="13"/>
        <v>96</v>
      </c>
      <c r="V94" s="106">
        <f t="shared" si="18"/>
        <v>96</v>
      </c>
    </row>
    <row r="95" spans="1:22" x14ac:dyDescent="0.3">
      <c r="A95" s="113" t="s">
        <v>112</v>
      </c>
      <c r="B95" s="46" t="s">
        <v>190</v>
      </c>
      <c r="C95" s="46" t="s">
        <v>190</v>
      </c>
      <c r="D95" s="46">
        <v>81</v>
      </c>
      <c r="E95" s="46">
        <f t="shared" si="14"/>
        <v>83</v>
      </c>
      <c r="F95" s="61">
        <f t="shared" si="15"/>
        <v>93.473189256104121</v>
      </c>
      <c r="G95" s="46">
        <f t="shared" si="17"/>
        <v>10.473189256104121</v>
      </c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70">
        <f t="shared" si="16"/>
        <v>93.473189256104121</v>
      </c>
      <c r="S95" s="70">
        <f t="shared" si="12"/>
        <v>95.247142320695573</v>
      </c>
      <c r="T95" s="93">
        <v>93.473189256104121</v>
      </c>
      <c r="U95" s="93">
        <f t="shared" si="13"/>
        <v>96</v>
      </c>
      <c r="V95" s="106">
        <f t="shared" si="18"/>
        <v>96</v>
      </c>
    </row>
    <row r="96" spans="1:22" x14ac:dyDescent="0.3">
      <c r="A96" s="113" t="s">
        <v>216</v>
      </c>
      <c r="B96" s="46" t="s">
        <v>190</v>
      </c>
      <c r="C96" s="46" t="s">
        <v>190</v>
      </c>
      <c r="D96" s="46"/>
      <c r="E96" s="46"/>
      <c r="F96" s="61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70">
        <v>45</v>
      </c>
      <c r="S96" s="70">
        <f t="shared" si="12"/>
        <v>45.854019088702508</v>
      </c>
      <c r="T96" s="93">
        <v>45</v>
      </c>
      <c r="U96" s="93">
        <f t="shared" si="13"/>
        <v>46</v>
      </c>
      <c r="V96" s="106">
        <f t="shared" si="18"/>
        <v>46</v>
      </c>
    </row>
    <row r="97" spans="1:22" x14ac:dyDescent="0.3">
      <c r="A97" s="113" t="s">
        <v>209</v>
      </c>
      <c r="B97" s="46" t="s">
        <v>190</v>
      </c>
      <c r="C97" s="46" t="s">
        <v>190</v>
      </c>
      <c r="D97" s="46"/>
      <c r="E97" s="46"/>
      <c r="F97" s="61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70">
        <v>45</v>
      </c>
      <c r="S97" s="70">
        <f t="shared" si="12"/>
        <v>45.854019088702508</v>
      </c>
      <c r="T97" s="93">
        <v>45</v>
      </c>
      <c r="U97" s="93">
        <f t="shared" si="13"/>
        <v>46</v>
      </c>
      <c r="V97" s="106">
        <f t="shared" si="18"/>
        <v>46</v>
      </c>
    </row>
    <row r="98" spans="1:22" x14ac:dyDescent="0.3">
      <c r="A98" s="113" t="s">
        <v>113</v>
      </c>
      <c r="B98" s="46" t="s">
        <v>190</v>
      </c>
      <c r="C98" s="46" t="s">
        <v>190</v>
      </c>
      <c r="D98" s="46">
        <v>107</v>
      </c>
      <c r="E98" s="46">
        <f>+ROUNDUP((D98*(1+$R$2)),0.5)</f>
        <v>110</v>
      </c>
      <c r="F98" s="61">
        <f>(D98*$L$7*0.2)+(D98*0.5*$L$10)+(D98*0.3*$L$11)+D98</f>
        <v>123.47692901732273</v>
      </c>
      <c r="G98" s="46">
        <f t="shared" si="17"/>
        <v>13.476929017322732</v>
      </c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70">
        <f>+F98</f>
        <v>123.47692901732273</v>
      </c>
      <c r="S98" s="70">
        <f t="shared" si="12"/>
        <v>125.82029911499292</v>
      </c>
      <c r="T98" s="93">
        <v>123</v>
      </c>
      <c r="U98" s="93">
        <f t="shared" si="13"/>
        <v>126</v>
      </c>
      <c r="V98" s="106">
        <f t="shared" si="18"/>
        <v>126</v>
      </c>
    </row>
    <row r="99" spans="1:22" x14ac:dyDescent="0.3">
      <c r="A99" s="113" t="s">
        <v>114</v>
      </c>
      <c r="B99" s="46" t="s">
        <v>190</v>
      </c>
      <c r="C99" s="46" t="s">
        <v>190</v>
      </c>
      <c r="D99" s="46">
        <v>107</v>
      </c>
      <c r="E99" s="46">
        <f>+ROUNDUP((D99*(1+$R$2)),0.5)</f>
        <v>110</v>
      </c>
      <c r="F99" s="61">
        <f>(D99*$L$7*0.2)+(D99*0.5*$L$10)+(D99*0.3*$L$11)+D99</f>
        <v>123.47692901732273</v>
      </c>
      <c r="G99" s="46">
        <f t="shared" si="17"/>
        <v>13.476929017322732</v>
      </c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70">
        <f>+F99</f>
        <v>123.47692901732273</v>
      </c>
      <c r="S99" s="70">
        <f t="shared" si="12"/>
        <v>125.82029911499292</v>
      </c>
      <c r="T99" s="93">
        <v>123</v>
      </c>
      <c r="U99" s="93">
        <f t="shared" si="13"/>
        <v>126</v>
      </c>
      <c r="V99" s="106">
        <f t="shared" si="18"/>
        <v>126</v>
      </c>
    </row>
    <row r="100" spans="1:22" x14ac:dyDescent="0.3">
      <c r="A100" s="113" t="s">
        <v>115</v>
      </c>
      <c r="B100" s="46" t="s">
        <v>190</v>
      </c>
      <c r="C100" s="46" t="s">
        <v>190</v>
      </c>
      <c r="D100" s="46">
        <v>107</v>
      </c>
      <c r="E100" s="46">
        <f>+ROUNDUP((D100*(1+$R$2)),0.5)</f>
        <v>110</v>
      </c>
      <c r="F100" s="61">
        <f>(D100*$L$7*0.2)+(D100*0.5*$L$10)+(D100*0.3*$L$11)+D100</f>
        <v>123.47692901732273</v>
      </c>
      <c r="G100" s="46">
        <f t="shared" si="17"/>
        <v>13.476929017322732</v>
      </c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70">
        <f>+F100</f>
        <v>123.47692901732273</v>
      </c>
      <c r="S100" s="70">
        <f t="shared" si="12"/>
        <v>125.82029911499292</v>
      </c>
      <c r="T100" s="93">
        <v>123</v>
      </c>
      <c r="U100" s="93">
        <f t="shared" si="13"/>
        <v>126</v>
      </c>
      <c r="V100" s="106">
        <f t="shared" si="18"/>
        <v>126</v>
      </c>
    </row>
    <row r="101" spans="1:22" x14ac:dyDescent="0.3">
      <c r="A101" s="113" t="s">
        <v>116</v>
      </c>
      <c r="B101" s="46" t="s">
        <v>190</v>
      </c>
      <c r="C101" s="46" t="s">
        <v>190</v>
      </c>
      <c r="D101" s="46">
        <v>107</v>
      </c>
      <c r="E101" s="46">
        <f>+ROUNDUP((D101*(1+$R$2)),0.5)</f>
        <v>110</v>
      </c>
      <c r="F101" s="61">
        <f>(D101*$L$7*0.2)+(D101*0.5*$L$10)+(D101*0.3*$L$11)+D101</f>
        <v>123.47692901732273</v>
      </c>
      <c r="G101" s="46">
        <f t="shared" si="17"/>
        <v>13.476929017322732</v>
      </c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70">
        <f>+F101</f>
        <v>123.47692901732273</v>
      </c>
      <c r="S101" s="70">
        <f t="shared" si="12"/>
        <v>125.82029911499292</v>
      </c>
      <c r="T101" s="93">
        <v>123</v>
      </c>
      <c r="U101" s="93">
        <f t="shared" si="13"/>
        <v>126</v>
      </c>
      <c r="V101" s="106">
        <f t="shared" si="18"/>
        <v>126</v>
      </c>
    </row>
    <row r="102" spans="1:22" x14ac:dyDescent="0.3">
      <c r="A102" s="113" t="s">
        <v>117</v>
      </c>
      <c r="B102" s="46" t="s">
        <v>190</v>
      </c>
      <c r="C102" s="46" t="s">
        <v>190</v>
      </c>
      <c r="D102" s="46">
        <v>114</v>
      </c>
      <c r="E102" s="46">
        <f>+ROUNDUP((D102*(1+$R$2)),0.5)</f>
        <v>117</v>
      </c>
      <c r="F102" s="61">
        <f>(D102*$L$7*0.2)+(D102*0.5*$L$10)+(D102*0.3*$L$11)+D102</f>
        <v>131.55485895303542</v>
      </c>
      <c r="G102" s="46">
        <f t="shared" si="17"/>
        <v>14.554858953035421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70">
        <f>+F102</f>
        <v>131.55485895303542</v>
      </c>
      <c r="S102" s="70">
        <f t="shared" si="12"/>
        <v>134.05153363653449</v>
      </c>
      <c r="T102" s="93">
        <v>132</v>
      </c>
      <c r="U102" s="93">
        <f t="shared" si="13"/>
        <v>135</v>
      </c>
      <c r="V102" s="106">
        <f t="shared" si="18"/>
        <v>135</v>
      </c>
    </row>
    <row r="103" spans="1:22" x14ac:dyDescent="0.3">
      <c r="A103" s="113" t="s">
        <v>210</v>
      </c>
      <c r="B103" s="46" t="s">
        <v>190</v>
      </c>
      <c r="C103" s="46" t="s">
        <v>190</v>
      </c>
      <c r="D103" s="46"/>
      <c r="E103" s="46"/>
      <c r="F103" s="61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70">
        <v>65</v>
      </c>
      <c r="S103" s="70">
        <f t="shared" si="12"/>
        <v>66.233583128125844</v>
      </c>
      <c r="T103" s="93">
        <v>65</v>
      </c>
      <c r="U103" s="93">
        <f t="shared" si="13"/>
        <v>67</v>
      </c>
      <c r="V103" s="106">
        <f t="shared" si="18"/>
        <v>67</v>
      </c>
    </row>
    <row r="104" spans="1:22" x14ac:dyDescent="0.3">
      <c r="A104" s="113" t="s">
        <v>169</v>
      </c>
      <c r="B104" s="46" t="s">
        <v>190</v>
      </c>
      <c r="C104" s="46" t="s">
        <v>190</v>
      </c>
      <c r="D104" s="46">
        <v>141</v>
      </c>
      <c r="E104" s="46">
        <f>+ROUNDUP((D104*(1+$R$2)),0.5)</f>
        <v>144</v>
      </c>
      <c r="F104" s="61">
        <f>(D104*$L$7*0.2)+(D104*0.5*$L$10)+(D104*0.3*$L$11)+D104</f>
        <v>162.71258870507015</v>
      </c>
      <c r="G104" s="46">
        <f t="shared" si="17"/>
        <v>18.712588705070146</v>
      </c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70">
        <f>+F104</f>
        <v>162.71258870507015</v>
      </c>
      <c r="S104" s="70">
        <f t="shared" si="12"/>
        <v>165.80058107676638</v>
      </c>
      <c r="T104" s="93">
        <v>163</v>
      </c>
      <c r="U104" s="93">
        <f t="shared" si="13"/>
        <v>167</v>
      </c>
      <c r="V104" s="106">
        <f t="shared" si="18"/>
        <v>167</v>
      </c>
    </row>
    <row r="105" spans="1:22" x14ac:dyDescent="0.3">
      <c r="A105" s="113" t="s">
        <v>211</v>
      </c>
      <c r="B105" s="46" t="s">
        <v>190</v>
      </c>
      <c r="C105" s="46" t="s">
        <v>190</v>
      </c>
      <c r="D105" s="46"/>
      <c r="E105" s="46"/>
      <c r="F105" s="61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70">
        <v>40</v>
      </c>
      <c r="S105" s="70">
        <f t="shared" si="12"/>
        <v>40.759128078846672</v>
      </c>
      <c r="T105" s="93">
        <v>40</v>
      </c>
      <c r="U105" s="93">
        <f t="shared" si="13"/>
        <v>41</v>
      </c>
      <c r="V105" s="106">
        <f t="shared" si="18"/>
        <v>41</v>
      </c>
    </row>
    <row r="106" spans="1:22" x14ac:dyDescent="0.3">
      <c r="A106" s="113" t="s">
        <v>212</v>
      </c>
      <c r="B106" s="46" t="s">
        <v>190</v>
      </c>
      <c r="C106" s="46" t="s">
        <v>190</v>
      </c>
      <c r="D106" s="46"/>
      <c r="E106" s="46"/>
      <c r="F106" s="61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70">
        <v>45</v>
      </c>
      <c r="S106" s="70">
        <f t="shared" si="12"/>
        <v>45.854019088702508</v>
      </c>
      <c r="T106" s="93">
        <v>45</v>
      </c>
      <c r="U106" s="93">
        <f t="shared" si="13"/>
        <v>46</v>
      </c>
      <c r="V106" s="106">
        <f t="shared" si="18"/>
        <v>46</v>
      </c>
    </row>
    <row r="107" spans="1:22" x14ac:dyDescent="0.3">
      <c r="A107" s="113" t="s">
        <v>170</v>
      </c>
      <c r="B107" s="46" t="s">
        <v>190</v>
      </c>
      <c r="C107" s="46" t="s">
        <v>191</v>
      </c>
      <c r="D107" s="46">
        <v>92</v>
      </c>
      <c r="E107" s="46">
        <f t="shared" ref="E107:E131" si="19">+ROUNDUP((D107*(1+$R$2)),0.5)</f>
        <v>94</v>
      </c>
      <c r="F107" s="61">
        <f t="shared" ref="F107:F131" si="20">(D107*$L$7*0.2)+(D107*0.5*$L$10)+(D107*0.3*$L$11)+D107</f>
        <v>106.16707915508123</v>
      </c>
      <c r="G107" s="46">
        <f t="shared" si="17"/>
        <v>12.167079155081225</v>
      </c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70">
        <f t="shared" ref="R107:R131" si="21">+F107</f>
        <v>106.16707915508123</v>
      </c>
      <c r="S107" s="70">
        <f t="shared" si="12"/>
        <v>108.18193942597522</v>
      </c>
      <c r="T107" s="93">
        <v>106.16707915508123</v>
      </c>
      <c r="U107" s="93">
        <f t="shared" si="13"/>
        <v>109</v>
      </c>
      <c r="V107" s="106">
        <f t="shared" si="18"/>
        <v>109</v>
      </c>
    </row>
    <row r="108" spans="1:22" x14ac:dyDescent="0.3">
      <c r="A108" s="113" t="s">
        <v>118</v>
      </c>
      <c r="B108" s="46" t="s">
        <v>190</v>
      </c>
      <c r="C108" s="46" t="s">
        <v>191</v>
      </c>
      <c r="D108" s="46">
        <v>92</v>
      </c>
      <c r="E108" s="46">
        <f t="shared" si="19"/>
        <v>94</v>
      </c>
      <c r="F108" s="61">
        <f t="shared" si="20"/>
        <v>106.16707915508123</v>
      </c>
      <c r="G108" s="46">
        <f t="shared" si="17"/>
        <v>12.167079155081225</v>
      </c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70">
        <f t="shared" si="21"/>
        <v>106.16707915508123</v>
      </c>
      <c r="S108" s="70">
        <f t="shared" si="12"/>
        <v>108.18193942597522</v>
      </c>
      <c r="T108" s="93">
        <v>106.16707915508123</v>
      </c>
      <c r="U108" s="93">
        <f t="shared" si="13"/>
        <v>109</v>
      </c>
      <c r="V108" s="106">
        <f t="shared" si="18"/>
        <v>109</v>
      </c>
    </row>
    <row r="109" spans="1:22" x14ac:dyDescent="0.3">
      <c r="A109" s="113" t="s">
        <v>119</v>
      </c>
      <c r="B109" s="46" t="s">
        <v>190</v>
      </c>
      <c r="C109" s="46" t="s">
        <v>191</v>
      </c>
      <c r="D109" s="46">
        <v>92</v>
      </c>
      <c r="E109" s="46">
        <f t="shared" si="19"/>
        <v>94</v>
      </c>
      <c r="F109" s="61">
        <f t="shared" si="20"/>
        <v>106.16707915508123</v>
      </c>
      <c r="G109" s="46">
        <f t="shared" si="17"/>
        <v>12.167079155081225</v>
      </c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70">
        <f t="shared" si="21"/>
        <v>106.16707915508123</v>
      </c>
      <c r="S109" s="70">
        <f t="shared" si="12"/>
        <v>108.18193942597522</v>
      </c>
      <c r="T109" s="93">
        <v>106.16707915508123</v>
      </c>
      <c r="U109" s="93">
        <f t="shared" si="13"/>
        <v>109</v>
      </c>
      <c r="V109" s="106">
        <f t="shared" si="18"/>
        <v>109</v>
      </c>
    </row>
    <row r="110" spans="1:22" x14ac:dyDescent="0.3">
      <c r="A110" s="113" t="s">
        <v>120</v>
      </c>
      <c r="B110" s="46" t="s">
        <v>190</v>
      </c>
      <c r="C110" s="46" t="s">
        <v>191</v>
      </c>
      <c r="D110" s="46">
        <v>107</v>
      </c>
      <c r="E110" s="46">
        <f t="shared" si="19"/>
        <v>110</v>
      </c>
      <c r="F110" s="61">
        <f t="shared" si="20"/>
        <v>123.47692901732273</v>
      </c>
      <c r="G110" s="46">
        <f t="shared" si="17"/>
        <v>13.476929017322732</v>
      </c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70">
        <f t="shared" si="21"/>
        <v>123.47692901732273</v>
      </c>
      <c r="S110" s="70">
        <f t="shared" si="12"/>
        <v>125.82029911499292</v>
      </c>
      <c r="T110" s="93">
        <v>123.47692901732273</v>
      </c>
      <c r="U110" s="93">
        <f t="shared" si="13"/>
        <v>126</v>
      </c>
      <c r="V110" s="106">
        <f t="shared" si="18"/>
        <v>126</v>
      </c>
    </row>
    <row r="111" spans="1:22" x14ac:dyDescent="0.3">
      <c r="A111" s="113" t="s">
        <v>121</v>
      </c>
      <c r="B111" s="46" t="s">
        <v>190</v>
      </c>
      <c r="C111" s="46" t="s">
        <v>191</v>
      </c>
      <c r="D111" s="46">
        <v>92</v>
      </c>
      <c r="E111" s="46">
        <f t="shared" si="19"/>
        <v>94</v>
      </c>
      <c r="F111" s="61">
        <f t="shared" si="20"/>
        <v>106.16707915508123</v>
      </c>
      <c r="G111" s="46">
        <f t="shared" si="17"/>
        <v>12.167079155081225</v>
      </c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70">
        <f t="shared" si="21"/>
        <v>106.16707915508123</v>
      </c>
      <c r="S111" s="70">
        <f t="shared" si="12"/>
        <v>108.18193942597522</v>
      </c>
      <c r="T111" s="93">
        <v>106.16707915508123</v>
      </c>
      <c r="U111" s="93">
        <f t="shared" si="13"/>
        <v>109</v>
      </c>
      <c r="V111" s="106">
        <f t="shared" si="18"/>
        <v>109</v>
      </c>
    </row>
    <row r="112" spans="1:22" x14ac:dyDescent="0.3">
      <c r="A112" s="113" t="s">
        <v>122</v>
      </c>
      <c r="B112" s="46" t="s">
        <v>190</v>
      </c>
      <c r="C112" s="46" t="s">
        <v>191</v>
      </c>
      <c r="D112" s="47">
        <v>107</v>
      </c>
      <c r="E112" s="47">
        <f t="shared" si="19"/>
        <v>110</v>
      </c>
      <c r="F112" s="61">
        <f t="shared" si="20"/>
        <v>123.47692901732273</v>
      </c>
      <c r="G112" s="56">
        <f t="shared" si="17"/>
        <v>13.476929017322732</v>
      </c>
      <c r="R112" s="70">
        <f t="shared" si="21"/>
        <v>123.47692901732273</v>
      </c>
      <c r="S112" s="70">
        <f t="shared" si="12"/>
        <v>125.82029911499292</v>
      </c>
      <c r="T112" s="93">
        <v>123.47692901732273</v>
      </c>
      <c r="U112" s="93">
        <f t="shared" si="13"/>
        <v>126</v>
      </c>
      <c r="V112" s="106">
        <f t="shared" si="18"/>
        <v>126</v>
      </c>
    </row>
    <row r="113" spans="1:22" x14ac:dyDescent="0.3">
      <c r="A113" s="113" t="s">
        <v>123</v>
      </c>
      <c r="B113" s="46" t="s">
        <v>190</v>
      </c>
      <c r="C113" s="46" t="s">
        <v>191</v>
      </c>
      <c r="D113" s="47">
        <v>92</v>
      </c>
      <c r="E113" s="47">
        <f t="shared" si="19"/>
        <v>94</v>
      </c>
      <c r="F113" s="61">
        <f t="shared" si="20"/>
        <v>106.16707915508123</v>
      </c>
      <c r="G113" s="56">
        <f t="shared" si="17"/>
        <v>12.167079155081225</v>
      </c>
      <c r="R113" s="70">
        <f t="shared" si="21"/>
        <v>106.16707915508123</v>
      </c>
      <c r="S113" s="70">
        <f t="shared" si="12"/>
        <v>108.18193942597522</v>
      </c>
      <c r="T113" s="93">
        <v>106.16707915508123</v>
      </c>
      <c r="U113" s="93">
        <f t="shared" si="13"/>
        <v>109</v>
      </c>
      <c r="V113" s="106">
        <f t="shared" si="18"/>
        <v>109</v>
      </c>
    </row>
    <row r="114" spans="1:22" x14ac:dyDescent="0.3">
      <c r="A114" s="113" t="s">
        <v>124</v>
      </c>
      <c r="B114" s="46" t="s">
        <v>190</v>
      </c>
      <c r="C114" s="46" t="s">
        <v>191</v>
      </c>
      <c r="D114" s="47">
        <v>107</v>
      </c>
      <c r="E114" s="47">
        <f t="shared" si="19"/>
        <v>110</v>
      </c>
      <c r="F114" s="61">
        <f t="shared" si="20"/>
        <v>123.47692901732273</v>
      </c>
      <c r="G114" s="56">
        <f t="shared" si="17"/>
        <v>13.476929017322732</v>
      </c>
      <c r="R114" s="70">
        <f t="shared" si="21"/>
        <v>123.47692901732273</v>
      </c>
      <c r="S114" s="70">
        <f t="shared" si="12"/>
        <v>125.82029911499292</v>
      </c>
      <c r="T114" s="93">
        <v>123.47692901732273</v>
      </c>
      <c r="U114" s="93">
        <f t="shared" si="13"/>
        <v>126</v>
      </c>
      <c r="V114" s="106">
        <f t="shared" si="18"/>
        <v>126</v>
      </c>
    </row>
    <row r="115" spans="1:22" x14ac:dyDescent="0.3">
      <c r="A115" s="113" t="s">
        <v>125</v>
      </c>
      <c r="B115" s="46" t="s">
        <v>190</v>
      </c>
      <c r="C115" s="46" t="s">
        <v>191</v>
      </c>
      <c r="D115" s="47">
        <v>152</v>
      </c>
      <c r="E115" s="47">
        <f t="shared" si="19"/>
        <v>155</v>
      </c>
      <c r="F115" s="61">
        <f t="shared" si="20"/>
        <v>175.40647860404727</v>
      </c>
      <c r="G115" s="56">
        <f t="shared" si="17"/>
        <v>20.406478604047265</v>
      </c>
      <c r="R115" s="70">
        <f t="shared" si="21"/>
        <v>175.40647860404727</v>
      </c>
      <c r="S115" s="70">
        <f t="shared" si="12"/>
        <v>178.73537818204602</v>
      </c>
      <c r="T115" s="93">
        <v>175.40647860404727</v>
      </c>
      <c r="U115" s="93">
        <f t="shared" si="13"/>
        <v>179</v>
      </c>
      <c r="V115" s="106">
        <f t="shared" si="18"/>
        <v>179</v>
      </c>
    </row>
    <row r="116" spans="1:22" x14ac:dyDescent="0.3">
      <c r="A116" s="113" t="s">
        <v>171</v>
      </c>
      <c r="B116" s="46" t="s">
        <v>190</v>
      </c>
      <c r="C116" s="46" t="s">
        <v>191</v>
      </c>
      <c r="D116" s="47">
        <v>36</v>
      </c>
      <c r="E116" s="47">
        <f t="shared" si="19"/>
        <v>37</v>
      </c>
      <c r="F116" s="61">
        <f t="shared" si="20"/>
        <v>41.543639669379615</v>
      </c>
      <c r="G116" s="56">
        <f t="shared" si="17"/>
        <v>4.5436396693796155</v>
      </c>
      <c r="R116" s="70">
        <f t="shared" si="21"/>
        <v>41.543639669379615</v>
      </c>
      <c r="S116" s="70">
        <f t="shared" si="12"/>
        <v>42.332063253642481</v>
      </c>
      <c r="T116" s="93">
        <v>41.543639669379615</v>
      </c>
      <c r="U116" s="93">
        <f t="shared" si="13"/>
        <v>43</v>
      </c>
      <c r="V116" s="106">
        <f t="shared" si="18"/>
        <v>43</v>
      </c>
    </row>
    <row r="117" spans="1:22" x14ac:dyDescent="0.3">
      <c r="A117" s="113" t="s">
        <v>172</v>
      </c>
      <c r="B117" s="46" t="s">
        <v>190</v>
      </c>
      <c r="C117" s="46" t="s">
        <v>191</v>
      </c>
      <c r="D117" s="47">
        <v>41</v>
      </c>
      <c r="E117" s="47">
        <f t="shared" si="19"/>
        <v>42</v>
      </c>
      <c r="F117" s="61">
        <f t="shared" si="20"/>
        <v>47.313589623460111</v>
      </c>
      <c r="G117" s="56">
        <f t="shared" si="17"/>
        <v>5.3135896234601105</v>
      </c>
      <c r="R117" s="70">
        <f t="shared" si="21"/>
        <v>47.313589623460111</v>
      </c>
      <c r="S117" s="70">
        <f t="shared" si="12"/>
        <v>48.211516483315037</v>
      </c>
      <c r="T117" s="93">
        <v>47.313589623460111</v>
      </c>
      <c r="U117" s="93">
        <f t="shared" si="13"/>
        <v>49</v>
      </c>
      <c r="V117" s="106">
        <f t="shared" si="18"/>
        <v>49</v>
      </c>
    </row>
    <row r="118" spans="1:22" x14ac:dyDescent="0.3">
      <c r="A118" s="113" t="s">
        <v>126</v>
      </c>
      <c r="B118" s="46" t="s">
        <v>190</v>
      </c>
      <c r="C118" s="46" t="s">
        <v>191</v>
      </c>
      <c r="D118" s="47">
        <v>49</v>
      </c>
      <c r="E118" s="47">
        <f t="shared" si="19"/>
        <v>50</v>
      </c>
      <c r="F118" s="61">
        <f t="shared" si="20"/>
        <v>56.545509549988914</v>
      </c>
      <c r="G118" s="56">
        <f t="shared" si="17"/>
        <v>6.545509549988914</v>
      </c>
      <c r="R118" s="70">
        <f t="shared" si="21"/>
        <v>56.545509549988914</v>
      </c>
      <c r="S118" s="70">
        <f t="shared" si="12"/>
        <v>57.618641650791147</v>
      </c>
      <c r="T118" s="93">
        <v>56.545509549988914</v>
      </c>
      <c r="U118" s="93">
        <f t="shared" si="13"/>
        <v>58</v>
      </c>
      <c r="V118" s="106">
        <f t="shared" si="18"/>
        <v>58</v>
      </c>
    </row>
    <row r="119" spans="1:22" x14ac:dyDescent="0.3">
      <c r="A119" s="113" t="s">
        <v>127</v>
      </c>
      <c r="B119" s="46" t="s">
        <v>192</v>
      </c>
      <c r="C119" s="46" t="s">
        <v>192</v>
      </c>
      <c r="D119" s="47">
        <v>9</v>
      </c>
      <c r="E119" s="47">
        <f t="shared" si="19"/>
        <v>10</v>
      </c>
      <c r="F119" s="61">
        <f t="shared" si="20"/>
        <v>10.385909917344904</v>
      </c>
      <c r="G119" s="56">
        <f t="shared" si="17"/>
        <v>0.38590991734490387</v>
      </c>
      <c r="R119" s="70">
        <f t="shared" si="21"/>
        <v>10.385909917344904</v>
      </c>
      <c r="S119" s="70">
        <f t="shared" si="12"/>
        <v>10.58301581341062</v>
      </c>
      <c r="T119" s="93">
        <f>+R119*(1+'Fiyat Artış Tablosu'!$H$28)</f>
        <v>10.58301581341062</v>
      </c>
      <c r="U119" s="93">
        <f t="shared" si="13"/>
        <v>11</v>
      </c>
      <c r="V119" s="106">
        <f t="shared" si="18"/>
        <v>11</v>
      </c>
    </row>
    <row r="120" spans="1:22" x14ac:dyDescent="0.3">
      <c r="A120" s="113" t="s">
        <v>128</v>
      </c>
      <c r="B120" s="46" t="s">
        <v>192</v>
      </c>
      <c r="C120" s="46" t="s">
        <v>192</v>
      </c>
      <c r="D120" s="47">
        <v>9</v>
      </c>
      <c r="E120" s="47">
        <f t="shared" si="19"/>
        <v>10</v>
      </c>
      <c r="F120" s="61">
        <f t="shared" si="20"/>
        <v>10.385909917344904</v>
      </c>
      <c r="G120" s="56">
        <f t="shared" si="17"/>
        <v>0.38590991734490387</v>
      </c>
      <c r="R120" s="70">
        <f t="shared" si="21"/>
        <v>10.385909917344904</v>
      </c>
      <c r="S120" s="70">
        <f t="shared" si="12"/>
        <v>10.58301581341062</v>
      </c>
      <c r="T120" s="93">
        <f>+R120*(1+'Fiyat Artış Tablosu'!$H$28)</f>
        <v>10.58301581341062</v>
      </c>
      <c r="U120" s="93">
        <f t="shared" si="13"/>
        <v>11</v>
      </c>
      <c r="V120" s="106">
        <f t="shared" si="18"/>
        <v>11</v>
      </c>
    </row>
    <row r="121" spans="1:22" x14ac:dyDescent="0.3">
      <c r="A121" s="113" t="s">
        <v>129</v>
      </c>
      <c r="B121" s="46" t="s">
        <v>192</v>
      </c>
      <c r="C121" s="46" t="s">
        <v>192</v>
      </c>
      <c r="D121" s="47">
        <v>9</v>
      </c>
      <c r="E121" s="47">
        <f t="shared" si="19"/>
        <v>10</v>
      </c>
      <c r="F121" s="61">
        <f t="shared" si="20"/>
        <v>10.385909917344904</v>
      </c>
      <c r="G121" s="56">
        <f t="shared" si="17"/>
        <v>0.38590991734490387</v>
      </c>
      <c r="R121" s="70">
        <f t="shared" si="21"/>
        <v>10.385909917344904</v>
      </c>
      <c r="S121" s="70">
        <f t="shared" si="12"/>
        <v>10.58301581341062</v>
      </c>
      <c r="T121" s="93">
        <f>+R121*(1+'Fiyat Artış Tablosu'!$H$28)</f>
        <v>10.58301581341062</v>
      </c>
      <c r="U121" s="93">
        <f t="shared" si="13"/>
        <v>11</v>
      </c>
      <c r="V121" s="106">
        <f t="shared" si="18"/>
        <v>11</v>
      </c>
    </row>
    <row r="122" spans="1:22" x14ac:dyDescent="0.3">
      <c r="A122" s="113" t="s">
        <v>130</v>
      </c>
      <c r="B122" s="46" t="s">
        <v>192</v>
      </c>
      <c r="C122" s="46" t="s">
        <v>192</v>
      </c>
      <c r="D122" s="47">
        <v>15</v>
      </c>
      <c r="E122" s="47">
        <f t="shared" si="19"/>
        <v>16</v>
      </c>
      <c r="F122" s="61">
        <f t="shared" si="20"/>
        <v>17.309849862241506</v>
      </c>
      <c r="G122" s="56">
        <f t="shared" si="17"/>
        <v>1.3098498622415065</v>
      </c>
      <c r="R122" s="70">
        <f t="shared" si="21"/>
        <v>17.309849862241506</v>
      </c>
      <c r="S122" s="70">
        <f t="shared" si="12"/>
        <v>17.638359689017701</v>
      </c>
      <c r="T122" s="93">
        <f>+R122*(1+'Fiyat Artış Tablosu'!$H$28)</f>
        <v>17.638359689017701</v>
      </c>
      <c r="U122" s="93">
        <f t="shared" si="13"/>
        <v>18</v>
      </c>
      <c r="V122" s="106">
        <f t="shared" si="18"/>
        <v>18</v>
      </c>
    </row>
    <row r="123" spans="1:22" x14ac:dyDescent="0.3">
      <c r="A123" s="113" t="s">
        <v>131</v>
      </c>
      <c r="B123" s="46" t="s">
        <v>192</v>
      </c>
      <c r="C123" s="46" t="s">
        <v>192</v>
      </c>
      <c r="D123" s="47">
        <v>15</v>
      </c>
      <c r="E123" s="47">
        <f t="shared" si="19"/>
        <v>16</v>
      </c>
      <c r="F123" s="61">
        <f t="shared" si="20"/>
        <v>17.309849862241506</v>
      </c>
      <c r="G123" s="56">
        <f t="shared" si="17"/>
        <v>1.3098498622415065</v>
      </c>
      <c r="R123" s="70">
        <f t="shared" si="21"/>
        <v>17.309849862241506</v>
      </c>
      <c r="S123" s="70">
        <f t="shared" si="12"/>
        <v>17.638359689017701</v>
      </c>
      <c r="T123" s="93">
        <f>+R123*(1+'Fiyat Artış Tablosu'!$H$28)</f>
        <v>17.638359689017701</v>
      </c>
      <c r="U123" s="93">
        <f t="shared" si="13"/>
        <v>18</v>
      </c>
      <c r="V123" s="106">
        <f t="shared" si="18"/>
        <v>18</v>
      </c>
    </row>
    <row r="124" spans="1:22" x14ac:dyDescent="0.3">
      <c r="A124" s="113" t="s">
        <v>132</v>
      </c>
      <c r="B124" s="46" t="s">
        <v>192</v>
      </c>
      <c r="C124" s="46" t="s">
        <v>192</v>
      </c>
      <c r="D124" s="47">
        <v>11</v>
      </c>
      <c r="E124" s="47">
        <f t="shared" si="19"/>
        <v>12</v>
      </c>
      <c r="F124" s="61">
        <f t="shared" si="20"/>
        <v>12.693889898977103</v>
      </c>
      <c r="G124" s="56">
        <f t="shared" si="17"/>
        <v>0.69388989897710296</v>
      </c>
      <c r="R124" s="70">
        <f t="shared" si="21"/>
        <v>12.693889898977103</v>
      </c>
      <c r="S124" s="70">
        <f t="shared" si="12"/>
        <v>12.934797105279644</v>
      </c>
      <c r="T124" s="93">
        <f>+R124*(1+'Fiyat Artış Tablosu'!$H$28)</f>
        <v>12.934797105279644</v>
      </c>
      <c r="U124" s="93">
        <f t="shared" si="13"/>
        <v>14</v>
      </c>
      <c r="V124" s="106">
        <f t="shared" si="18"/>
        <v>14</v>
      </c>
    </row>
    <row r="125" spans="1:22" x14ac:dyDescent="0.3">
      <c r="A125" s="113" t="s">
        <v>133</v>
      </c>
      <c r="B125" s="46" t="s">
        <v>192</v>
      </c>
      <c r="C125" s="46" t="s">
        <v>192</v>
      </c>
      <c r="D125" s="47">
        <v>14</v>
      </c>
      <c r="E125" s="47">
        <f t="shared" si="19"/>
        <v>15</v>
      </c>
      <c r="F125" s="61">
        <f t="shared" si="20"/>
        <v>16.155859871425406</v>
      </c>
      <c r="G125" s="56">
        <f t="shared" si="17"/>
        <v>1.155859871425406</v>
      </c>
      <c r="R125" s="70">
        <f t="shared" si="21"/>
        <v>16.155859871425406</v>
      </c>
      <c r="S125" s="70">
        <f t="shared" si="12"/>
        <v>16.462469043083185</v>
      </c>
      <c r="T125" s="93">
        <f>+R125*(1+'Fiyat Artış Tablosu'!$H$28)</f>
        <v>16.462469043083185</v>
      </c>
      <c r="U125" s="93">
        <f t="shared" si="13"/>
        <v>17</v>
      </c>
      <c r="V125" s="106">
        <f t="shared" si="18"/>
        <v>17</v>
      </c>
    </row>
    <row r="126" spans="1:22" x14ac:dyDescent="0.3">
      <c r="A126" s="113" t="s">
        <v>173</v>
      </c>
      <c r="B126" s="46" t="s">
        <v>192</v>
      </c>
      <c r="C126" s="46" t="s">
        <v>192</v>
      </c>
      <c r="D126" s="47">
        <v>14</v>
      </c>
      <c r="E126" s="47">
        <f t="shared" si="19"/>
        <v>15</v>
      </c>
      <c r="F126" s="61">
        <f t="shared" si="20"/>
        <v>16.155859871425406</v>
      </c>
      <c r="G126" s="56">
        <f t="shared" si="17"/>
        <v>1.155859871425406</v>
      </c>
      <c r="R126" s="70">
        <f t="shared" si="21"/>
        <v>16.155859871425406</v>
      </c>
      <c r="S126" s="70">
        <f t="shared" si="12"/>
        <v>16.462469043083185</v>
      </c>
      <c r="T126" s="93">
        <f>+R126*(1+'Fiyat Artış Tablosu'!$H$28)</f>
        <v>16.462469043083185</v>
      </c>
      <c r="U126" s="93">
        <f t="shared" si="13"/>
        <v>17</v>
      </c>
      <c r="V126" s="106">
        <f t="shared" si="18"/>
        <v>17</v>
      </c>
    </row>
    <row r="127" spans="1:22" x14ac:dyDescent="0.3">
      <c r="A127" s="113" t="s">
        <v>134</v>
      </c>
      <c r="B127" s="46" t="s">
        <v>192</v>
      </c>
      <c r="C127" s="46" t="s">
        <v>192</v>
      </c>
      <c r="D127" s="47">
        <v>17</v>
      </c>
      <c r="E127" s="47">
        <f t="shared" si="19"/>
        <v>18</v>
      </c>
      <c r="F127" s="61">
        <f t="shared" si="20"/>
        <v>19.617829843873707</v>
      </c>
      <c r="G127" s="56">
        <f t="shared" si="17"/>
        <v>1.6178298438737073</v>
      </c>
      <c r="R127" s="70">
        <f t="shared" si="21"/>
        <v>19.617829843873707</v>
      </c>
      <c r="S127" s="70">
        <f t="shared" si="12"/>
        <v>19.990140980886729</v>
      </c>
      <c r="T127" s="93">
        <f>+R127*(1+'Fiyat Artış Tablosu'!$H$28)</f>
        <v>19.990140980886729</v>
      </c>
      <c r="U127" s="93">
        <f t="shared" si="13"/>
        <v>21</v>
      </c>
      <c r="V127" s="106">
        <f t="shared" si="18"/>
        <v>21</v>
      </c>
    </row>
    <row r="128" spans="1:22" x14ac:dyDescent="0.3">
      <c r="A128" s="113" t="s">
        <v>135</v>
      </c>
      <c r="B128" s="46" t="s">
        <v>192</v>
      </c>
      <c r="C128" s="46" t="s">
        <v>192</v>
      </c>
      <c r="D128" s="47">
        <v>17</v>
      </c>
      <c r="E128" s="47">
        <f t="shared" si="19"/>
        <v>18</v>
      </c>
      <c r="F128" s="61">
        <f t="shared" si="20"/>
        <v>19.617829843873707</v>
      </c>
      <c r="G128" s="56">
        <f t="shared" si="17"/>
        <v>1.6178298438737073</v>
      </c>
      <c r="R128" s="70">
        <f t="shared" si="21"/>
        <v>19.617829843873707</v>
      </c>
      <c r="S128" s="70">
        <f t="shared" si="12"/>
        <v>19.990140980886729</v>
      </c>
      <c r="T128" s="93">
        <f>+R128*(1+'Fiyat Artış Tablosu'!$H$28)</f>
        <v>19.990140980886729</v>
      </c>
      <c r="U128" s="93">
        <f t="shared" si="13"/>
        <v>21</v>
      </c>
      <c r="V128" s="106">
        <f t="shared" si="18"/>
        <v>21</v>
      </c>
    </row>
    <row r="129" spans="1:25" x14ac:dyDescent="0.3">
      <c r="A129" s="113" t="s">
        <v>136</v>
      </c>
      <c r="B129" s="46" t="s">
        <v>192</v>
      </c>
      <c r="C129" s="46" t="s">
        <v>192</v>
      </c>
      <c r="D129" s="47">
        <v>33</v>
      </c>
      <c r="E129" s="47">
        <f t="shared" si="19"/>
        <v>34</v>
      </c>
      <c r="F129" s="61">
        <f t="shared" si="20"/>
        <v>38.081669696931314</v>
      </c>
      <c r="G129" s="56">
        <f t="shared" si="17"/>
        <v>4.0816696969313142</v>
      </c>
      <c r="R129" s="70">
        <f t="shared" si="21"/>
        <v>38.081669696931314</v>
      </c>
      <c r="S129" s="70">
        <f t="shared" si="12"/>
        <v>38.804391315838942</v>
      </c>
      <c r="T129" s="93">
        <f>+R129*(1+'Fiyat Artış Tablosu'!$H$28)</f>
        <v>38.804391315838942</v>
      </c>
      <c r="U129" s="93">
        <f t="shared" si="13"/>
        <v>40</v>
      </c>
      <c r="V129" s="106">
        <f t="shared" si="18"/>
        <v>40</v>
      </c>
    </row>
    <row r="130" spans="1:25" x14ac:dyDescent="0.3">
      <c r="A130" s="113" t="s">
        <v>137</v>
      </c>
      <c r="B130" s="46" t="s">
        <v>192</v>
      </c>
      <c r="C130" s="46" t="s">
        <v>192</v>
      </c>
      <c r="D130" s="47">
        <v>33</v>
      </c>
      <c r="E130" s="47">
        <f t="shared" si="19"/>
        <v>34</v>
      </c>
      <c r="F130" s="61">
        <f t="shared" si="20"/>
        <v>38.081669696931314</v>
      </c>
      <c r="G130" s="56">
        <f t="shared" si="17"/>
        <v>4.0816696969313142</v>
      </c>
      <c r="R130" s="70">
        <f t="shared" si="21"/>
        <v>38.081669696931314</v>
      </c>
      <c r="S130" s="70">
        <f t="shared" si="12"/>
        <v>38.804391315838942</v>
      </c>
      <c r="T130" s="93">
        <f>+R130*(1+'Fiyat Artış Tablosu'!$H$28)</f>
        <v>38.804391315838942</v>
      </c>
      <c r="U130" s="93">
        <f t="shared" si="13"/>
        <v>40</v>
      </c>
      <c r="V130" s="106">
        <f t="shared" si="18"/>
        <v>40</v>
      </c>
    </row>
    <row r="131" spans="1:25" x14ac:dyDescent="0.3">
      <c r="A131" s="113" t="s">
        <v>138</v>
      </c>
      <c r="B131" s="46" t="s">
        <v>192</v>
      </c>
      <c r="C131" s="46" t="s">
        <v>192</v>
      </c>
      <c r="D131" s="46">
        <v>40</v>
      </c>
      <c r="E131" s="46">
        <f t="shared" si="19"/>
        <v>41</v>
      </c>
      <c r="F131" s="61">
        <f t="shared" si="20"/>
        <v>46.15959963264401</v>
      </c>
      <c r="G131" s="46">
        <f t="shared" si="17"/>
        <v>5.1595996326440101</v>
      </c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70">
        <f t="shared" si="21"/>
        <v>46.15959963264401</v>
      </c>
      <c r="S131" s="70">
        <f t="shared" si="12"/>
        <v>47.035625837380529</v>
      </c>
      <c r="T131" s="93">
        <f>+R131*(1+'Fiyat Artış Tablosu'!$H$28)</f>
        <v>47.035625837380529</v>
      </c>
      <c r="U131" s="93">
        <f t="shared" si="13"/>
        <v>48</v>
      </c>
      <c r="V131" s="106">
        <f t="shared" si="18"/>
        <v>48</v>
      </c>
    </row>
    <row r="132" spans="1:25" x14ac:dyDescent="0.3">
      <c r="A132" s="113" t="s">
        <v>214</v>
      </c>
      <c r="B132" s="46" t="s">
        <v>192</v>
      </c>
      <c r="C132" s="46" t="s">
        <v>192</v>
      </c>
      <c r="D132" s="46"/>
      <c r="E132" s="46"/>
      <c r="F132" s="61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70">
        <v>50</v>
      </c>
      <c r="S132" s="70">
        <f t="shared" ref="S132:S154" si="22">(R132*$U$1)+R132</f>
        <v>50.948910098558343</v>
      </c>
      <c r="T132" s="93">
        <v>50</v>
      </c>
      <c r="U132" s="93">
        <f t="shared" ref="U132:U154" si="23">+ROUNDUP(T132*(1+$U$1),0.5)</f>
        <v>51</v>
      </c>
      <c r="V132" s="106">
        <f t="shared" si="18"/>
        <v>51</v>
      </c>
    </row>
    <row r="133" spans="1:25" x14ac:dyDescent="0.3">
      <c r="A133" s="113" t="s">
        <v>215</v>
      </c>
      <c r="B133" s="46" t="s">
        <v>192</v>
      </c>
      <c r="C133" s="46" t="s">
        <v>192</v>
      </c>
      <c r="D133" s="46"/>
      <c r="E133" s="46"/>
      <c r="F133" s="61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70">
        <v>60</v>
      </c>
      <c r="S133" s="70">
        <f t="shared" si="22"/>
        <v>61.138692118270008</v>
      </c>
      <c r="T133" s="93">
        <v>60</v>
      </c>
      <c r="U133" s="93">
        <f t="shared" si="23"/>
        <v>62</v>
      </c>
      <c r="V133" s="106">
        <f t="shared" si="18"/>
        <v>62</v>
      </c>
    </row>
    <row r="134" spans="1:25" x14ac:dyDescent="0.3">
      <c r="A134" s="113" t="s">
        <v>213</v>
      </c>
      <c r="B134" s="46" t="s">
        <v>192</v>
      </c>
      <c r="C134" s="46" t="s">
        <v>192</v>
      </c>
      <c r="D134" s="46"/>
      <c r="E134" s="46"/>
      <c r="F134" s="61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70">
        <v>50</v>
      </c>
      <c r="S134" s="70">
        <f t="shared" si="22"/>
        <v>50.948910098558343</v>
      </c>
      <c r="T134" s="93">
        <v>50</v>
      </c>
      <c r="U134" s="93">
        <f t="shared" si="23"/>
        <v>51</v>
      </c>
      <c r="V134" s="106">
        <f t="shared" si="18"/>
        <v>51</v>
      </c>
    </row>
    <row r="135" spans="1:25" x14ac:dyDescent="0.3">
      <c r="A135" s="113" t="s">
        <v>200</v>
      </c>
      <c r="B135" s="46" t="s">
        <v>192</v>
      </c>
      <c r="C135" s="46" t="s">
        <v>192</v>
      </c>
      <c r="D135" s="46"/>
      <c r="E135" s="46"/>
      <c r="F135" s="61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70">
        <v>27</v>
      </c>
      <c r="S135" s="70">
        <f t="shared" si="22"/>
        <v>27.512411453221503</v>
      </c>
      <c r="T135" s="93">
        <v>27</v>
      </c>
      <c r="U135" s="93">
        <f t="shared" si="23"/>
        <v>28</v>
      </c>
      <c r="V135" s="106">
        <f t="shared" si="18"/>
        <v>28</v>
      </c>
    </row>
    <row r="136" spans="1:25" x14ac:dyDescent="0.3">
      <c r="A136" s="113" t="s">
        <v>201</v>
      </c>
      <c r="B136" s="46" t="s">
        <v>192</v>
      </c>
      <c r="C136" s="46" t="s">
        <v>192</v>
      </c>
      <c r="D136" s="46"/>
      <c r="E136" s="46"/>
      <c r="F136" s="61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70">
        <v>75</v>
      </c>
      <c r="S136" s="70">
        <f t="shared" si="22"/>
        <v>76.423365147837515</v>
      </c>
      <c r="T136" s="93">
        <v>75</v>
      </c>
      <c r="U136" s="93">
        <f t="shared" si="23"/>
        <v>77</v>
      </c>
      <c r="V136" s="106">
        <f t="shared" si="18"/>
        <v>77</v>
      </c>
      <c r="Y136" s="57"/>
    </row>
    <row r="137" spans="1:25" x14ac:dyDescent="0.3">
      <c r="A137" s="113" t="s">
        <v>202</v>
      </c>
      <c r="B137" s="46" t="s">
        <v>192</v>
      </c>
      <c r="C137" s="46" t="s">
        <v>192</v>
      </c>
      <c r="D137" s="46"/>
      <c r="E137" s="46"/>
      <c r="F137" s="61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70">
        <v>99</v>
      </c>
      <c r="S137" s="70">
        <f t="shared" si="22"/>
        <v>100.87884199514552</v>
      </c>
      <c r="T137" s="93">
        <v>99</v>
      </c>
      <c r="U137" s="93">
        <f t="shared" si="23"/>
        <v>101</v>
      </c>
      <c r="V137" s="106">
        <f t="shared" si="18"/>
        <v>101</v>
      </c>
    </row>
    <row r="138" spans="1:25" x14ac:dyDescent="0.3">
      <c r="A138" s="113" t="s">
        <v>204</v>
      </c>
      <c r="B138" s="46" t="s">
        <v>192</v>
      </c>
      <c r="C138" s="46" t="s">
        <v>192</v>
      </c>
      <c r="D138" s="46"/>
      <c r="E138" s="46"/>
      <c r="F138" s="61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70">
        <v>95</v>
      </c>
      <c r="S138" s="70">
        <f t="shared" si="22"/>
        <v>96.802929187260844</v>
      </c>
      <c r="T138" s="93">
        <v>95</v>
      </c>
      <c r="U138" s="93">
        <f t="shared" si="23"/>
        <v>97</v>
      </c>
      <c r="V138" s="106">
        <f t="shared" si="18"/>
        <v>97</v>
      </c>
    </row>
    <row r="139" spans="1:25" x14ac:dyDescent="0.3">
      <c r="A139" s="113" t="s">
        <v>203</v>
      </c>
      <c r="B139" s="46" t="s">
        <v>192</v>
      </c>
      <c r="C139" s="46" t="s">
        <v>192</v>
      </c>
      <c r="D139" s="46"/>
      <c r="E139" s="46"/>
      <c r="F139" s="61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70">
        <v>103</v>
      </c>
      <c r="S139" s="70">
        <f t="shared" si="22"/>
        <v>104.95475480303018</v>
      </c>
      <c r="T139" s="93">
        <v>103</v>
      </c>
      <c r="U139" s="93">
        <f t="shared" si="23"/>
        <v>105</v>
      </c>
      <c r="V139" s="106">
        <f t="shared" si="18"/>
        <v>105</v>
      </c>
    </row>
    <row r="140" spans="1:25" x14ac:dyDescent="0.3">
      <c r="A140" s="113" t="s">
        <v>139</v>
      </c>
      <c r="B140" s="46" t="s">
        <v>192</v>
      </c>
      <c r="C140" s="46" t="s">
        <v>192</v>
      </c>
      <c r="D140" s="46">
        <v>107</v>
      </c>
      <c r="E140" s="46">
        <f t="shared" ref="E140:E152" si="24">+ROUNDUP((D140*(1+$R$2)),0.5)</f>
        <v>110</v>
      </c>
      <c r="F140" s="61">
        <f t="shared" ref="F140:F152" si="25">(D140*$L$7*0.2)+(D140*0.5*$L$10)+(D140*0.3*$L$11)+D140</f>
        <v>123.47692901732273</v>
      </c>
      <c r="G140" s="46">
        <f t="shared" si="17"/>
        <v>13.476929017322732</v>
      </c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70">
        <f t="shared" ref="R140:R146" si="26">+F140</f>
        <v>123.47692901732273</v>
      </c>
      <c r="S140" s="70">
        <f t="shared" si="22"/>
        <v>125.82029911499292</v>
      </c>
      <c r="T140" s="93">
        <v>123</v>
      </c>
      <c r="U140" s="93">
        <f t="shared" si="23"/>
        <v>126</v>
      </c>
      <c r="V140" s="106">
        <f t="shared" si="18"/>
        <v>126</v>
      </c>
    </row>
    <row r="141" spans="1:25" x14ac:dyDescent="0.3">
      <c r="A141" s="113" t="s">
        <v>140</v>
      </c>
      <c r="B141" s="46" t="s">
        <v>192</v>
      </c>
      <c r="C141" s="46" t="s">
        <v>192</v>
      </c>
      <c r="D141" s="46">
        <v>107</v>
      </c>
      <c r="E141" s="46">
        <f t="shared" si="24"/>
        <v>110</v>
      </c>
      <c r="F141" s="61">
        <f t="shared" si="25"/>
        <v>123.47692901732273</v>
      </c>
      <c r="G141" s="46">
        <f t="shared" si="17"/>
        <v>13.476929017322732</v>
      </c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70">
        <f t="shared" si="26"/>
        <v>123.47692901732273</v>
      </c>
      <c r="S141" s="70">
        <f t="shared" si="22"/>
        <v>125.82029911499292</v>
      </c>
      <c r="T141" s="93">
        <v>123</v>
      </c>
      <c r="U141" s="93">
        <f t="shared" si="23"/>
        <v>126</v>
      </c>
      <c r="V141" s="106">
        <f t="shared" si="18"/>
        <v>126</v>
      </c>
    </row>
    <row r="142" spans="1:25" x14ac:dyDescent="0.3">
      <c r="A142" s="113" t="s">
        <v>174</v>
      </c>
      <c r="B142" s="46" t="s">
        <v>192</v>
      </c>
      <c r="C142" s="46" t="s">
        <v>192</v>
      </c>
      <c r="D142" s="46">
        <v>65</v>
      </c>
      <c r="E142" s="46">
        <f t="shared" si="24"/>
        <v>67</v>
      </c>
      <c r="F142" s="61">
        <f t="shared" si="25"/>
        <v>75.009349403046514</v>
      </c>
      <c r="G142" s="46">
        <f t="shared" si="17"/>
        <v>8.0093494030465138</v>
      </c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70">
        <f t="shared" si="26"/>
        <v>75.009349403046514</v>
      </c>
      <c r="S142" s="70">
        <f t="shared" si="22"/>
        <v>76.432891985743353</v>
      </c>
      <c r="T142" s="93">
        <v>75</v>
      </c>
      <c r="U142" s="93">
        <f t="shared" si="23"/>
        <v>77</v>
      </c>
      <c r="V142" s="106">
        <f t="shared" si="18"/>
        <v>77</v>
      </c>
    </row>
    <row r="143" spans="1:25" x14ac:dyDescent="0.3">
      <c r="A143" s="113" t="s">
        <v>175</v>
      </c>
      <c r="B143" s="46" t="s">
        <v>192</v>
      </c>
      <c r="C143" s="46" t="s">
        <v>192</v>
      </c>
      <c r="D143" s="46">
        <v>15</v>
      </c>
      <c r="E143" s="46">
        <f t="shared" si="24"/>
        <v>16</v>
      </c>
      <c r="F143" s="61">
        <f t="shared" si="25"/>
        <v>17.309849862241506</v>
      </c>
      <c r="G143" s="46">
        <f t="shared" si="17"/>
        <v>1.3098498622415065</v>
      </c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70">
        <f t="shared" si="26"/>
        <v>17.309849862241506</v>
      </c>
      <c r="S143" s="70">
        <f t="shared" si="22"/>
        <v>17.638359689017701</v>
      </c>
      <c r="T143" s="93">
        <v>17</v>
      </c>
      <c r="U143" s="93">
        <f t="shared" si="23"/>
        <v>18</v>
      </c>
      <c r="V143" s="106">
        <f t="shared" si="18"/>
        <v>18</v>
      </c>
    </row>
    <row r="144" spans="1:25" x14ac:dyDescent="0.3">
      <c r="A144" s="113" t="s">
        <v>176</v>
      </c>
      <c r="B144" s="46" t="s">
        <v>192</v>
      </c>
      <c r="C144" s="46" t="s">
        <v>192</v>
      </c>
      <c r="D144" s="46">
        <v>15</v>
      </c>
      <c r="E144" s="46">
        <f t="shared" si="24"/>
        <v>16</v>
      </c>
      <c r="F144" s="61">
        <f t="shared" si="25"/>
        <v>17.309849862241506</v>
      </c>
      <c r="G144" s="46">
        <f t="shared" si="17"/>
        <v>1.3098498622415065</v>
      </c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70">
        <f t="shared" si="26"/>
        <v>17.309849862241506</v>
      </c>
      <c r="S144" s="70">
        <f t="shared" si="22"/>
        <v>17.638359689017701</v>
      </c>
      <c r="T144" s="93">
        <v>17</v>
      </c>
      <c r="U144" s="93">
        <f t="shared" si="23"/>
        <v>18</v>
      </c>
      <c r="V144" s="106">
        <f t="shared" si="18"/>
        <v>18</v>
      </c>
    </row>
    <row r="145" spans="1:22" x14ac:dyDescent="0.3">
      <c r="A145" s="113" t="s">
        <v>141</v>
      </c>
      <c r="B145" s="46" t="s">
        <v>192</v>
      </c>
      <c r="C145" s="46" t="s">
        <v>192</v>
      </c>
      <c r="D145" s="47">
        <v>29</v>
      </c>
      <c r="E145" s="47">
        <f t="shared" si="24"/>
        <v>30</v>
      </c>
      <c r="F145" s="61">
        <f t="shared" si="25"/>
        <v>33.465709733666912</v>
      </c>
      <c r="G145" s="56">
        <f t="shared" si="17"/>
        <v>3.4657097336669125</v>
      </c>
      <c r="R145" s="70">
        <f t="shared" si="26"/>
        <v>33.465709733666912</v>
      </c>
      <c r="S145" s="70">
        <f t="shared" si="22"/>
        <v>34.100828732100886</v>
      </c>
      <c r="T145" s="93">
        <v>33</v>
      </c>
      <c r="U145" s="93">
        <f t="shared" si="23"/>
        <v>34</v>
      </c>
      <c r="V145" s="106">
        <f t="shared" si="18"/>
        <v>34</v>
      </c>
    </row>
    <row r="146" spans="1:22" x14ac:dyDescent="0.3">
      <c r="A146" s="113" t="s">
        <v>142</v>
      </c>
      <c r="B146" s="46" t="s">
        <v>192</v>
      </c>
      <c r="C146" s="46" t="s">
        <v>192</v>
      </c>
      <c r="D146" s="47">
        <v>46</v>
      </c>
      <c r="E146" s="47">
        <f t="shared" si="24"/>
        <v>47</v>
      </c>
      <c r="F146" s="61">
        <f t="shared" si="25"/>
        <v>53.083539577540613</v>
      </c>
      <c r="G146" s="56">
        <f t="shared" si="17"/>
        <v>6.0835395775406127</v>
      </c>
      <c r="R146" s="70">
        <f t="shared" si="26"/>
        <v>53.083539577540613</v>
      </c>
      <c r="S146" s="70">
        <f t="shared" si="22"/>
        <v>54.090969712987608</v>
      </c>
      <c r="T146" s="93">
        <v>53</v>
      </c>
      <c r="U146" s="93">
        <f t="shared" si="23"/>
        <v>55</v>
      </c>
      <c r="V146" s="106">
        <f t="shared" si="18"/>
        <v>55</v>
      </c>
    </row>
    <row r="147" spans="1:22" x14ac:dyDescent="0.3">
      <c r="A147" s="113" t="s">
        <v>143</v>
      </c>
      <c r="B147" s="46" t="s">
        <v>192</v>
      </c>
      <c r="C147" s="46" t="s">
        <v>192</v>
      </c>
      <c r="D147" s="47">
        <v>46</v>
      </c>
      <c r="E147" s="47">
        <f t="shared" si="24"/>
        <v>47</v>
      </c>
      <c r="F147" s="61">
        <f t="shared" si="25"/>
        <v>53.083539577540613</v>
      </c>
      <c r="G147" s="56">
        <f t="shared" si="17"/>
        <v>6.0835395775406127</v>
      </c>
      <c r="R147" s="70">
        <f t="shared" ref="R147:R152" si="27">+F147</f>
        <v>53.083539577540613</v>
      </c>
      <c r="S147" s="70">
        <f t="shared" si="22"/>
        <v>54.090969712987608</v>
      </c>
      <c r="T147" s="93">
        <v>53</v>
      </c>
      <c r="U147" s="93">
        <f t="shared" si="23"/>
        <v>55</v>
      </c>
      <c r="V147" s="106">
        <f t="shared" si="18"/>
        <v>55</v>
      </c>
    </row>
    <row r="148" spans="1:22" x14ac:dyDescent="0.3">
      <c r="A148" s="113" t="s">
        <v>144</v>
      </c>
      <c r="B148" s="46" t="s">
        <v>192</v>
      </c>
      <c r="C148" s="46" t="s">
        <v>192</v>
      </c>
      <c r="D148" s="47">
        <v>17</v>
      </c>
      <c r="E148" s="47">
        <f t="shared" si="24"/>
        <v>18</v>
      </c>
      <c r="F148" s="61">
        <f t="shared" si="25"/>
        <v>19.617829843873707</v>
      </c>
      <c r="G148" s="56">
        <f t="shared" ref="G148:G152" si="28">F148-E148</f>
        <v>1.6178298438737073</v>
      </c>
      <c r="R148" s="70">
        <f t="shared" si="27"/>
        <v>19.617829843873707</v>
      </c>
      <c r="S148" s="70">
        <f t="shared" si="22"/>
        <v>19.990140980886729</v>
      </c>
      <c r="T148" s="93">
        <v>20</v>
      </c>
      <c r="U148" s="93">
        <f t="shared" si="23"/>
        <v>21</v>
      </c>
      <c r="V148" s="106">
        <f t="shared" si="18"/>
        <v>21</v>
      </c>
    </row>
    <row r="149" spans="1:22" x14ac:dyDescent="0.3">
      <c r="A149" s="113" t="s">
        <v>177</v>
      </c>
      <c r="B149" s="46" t="s">
        <v>192</v>
      </c>
      <c r="C149" s="46" t="s">
        <v>192</v>
      </c>
      <c r="D149" s="47">
        <v>46</v>
      </c>
      <c r="E149" s="47">
        <f t="shared" si="24"/>
        <v>47</v>
      </c>
      <c r="F149" s="61">
        <f t="shared" si="25"/>
        <v>53.083539577540613</v>
      </c>
      <c r="G149" s="56">
        <f t="shared" si="28"/>
        <v>6.0835395775406127</v>
      </c>
      <c r="R149" s="70">
        <f t="shared" si="27"/>
        <v>53.083539577540613</v>
      </c>
      <c r="S149" s="70">
        <f t="shared" si="22"/>
        <v>54.090969712987608</v>
      </c>
      <c r="T149" s="93">
        <v>53</v>
      </c>
      <c r="U149" s="93">
        <f t="shared" si="23"/>
        <v>55</v>
      </c>
      <c r="V149" s="106">
        <f t="shared" si="18"/>
        <v>55</v>
      </c>
    </row>
    <row r="150" spans="1:22" x14ac:dyDescent="0.3">
      <c r="A150" s="113" t="s">
        <v>145</v>
      </c>
      <c r="B150" s="46" t="s">
        <v>192</v>
      </c>
      <c r="C150" s="46" t="s">
        <v>192</v>
      </c>
      <c r="D150" s="47">
        <v>27</v>
      </c>
      <c r="E150" s="47">
        <f t="shared" si="24"/>
        <v>28</v>
      </c>
      <c r="F150" s="61">
        <f t="shared" si="25"/>
        <v>31.157729752034708</v>
      </c>
      <c r="G150" s="56">
        <f t="shared" si="28"/>
        <v>3.1577297520347081</v>
      </c>
      <c r="R150" s="70">
        <f t="shared" si="27"/>
        <v>31.157729752034708</v>
      </c>
      <c r="S150" s="70">
        <f t="shared" si="22"/>
        <v>31.749047440231855</v>
      </c>
      <c r="T150" s="93">
        <v>31</v>
      </c>
      <c r="U150" s="93">
        <f t="shared" si="23"/>
        <v>32</v>
      </c>
      <c r="V150" s="106">
        <f t="shared" si="18"/>
        <v>32</v>
      </c>
    </row>
    <row r="151" spans="1:22" x14ac:dyDescent="0.3">
      <c r="A151" s="113" t="s">
        <v>146</v>
      </c>
      <c r="B151" s="46" t="s">
        <v>192</v>
      </c>
      <c r="C151" s="46" t="s">
        <v>192</v>
      </c>
      <c r="D151" s="47">
        <v>70</v>
      </c>
      <c r="E151" s="47">
        <f t="shared" si="24"/>
        <v>72</v>
      </c>
      <c r="F151" s="61">
        <f t="shared" si="25"/>
        <v>80.77929935712703</v>
      </c>
      <c r="G151" s="56">
        <f t="shared" si="28"/>
        <v>8.7792993571270301</v>
      </c>
      <c r="R151" s="70">
        <f t="shared" si="27"/>
        <v>80.77929935712703</v>
      </c>
      <c r="S151" s="70">
        <f t="shared" si="22"/>
        <v>82.312345215415931</v>
      </c>
      <c r="T151" s="93">
        <v>81</v>
      </c>
      <c r="U151" s="93">
        <f t="shared" si="23"/>
        <v>83</v>
      </c>
      <c r="V151" s="106">
        <f t="shared" si="18"/>
        <v>83</v>
      </c>
    </row>
    <row r="152" spans="1:22" x14ac:dyDescent="0.3">
      <c r="A152" s="113" t="s">
        <v>147</v>
      </c>
      <c r="B152" s="46" t="s">
        <v>192</v>
      </c>
      <c r="C152" s="46" t="s">
        <v>192</v>
      </c>
      <c r="D152" s="46">
        <v>65</v>
      </c>
      <c r="E152" s="46">
        <f t="shared" si="24"/>
        <v>67</v>
      </c>
      <c r="F152" s="61">
        <f t="shared" si="25"/>
        <v>75.009349403046514</v>
      </c>
      <c r="G152" s="46">
        <f t="shared" si="28"/>
        <v>8.0093494030465138</v>
      </c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70">
        <f t="shared" si="27"/>
        <v>75.009349403046514</v>
      </c>
      <c r="S152" s="70">
        <f t="shared" si="22"/>
        <v>76.432891985743353</v>
      </c>
      <c r="T152" s="93">
        <v>75</v>
      </c>
      <c r="U152" s="93">
        <f t="shared" si="23"/>
        <v>77</v>
      </c>
      <c r="V152" s="106">
        <f t="shared" si="18"/>
        <v>77</v>
      </c>
    </row>
    <row r="153" spans="1:22" x14ac:dyDescent="0.3">
      <c r="A153" s="113" t="s">
        <v>207</v>
      </c>
      <c r="B153" s="46" t="s">
        <v>192</v>
      </c>
      <c r="C153" s="46" t="s">
        <v>192</v>
      </c>
      <c r="D153" s="46"/>
      <c r="E153" s="46"/>
      <c r="F153" s="61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70">
        <v>93</v>
      </c>
      <c r="S153" s="70">
        <f t="shared" si="22"/>
        <v>94.764972783318512</v>
      </c>
      <c r="T153" s="93">
        <v>93</v>
      </c>
      <c r="U153" s="93">
        <f t="shared" si="23"/>
        <v>95</v>
      </c>
      <c r="V153" s="106">
        <f t="shared" ref="V153:V154" si="29">+ROUNDUP(T153*(1+$U$1),0.5)</f>
        <v>95</v>
      </c>
    </row>
    <row r="154" spans="1:22" x14ac:dyDescent="0.3">
      <c r="A154" s="113" t="s">
        <v>206</v>
      </c>
      <c r="B154" s="46" t="s">
        <v>192</v>
      </c>
      <c r="C154" s="46" t="s">
        <v>192</v>
      </c>
      <c r="D154" s="46"/>
      <c r="E154" s="46"/>
      <c r="F154" s="61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70">
        <v>87</v>
      </c>
      <c r="S154" s="70">
        <f t="shared" si="22"/>
        <v>88.651103571491518</v>
      </c>
      <c r="T154" s="93">
        <v>87</v>
      </c>
      <c r="U154" s="93">
        <f t="shared" si="23"/>
        <v>89</v>
      </c>
      <c r="V154" s="106">
        <f t="shared" si="29"/>
        <v>89</v>
      </c>
    </row>
    <row r="155" spans="1:22" x14ac:dyDescent="0.3">
      <c r="A155" s="109"/>
      <c r="B155" s="65"/>
      <c r="C155" s="65"/>
      <c r="D155" s="65"/>
      <c r="E155" s="65"/>
      <c r="F155" s="66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107"/>
    </row>
    <row r="156" spans="1:22" x14ac:dyDescent="0.3">
      <c r="A156" s="109"/>
      <c r="B156" s="65"/>
      <c r="C156" s="65"/>
      <c r="D156" s="65"/>
      <c r="E156" s="65"/>
      <c r="F156" s="66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107"/>
    </row>
    <row r="157" spans="1:22" x14ac:dyDescent="0.3">
      <c r="A157" s="109"/>
      <c r="B157" s="65"/>
      <c r="C157" s="65"/>
      <c r="D157" s="65"/>
      <c r="E157" s="65"/>
      <c r="F157" s="66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107"/>
    </row>
    <row r="158" spans="1:22" x14ac:dyDescent="0.3">
      <c r="A158" s="109"/>
      <c r="B158" s="65"/>
      <c r="C158" s="65"/>
      <c r="D158" s="65"/>
      <c r="E158" s="65"/>
      <c r="F158" s="66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107"/>
    </row>
    <row r="159" spans="1:22" x14ac:dyDescent="0.3">
      <c r="A159" s="109"/>
      <c r="B159" s="65"/>
      <c r="C159" s="65"/>
      <c r="D159" s="65"/>
      <c r="E159" s="65"/>
      <c r="F159" s="66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107"/>
    </row>
    <row r="160" spans="1:22" x14ac:dyDescent="0.3">
      <c r="A160" s="109"/>
      <c r="B160" s="65"/>
      <c r="C160" s="65"/>
      <c r="D160" s="65"/>
      <c r="E160" s="65"/>
      <c r="F160" s="66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107"/>
    </row>
    <row r="161" spans="1:22" x14ac:dyDescent="0.3">
      <c r="A161" s="109"/>
      <c r="B161" s="65"/>
      <c r="C161" s="65"/>
      <c r="D161" s="65"/>
      <c r="E161" s="65"/>
      <c r="F161" s="66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107"/>
    </row>
    <row r="162" spans="1:22" x14ac:dyDescent="0.3">
      <c r="A162" s="109"/>
      <c r="B162" s="65"/>
      <c r="C162" s="65"/>
      <c r="D162" s="65"/>
      <c r="E162" s="65"/>
      <c r="F162" s="66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107"/>
    </row>
    <row r="163" spans="1:22" x14ac:dyDescent="0.3">
      <c r="A163" s="109"/>
      <c r="B163" s="65"/>
      <c r="C163" s="65"/>
      <c r="D163" s="65"/>
      <c r="E163" s="65"/>
      <c r="F163" s="66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107"/>
    </row>
    <row r="164" spans="1:22" x14ac:dyDescent="0.3">
      <c r="A164" s="109"/>
      <c r="B164" s="65"/>
      <c r="C164" s="65"/>
      <c r="D164" s="65"/>
      <c r="E164" s="65"/>
      <c r="F164" s="66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107"/>
    </row>
    <row r="165" spans="1:22" x14ac:dyDescent="0.3">
      <c r="A165" s="109"/>
      <c r="B165" s="65"/>
      <c r="C165" s="65"/>
      <c r="D165" s="65"/>
      <c r="E165" s="65"/>
      <c r="F165" s="66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107"/>
    </row>
    <row r="166" spans="1:22" x14ac:dyDescent="0.3">
      <c r="A166" s="109"/>
      <c r="B166" s="65"/>
      <c r="C166" s="65"/>
      <c r="D166" s="65"/>
      <c r="E166" s="65"/>
      <c r="F166" s="66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107"/>
    </row>
    <row r="167" spans="1:22" x14ac:dyDescent="0.3">
      <c r="A167" s="109"/>
      <c r="B167" s="65"/>
      <c r="C167" s="65"/>
      <c r="D167" s="65"/>
      <c r="E167" s="65"/>
      <c r="F167" s="66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107"/>
    </row>
    <row r="168" spans="1:22" x14ac:dyDescent="0.3">
      <c r="A168" s="109"/>
      <c r="B168" s="65"/>
      <c r="C168" s="65"/>
      <c r="D168" s="65"/>
      <c r="E168" s="65"/>
      <c r="F168" s="66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107"/>
    </row>
    <row r="169" spans="1:22" x14ac:dyDescent="0.3">
      <c r="A169" s="109"/>
      <c r="B169" s="65"/>
      <c r="C169" s="65"/>
      <c r="D169" s="65"/>
      <c r="E169" s="65"/>
      <c r="F169" s="66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107"/>
    </row>
    <row r="170" spans="1:22" x14ac:dyDescent="0.3">
      <c r="A170" s="109"/>
      <c r="B170" s="65"/>
      <c r="C170" s="65"/>
      <c r="D170" s="65"/>
      <c r="E170" s="65"/>
      <c r="F170" s="66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107"/>
    </row>
    <row r="171" spans="1:22" x14ac:dyDescent="0.3">
      <c r="A171" s="109"/>
      <c r="B171" s="65"/>
      <c r="C171" s="65"/>
      <c r="D171" s="65"/>
      <c r="E171" s="65"/>
      <c r="F171" s="66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107"/>
    </row>
    <row r="172" spans="1:22" x14ac:dyDescent="0.3">
      <c r="A172" s="109"/>
      <c r="B172" s="65"/>
      <c r="C172" s="65"/>
      <c r="D172" s="65"/>
      <c r="E172" s="65"/>
      <c r="F172" s="66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107"/>
    </row>
    <row r="173" spans="1:22" x14ac:dyDescent="0.3">
      <c r="A173" s="109"/>
      <c r="B173" s="65"/>
      <c r="C173" s="65"/>
      <c r="D173" s="65"/>
      <c r="E173" s="65"/>
      <c r="F173" s="66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107"/>
    </row>
    <row r="174" spans="1:22" x14ac:dyDescent="0.3">
      <c r="A174" s="109"/>
      <c r="B174" s="65"/>
      <c r="C174" s="65"/>
      <c r="D174" s="65"/>
      <c r="E174" s="65"/>
      <c r="F174" s="66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107"/>
    </row>
    <row r="175" spans="1:22" x14ac:dyDescent="0.3">
      <c r="A175" s="109"/>
      <c r="B175" s="65"/>
      <c r="C175" s="65"/>
      <c r="D175" s="65"/>
      <c r="E175" s="65"/>
      <c r="F175" s="66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107"/>
    </row>
    <row r="176" spans="1:22" x14ac:dyDescent="0.3">
      <c r="A176" s="109"/>
      <c r="B176" s="65"/>
      <c r="C176" s="65"/>
      <c r="D176" s="65"/>
      <c r="E176" s="65"/>
      <c r="F176" s="66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107"/>
    </row>
    <row r="177" spans="1:22" x14ac:dyDescent="0.3">
      <c r="A177" s="109"/>
      <c r="B177" s="65"/>
      <c r="C177" s="65"/>
      <c r="D177" s="65"/>
      <c r="E177" s="65"/>
      <c r="F177" s="66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107"/>
    </row>
    <row r="178" spans="1:22" x14ac:dyDescent="0.3">
      <c r="A178" s="109"/>
      <c r="B178" s="65"/>
      <c r="C178" s="65"/>
      <c r="D178" s="65"/>
      <c r="E178" s="65"/>
      <c r="F178" s="66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107"/>
    </row>
    <row r="179" spans="1:22" x14ac:dyDescent="0.3">
      <c r="A179" s="109"/>
      <c r="B179" s="65"/>
      <c r="C179" s="65"/>
      <c r="D179" s="65"/>
      <c r="E179" s="65"/>
      <c r="F179" s="66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107"/>
    </row>
    <row r="180" spans="1:22" s="65" customFormat="1" x14ac:dyDescent="0.3">
      <c r="A180" s="109"/>
      <c r="F180" s="66"/>
      <c r="V180" s="109"/>
    </row>
    <row r="181" spans="1:22" s="65" customFormat="1" x14ac:dyDescent="0.3">
      <c r="A181" s="109"/>
      <c r="F181" s="66"/>
      <c r="V181" s="109"/>
    </row>
    <row r="182" spans="1:22" s="65" customFormat="1" x14ac:dyDescent="0.3">
      <c r="A182" s="109"/>
      <c r="F182" s="66"/>
      <c r="V182" s="109"/>
    </row>
    <row r="183" spans="1:22" s="65" customFormat="1" x14ac:dyDescent="0.3">
      <c r="A183" s="109"/>
      <c r="F183" s="66"/>
      <c r="V183" s="109"/>
    </row>
    <row r="184" spans="1:22" s="65" customFormat="1" x14ac:dyDescent="0.3">
      <c r="A184" s="109"/>
      <c r="F184" s="66"/>
      <c r="V184" s="109"/>
    </row>
    <row r="185" spans="1:22" s="65" customFormat="1" x14ac:dyDescent="0.3">
      <c r="A185" s="109"/>
      <c r="F185" s="66"/>
      <c r="V185" s="109"/>
    </row>
    <row r="186" spans="1:22" s="65" customFormat="1" x14ac:dyDescent="0.3">
      <c r="A186" s="109"/>
      <c r="F186" s="66"/>
      <c r="V186" s="109"/>
    </row>
    <row r="187" spans="1:22" s="65" customFormat="1" x14ac:dyDescent="0.3">
      <c r="A187" s="109"/>
      <c r="F187" s="66"/>
      <c r="V187" s="109"/>
    </row>
    <row r="188" spans="1:22" s="65" customFormat="1" x14ac:dyDescent="0.3">
      <c r="A188" s="109"/>
      <c r="F188" s="66"/>
      <c r="V188" s="109"/>
    </row>
    <row r="189" spans="1:22" s="65" customFormat="1" x14ac:dyDescent="0.3">
      <c r="A189" s="109"/>
      <c r="F189" s="66"/>
      <c r="V189" s="109"/>
    </row>
    <row r="190" spans="1:22" s="65" customFormat="1" x14ac:dyDescent="0.3">
      <c r="A190" s="109"/>
      <c r="F190" s="66"/>
      <c r="V190" s="109"/>
    </row>
    <row r="191" spans="1:22" s="65" customFormat="1" x14ac:dyDescent="0.3">
      <c r="A191" s="109"/>
      <c r="F191" s="66"/>
      <c r="V191" s="109"/>
    </row>
    <row r="192" spans="1:22" s="65" customFormat="1" x14ac:dyDescent="0.3">
      <c r="A192" s="109"/>
      <c r="F192" s="66"/>
      <c r="V192" s="109"/>
    </row>
    <row r="193" spans="1:22" s="65" customFormat="1" x14ac:dyDescent="0.3">
      <c r="A193" s="109"/>
      <c r="F193" s="66"/>
      <c r="V193" s="109"/>
    </row>
    <row r="194" spans="1:22" s="65" customFormat="1" x14ac:dyDescent="0.3">
      <c r="A194" s="109"/>
      <c r="F194" s="66"/>
      <c r="V194" s="109"/>
    </row>
    <row r="195" spans="1:22" s="65" customFormat="1" x14ac:dyDescent="0.3">
      <c r="A195" s="109"/>
      <c r="F195" s="66"/>
      <c r="V195" s="109"/>
    </row>
    <row r="196" spans="1:22" s="65" customFormat="1" x14ac:dyDescent="0.3">
      <c r="A196" s="109"/>
      <c r="F196" s="66"/>
      <c r="V196" s="109"/>
    </row>
    <row r="197" spans="1:22" s="65" customFormat="1" x14ac:dyDescent="0.3">
      <c r="A197" s="109"/>
      <c r="F197" s="66"/>
      <c r="V197" s="109"/>
    </row>
    <row r="198" spans="1:22" s="65" customFormat="1" x14ac:dyDescent="0.3">
      <c r="A198" s="109"/>
      <c r="F198" s="66"/>
      <c r="V198" s="109"/>
    </row>
    <row r="199" spans="1:22" s="65" customFormat="1" x14ac:dyDescent="0.3">
      <c r="A199" s="109"/>
      <c r="F199" s="66"/>
      <c r="V199" s="109"/>
    </row>
    <row r="200" spans="1:22" s="65" customFormat="1" x14ac:dyDescent="0.3">
      <c r="A200" s="109"/>
      <c r="F200" s="66"/>
      <c r="V200" s="109"/>
    </row>
    <row r="201" spans="1:22" s="65" customFormat="1" x14ac:dyDescent="0.3">
      <c r="A201" s="109"/>
      <c r="F201" s="66"/>
      <c r="V201" s="109"/>
    </row>
    <row r="202" spans="1:22" s="65" customFormat="1" x14ac:dyDescent="0.3">
      <c r="A202" s="109"/>
      <c r="F202" s="66"/>
      <c r="V202" s="109"/>
    </row>
    <row r="203" spans="1:22" s="65" customFormat="1" x14ac:dyDescent="0.3">
      <c r="A203" s="109"/>
      <c r="F203" s="66"/>
      <c r="V203" s="109"/>
    </row>
    <row r="204" spans="1:22" s="65" customFormat="1" x14ac:dyDescent="0.3">
      <c r="A204" s="109"/>
      <c r="F204" s="66"/>
      <c r="V204" s="109"/>
    </row>
    <row r="205" spans="1:22" s="65" customFormat="1" x14ac:dyDescent="0.3">
      <c r="A205" s="109"/>
      <c r="F205" s="66"/>
      <c r="V205" s="109"/>
    </row>
    <row r="206" spans="1:22" s="65" customFormat="1" x14ac:dyDescent="0.3">
      <c r="A206" s="109"/>
      <c r="F206" s="66"/>
      <c r="V206" s="109"/>
    </row>
    <row r="207" spans="1:22" s="65" customFormat="1" x14ac:dyDescent="0.3">
      <c r="A207" s="109"/>
      <c r="F207" s="66"/>
      <c r="V207" s="109"/>
    </row>
    <row r="208" spans="1:22" s="65" customFormat="1" x14ac:dyDescent="0.3">
      <c r="A208" s="109"/>
      <c r="F208" s="66"/>
      <c r="V208" s="109"/>
    </row>
    <row r="209" spans="1:22" s="65" customFormat="1" x14ac:dyDescent="0.3">
      <c r="A209" s="109"/>
      <c r="F209" s="66"/>
      <c r="V209" s="109"/>
    </row>
    <row r="210" spans="1:22" s="65" customFormat="1" x14ac:dyDescent="0.3">
      <c r="A210" s="109"/>
      <c r="F210" s="66"/>
      <c r="V210" s="109"/>
    </row>
    <row r="211" spans="1:22" s="65" customFormat="1" x14ac:dyDescent="0.3">
      <c r="A211" s="109"/>
      <c r="F211" s="66"/>
      <c r="V211" s="109"/>
    </row>
    <row r="212" spans="1:22" s="65" customFormat="1" x14ac:dyDescent="0.3">
      <c r="A212" s="109"/>
      <c r="F212" s="66"/>
      <c r="V212" s="109"/>
    </row>
    <row r="213" spans="1:22" s="65" customFormat="1" x14ac:dyDescent="0.3">
      <c r="A213" s="109"/>
      <c r="F213" s="66"/>
      <c r="V213" s="109"/>
    </row>
    <row r="214" spans="1:22" s="65" customFormat="1" x14ac:dyDescent="0.3">
      <c r="A214" s="109"/>
      <c r="F214" s="66"/>
      <c r="V214" s="109"/>
    </row>
    <row r="215" spans="1:22" s="65" customFormat="1" x14ac:dyDescent="0.3">
      <c r="A215" s="109"/>
      <c r="F215" s="66"/>
      <c r="V215" s="109"/>
    </row>
    <row r="216" spans="1:22" s="65" customFormat="1" x14ac:dyDescent="0.3">
      <c r="A216" s="109"/>
      <c r="F216" s="66"/>
      <c r="V216" s="109"/>
    </row>
    <row r="217" spans="1:22" s="65" customFormat="1" x14ac:dyDescent="0.3">
      <c r="A217" s="109"/>
      <c r="F217" s="66"/>
      <c r="V217" s="109"/>
    </row>
    <row r="218" spans="1:22" s="65" customFormat="1" x14ac:dyDescent="0.3">
      <c r="A218" s="109"/>
      <c r="F218" s="66"/>
      <c r="V218" s="109"/>
    </row>
    <row r="219" spans="1:22" s="65" customFormat="1" x14ac:dyDescent="0.3">
      <c r="A219" s="109"/>
      <c r="F219" s="66"/>
      <c r="V219" s="109"/>
    </row>
    <row r="220" spans="1:22" s="65" customFormat="1" x14ac:dyDescent="0.3">
      <c r="A220" s="109"/>
      <c r="F220" s="66"/>
      <c r="V220" s="109"/>
    </row>
    <row r="221" spans="1:22" s="65" customFormat="1" x14ac:dyDescent="0.3">
      <c r="A221" s="109"/>
      <c r="F221" s="66"/>
      <c r="V221" s="109"/>
    </row>
    <row r="222" spans="1:22" s="65" customFormat="1" x14ac:dyDescent="0.3">
      <c r="A222" s="109"/>
      <c r="F222" s="66"/>
      <c r="V222" s="109"/>
    </row>
    <row r="223" spans="1:22" s="65" customFormat="1" x14ac:dyDescent="0.3">
      <c r="A223" s="109"/>
      <c r="F223" s="66"/>
      <c r="V223" s="109"/>
    </row>
    <row r="224" spans="1:22" s="65" customFormat="1" x14ac:dyDescent="0.3">
      <c r="A224" s="109"/>
      <c r="F224" s="66"/>
      <c r="V224" s="109"/>
    </row>
    <row r="225" spans="1:22" s="65" customFormat="1" x14ac:dyDescent="0.3">
      <c r="A225" s="109"/>
      <c r="F225" s="66"/>
      <c r="V225" s="109"/>
    </row>
    <row r="226" spans="1:22" s="65" customFormat="1" x14ac:dyDescent="0.3">
      <c r="A226" s="109"/>
      <c r="F226" s="66"/>
      <c r="V226" s="109"/>
    </row>
    <row r="227" spans="1:22" s="65" customFormat="1" x14ac:dyDescent="0.3">
      <c r="A227" s="109"/>
      <c r="F227" s="66"/>
      <c r="V227" s="109"/>
    </row>
    <row r="228" spans="1:22" s="65" customFormat="1" x14ac:dyDescent="0.3">
      <c r="A228" s="109"/>
      <c r="F228" s="66"/>
      <c r="V228" s="109"/>
    </row>
    <row r="229" spans="1:22" s="65" customFormat="1" x14ac:dyDescent="0.3">
      <c r="A229" s="109"/>
      <c r="F229" s="66"/>
      <c r="V229" s="109"/>
    </row>
    <row r="230" spans="1:22" s="65" customFormat="1" x14ac:dyDescent="0.3">
      <c r="A230" s="109"/>
      <c r="F230" s="66"/>
      <c r="V230" s="109"/>
    </row>
    <row r="231" spans="1:22" s="65" customFormat="1" x14ac:dyDescent="0.3">
      <c r="A231" s="109"/>
      <c r="F231" s="66"/>
      <c r="V231" s="109"/>
    </row>
    <row r="232" spans="1:22" s="65" customFormat="1" x14ac:dyDescent="0.3">
      <c r="A232" s="109"/>
      <c r="F232" s="66"/>
      <c r="V232" s="109"/>
    </row>
    <row r="233" spans="1:22" s="65" customFormat="1" x14ac:dyDescent="0.3">
      <c r="A233" s="109"/>
      <c r="F233" s="66"/>
      <c r="V233" s="109"/>
    </row>
    <row r="234" spans="1:22" s="65" customFormat="1" x14ac:dyDescent="0.3">
      <c r="A234" s="109"/>
      <c r="F234" s="66"/>
      <c r="V234" s="109"/>
    </row>
    <row r="235" spans="1:22" s="65" customFormat="1" x14ac:dyDescent="0.3">
      <c r="A235" s="109"/>
      <c r="F235" s="66"/>
      <c r="V235" s="109"/>
    </row>
    <row r="236" spans="1:22" s="65" customFormat="1" x14ac:dyDescent="0.3">
      <c r="A236" s="109"/>
      <c r="F236" s="66"/>
      <c r="V236" s="109"/>
    </row>
    <row r="237" spans="1:22" s="65" customFormat="1" x14ac:dyDescent="0.3">
      <c r="A237" s="109"/>
      <c r="F237" s="66"/>
      <c r="V237" s="109"/>
    </row>
    <row r="238" spans="1:22" s="65" customFormat="1" x14ac:dyDescent="0.3">
      <c r="A238" s="109"/>
      <c r="F238" s="66"/>
      <c r="V238" s="109"/>
    </row>
    <row r="239" spans="1:22" s="65" customFormat="1" x14ac:dyDescent="0.3">
      <c r="A239" s="109"/>
      <c r="F239" s="66"/>
      <c r="V239" s="109"/>
    </row>
    <row r="240" spans="1:22" s="65" customFormat="1" x14ac:dyDescent="0.3">
      <c r="A240" s="109"/>
      <c r="F240" s="66"/>
      <c r="V240" s="109"/>
    </row>
    <row r="241" spans="1:22" s="65" customFormat="1" x14ac:dyDescent="0.3">
      <c r="A241" s="109"/>
      <c r="F241" s="66"/>
      <c r="V241" s="109"/>
    </row>
    <row r="242" spans="1:22" s="65" customFormat="1" x14ac:dyDescent="0.3">
      <c r="A242" s="109"/>
      <c r="F242" s="66"/>
      <c r="V242" s="109"/>
    </row>
    <row r="243" spans="1:22" s="65" customFormat="1" x14ac:dyDescent="0.3">
      <c r="A243" s="109"/>
      <c r="F243" s="66"/>
      <c r="V243" s="109"/>
    </row>
    <row r="244" spans="1:22" s="65" customFormat="1" x14ac:dyDescent="0.3">
      <c r="A244" s="109"/>
      <c r="F244" s="66"/>
      <c r="V244" s="109"/>
    </row>
    <row r="245" spans="1:22" s="65" customFormat="1" x14ac:dyDescent="0.3">
      <c r="A245" s="109"/>
      <c r="F245" s="66"/>
      <c r="V245" s="109"/>
    </row>
    <row r="246" spans="1:22" s="65" customFormat="1" x14ac:dyDescent="0.3">
      <c r="A246" s="109"/>
      <c r="F246" s="66"/>
      <c r="V246" s="109"/>
    </row>
    <row r="247" spans="1:22" s="65" customFormat="1" x14ac:dyDescent="0.3">
      <c r="A247" s="109"/>
      <c r="F247" s="66"/>
      <c r="V247" s="109"/>
    </row>
    <row r="248" spans="1:22" s="65" customFormat="1" x14ac:dyDescent="0.3">
      <c r="A248" s="109"/>
      <c r="F248" s="66"/>
      <c r="V248" s="109"/>
    </row>
    <row r="249" spans="1:22" s="65" customFormat="1" x14ac:dyDescent="0.3">
      <c r="A249" s="109"/>
      <c r="F249" s="66"/>
      <c r="V249" s="109"/>
    </row>
    <row r="250" spans="1:22" s="65" customFormat="1" x14ac:dyDescent="0.3">
      <c r="A250" s="109"/>
      <c r="F250" s="66"/>
      <c r="V250" s="109"/>
    </row>
    <row r="251" spans="1:22" s="65" customFormat="1" x14ac:dyDescent="0.3">
      <c r="A251" s="109"/>
      <c r="F251" s="66"/>
      <c r="V251" s="109"/>
    </row>
    <row r="252" spans="1:22" s="65" customFormat="1" x14ac:dyDescent="0.3">
      <c r="A252" s="109"/>
      <c r="F252" s="66"/>
      <c r="V252" s="109"/>
    </row>
    <row r="253" spans="1:22" s="65" customFormat="1" x14ac:dyDescent="0.3">
      <c r="A253" s="109"/>
      <c r="F253" s="66"/>
      <c r="V253" s="109"/>
    </row>
    <row r="254" spans="1:22" s="65" customFormat="1" x14ac:dyDescent="0.3">
      <c r="A254" s="109"/>
      <c r="F254" s="66"/>
      <c r="V254" s="109"/>
    </row>
    <row r="255" spans="1:22" s="65" customFormat="1" x14ac:dyDescent="0.3">
      <c r="A255" s="109"/>
      <c r="F255" s="66"/>
      <c r="V255" s="109"/>
    </row>
    <row r="256" spans="1:22" s="65" customFormat="1" x14ac:dyDescent="0.3">
      <c r="A256" s="109"/>
      <c r="F256" s="66"/>
      <c r="V256" s="109"/>
    </row>
    <row r="257" spans="1:22" s="65" customFormat="1" x14ac:dyDescent="0.3">
      <c r="A257" s="109"/>
      <c r="F257" s="66"/>
      <c r="V257" s="109"/>
    </row>
    <row r="258" spans="1:22" s="65" customFormat="1" x14ac:dyDescent="0.3">
      <c r="A258" s="109"/>
      <c r="F258" s="66"/>
      <c r="V258" s="109"/>
    </row>
    <row r="259" spans="1:22" s="65" customFormat="1" x14ac:dyDescent="0.3">
      <c r="A259" s="109"/>
      <c r="F259" s="66"/>
      <c r="V259" s="109"/>
    </row>
    <row r="260" spans="1:22" s="65" customFormat="1" x14ac:dyDescent="0.3">
      <c r="A260" s="109"/>
      <c r="F260" s="66"/>
      <c r="V260" s="109"/>
    </row>
    <row r="261" spans="1:22" s="65" customFormat="1" x14ac:dyDescent="0.3">
      <c r="A261" s="109"/>
      <c r="F261" s="66"/>
      <c r="V261" s="109"/>
    </row>
    <row r="262" spans="1:22" s="65" customFormat="1" x14ac:dyDescent="0.3">
      <c r="A262" s="109"/>
      <c r="F262" s="66"/>
      <c r="V262" s="109"/>
    </row>
    <row r="263" spans="1:22" s="65" customFormat="1" x14ac:dyDescent="0.3">
      <c r="A263" s="109"/>
      <c r="F263" s="66"/>
      <c r="V263" s="109"/>
    </row>
    <row r="264" spans="1:22" s="65" customFormat="1" x14ac:dyDescent="0.3">
      <c r="A264" s="109"/>
      <c r="F264" s="66"/>
      <c r="V264" s="109"/>
    </row>
    <row r="265" spans="1:22" s="65" customFormat="1" x14ac:dyDescent="0.3">
      <c r="A265" s="109"/>
      <c r="F265" s="66"/>
      <c r="V265" s="109"/>
    </row>
    <row r="266" spans="1:22" s="65" customFormat="1" x14ac:dyDescent="0.3">
      <c r="A266" s="109"/>
      <c r="F266" s="66"/>
      <c r="V266" s="109"/>
    </row>
    <row r="267" spans="1:22" s="65" customFormat="1" x14ac:dyDescent="0.3">
      <c r="A267" s="109"/>
      <c r="F267" s="66"/>
      <c r="V267" s="109"/>
    </row>
    <row r="268" spans="1:22" s="65" customFormat="1" x14ac:dyDescent="0.3">
      <c r="A268" s="109"/>
      <c r="F268" s="66"/>
      <c r="V268" s="109"/>
    </row>
    <row r="269" spans="1:22" s="65" customFormat="1" x14ac:dyDescent="0.3">
      <c r="A269" s="109"/>
      <c r="F269" s="66"/>
      <c r="V269" s="109"/>
    </row>
    <row r="270" spans="1:22" s="65" customFormat="1" x14ac:dyDescent="0.3">
      <c r="A270" s="109"/>
      <c r="F270" s="66"/>
      <c r="V270" s="109"/>
    </row>
    <row r="271" spans="1:22" s="65" customFormat="1" x14ac:dyDescent="0.3">
      <c r="A271" s="109"/>
      <c r="F271" s="66"/>
      <c r="V271" s="109"/>
    </row>
    <row r="272" spans="1:22" s="65" customFormat="1" x14ac:dyDescent="0.3">
      <c r="A272" s="109"/>
      <c r="F272" s="66"/>
      <c r="V272" s="109"/>
    </row>
    <row r="273" spans="1:22" s="65" customFormat="1" x14ac:dyDescent="0.3">
      <c r="A273" s="109"/>
      <c r="F273" s="66"/>
      <c r="V273" s="109"/>
    </row>
    <row r="274" spans="1:22" s="65" customFormat="1" x14ac:dyDescent="0.3">
      <c r="A274" s="109"/>
      <c r="F274" s="66"/>
      <c r="V274" s="109"/>
    </row>
    <row r="275" spans="1:22" s="65" customFormat="1" x14ac:dyDescent="0.3">
      <c r="A275" s="109"/>
      <c r="F275" s="66"/>
      <c r="V275" s="109"/>
    </row>
    <row r="276" spans="1:22" s="65" customFormat="1" x14ac:dyDescent="0.3">
      <c r="A276" s="109"/>
      <c r="F276" s="66"/>
      <c r="V276" s="109"/>
    </row>
    <row r="277" spans="1:22" s="65" customFormat="1" x14ac:dyDescent="0.3">
      <c r="A277" s="109"/>
      <c r="F277" s="66"/>
      <c r="V277" s="109"/>
    </row>
    <row r="278" spans="1:22" s="65" customFormat="1" x14ac:dyDescent="0.3">
      <c r="A278" s="109"/>
      <c r="F278" s="66"/>
      <c r="V278" s="109"/>
    </row>
    <row r="279" spans="1:22" s="65" customFormat="1" x14ac:dyDescent="0.3">
      <c r="A279" s="109"/>
      <c r="F279" s="66"/>
      <c r="V279" s="109"/>
    </row>
    <row r="280" spans="1:22" s="65" customFormat="1" x14ac:dyDescent="0.3">
      <c r="A280" s="109"/>
      <c r="F280" s="66"/>
      <c r="V280" s="109"/>
    </row>
    <row r="281" spans="1:22" s="65" customFormat="1" x14ac:dyDescent="0.3">
      <c r="A281" s="109"/>
      <c r="F281" s="66"/>
      <c r="V281" s="109"/>
    </row>
    <row r="282" spans="1:22" s="65" customFormat="1" x14ac:dyDescent="0.3">
      <c r="A282" s="109"/>
      <c r="F282" s="66"/>
      <c r="V282" s="109"/>
    </row>
    <row r="283" spans="1:22" s="65" customFormat="1" x14ac:dyDescent="0.3">
      <c r="A283" s="109"/>
      <c r="F283" s="66"/>
      <c r="V283" s="109"/>
    </row>
    <row r="284" spans="1:22" s="65" customFormat="1" x14ac:dyDescent="0.3">
      <c r="A284" s="109"/>
      <c r="F284" s="66"/>
      <c r="V284" s="109"/>
    </row>
    <row r="285" spans="1:22" s="65" customFormat="1" x14ac:dyDescent="0.3">
      <c r="A285" s="109"/>
      <c r="F285" s="66"/>
      <c r="V285" s="109"/>
    </row>
    <row r="286" spans="1:22" s="65" customFormat="1" x14ac:dyDescent="0.3">
      <c r="A286" s="109"/>
      <c r="F286" s="66"/>
      <c r="V286" s="109"/>
    </row>
    <row r="287" spans="1:22" s="65" customFormat="1" x14ac:dyDescent="0.3">
      <c r="A287" s="109"/>
      <c r="F287" s="66"/>
      <c r="V287" s="109"/>
    </row>
    <row r="288" spans="1:22" s="65" customFormat="1" x14ac:dyDescent="0.3">
      <c r="A288" s="109"/>
      <c r="F288" s="66"/>
      <c r="V288" s="109"/>
    </row>
    <row r="289" spans="1:22" s="65" customFormat="1" x14ac:dyDescent="0.3">
      <c r="A289" s="109"/>
      <c r="F289" s="66"/>
      <c r="V289" s="109"/>
    </row>
    <row r="290" spans="1:22" s="65" customFormat="1" x14ac:dyDescent="0.3">
      <c r="A290" s="109"/>
      <c r="F290" s="66"/>
      <c r="V290" s="109"/>
    </row>
    <row r="291" spans="1:22" s="65" customFormat="1" x14ac:dyDescent="0.3">
      <c r="A291" s="109"/>
      <c r="F291" s="66"/>
      <c r="V291" s="109"/>
    </row>
    <row r="292" spans="1:22" s="65" customFormat="1" x14ac:dyDescent="0.3">
      <c r="A292" s="109"/>
      <c r="F292" s="66"/>
      <c r="V292" s="109"/>
    </row>
    <row r="293" spans="1:22" s="65" customFormat="1" x14ac:dyDescent="0.3">
      <c r="A293" s="109"/>
      <c r="F293" s="66"/>
      <c r="V293" s="109"/>
    </row>
    <row r="294" spans="1:22" s="65" customFormat="1" x14ac:dyDescent="0.3">
      <c r="A294" s="109"/>
      <c r="F294" s="66"/>
      <c r="V294" s="109"/>
    </row>
    <row r="295" spans="1:22" s="65" customFormat="1" x14ac:dyDescent="0.3">
      <c r="A295" s="109"/>
      <c r="F295" s="66"/>
      <c r="V295" s="109"/>
    </row>
    <row r="296" spans="1:22" s="65" customFormat="1" x14ac:dyDescent="0.3">
      <c r="A296" s="109"/>
      <c r="F296" s="66"/>
      <c r="V296" s="109"/>
    </row>
    <row r="297" spans="1:22" s="65" customFormat="1" x14ac:dyDescent="0.3">
      <c r="A297" s="109"/>
      <c r="F297" s="66"/>
      <c r="V297" s="109"/>
    </row>
    <row r="298" spans="1:22" s="65" customFormat="1" x14ac:dyDescent="0.3">
      <c r="A298" s="109"/>
      <c r="F298" s="66"/>
      <c r="V298" s="109"/>
    </row>
    <row r="299" spans="1:22" s="65" customFormat="1" x14ac:dyDescent="0.3">
      <c r="A299" s="109"/>
      <c r="F299" s="66"/>
      <c r="V299" s="109"/>
    </row>
    <row r="300" spans="1:22" s="65" customFormat="1" x14ac:dyDescent="0.3">
      <c r="A300" s="109"/>
      <c r="F300" s="66"/>
      <c r="V300" s="109"/>
    </row>
    <row r="301" spans="1:22" s="65" customFormat="1" x14ac:dyDescent="0.3">
      <c r="A301" s="109"/>
      <c r="F301" s="66"/>
      <c r="V301" s="109"/>
    </row>
    <row r="302" spans="1:22" s="65" customFormat="1" x14ac:dyDescent="0.3">
      <c r="A302" s="109"/>
      <c r="F302" s="66"/>
      <c r="V302" s="109"/>
    </row>
    <row r="303" spans="1:22" s="65" customFormat="1" x14ac:dyDescent="0.3">
      <c r="A303" s="109"/>
      <c r="F303" s="66"/>
      <c r="V303" s="109"/>
    </row>
    <row r="304" spans="1:22" s="65" customFormat="1" x14ac:dyDescent="0.3">
      <c r="A304" s="109"/>
      <c r="F304" s="66"/>
      <c r="V304" s="109"/>
    </row>
    <row r="305" spans="1:22" s="65" customFormat="1" x14ac:dyDescent="0.3">
      <c r="A305" s="109"/>
      <c r="F305" s="66"/>
      <c r="V305" s="109"/>
    </row>
    <row r="306" spans="1:22" s="65" customFormat="1" x14ac:dyDescent="0.3">
      <c r="A306" s="109"/>
      <c r="F306" s="66"/>
      <c r="V306" s="109"/>
    </row>
    <row r="307" spans="1:22" s="65" customFormat="1" x14ac:dyDescent="0.3">
      <c r="A307" s="109"/>
      <c r="F307" s="66"/>
      <c r="V307" s="109"/>
    </row>
    <row r="308" spans="1:22" s="65" customFormat="1" x14ac:dyDescent="0.3">
      <c r="A308" s="109"/>
      <c r="F308" s="66"/>
      <c r="V308" s="109"/>
    </row>
    <row r="309" spans="1:22" s="65" customFormat="1" x14ac:dyDescent="0.3">
      <c r="A309" s="109"/>
      <c r="F309" s="66"/>
      <c r="V309" s="109"/>
    </row>
    <row r="310" spans="1:22" s="65" customFormat="1" x14ac:dyDescent="0.3">
      <c r="A310" s="109"/>
      <c r="F310" s="66"/>
      <c r="V310" s="109"/>
    </row>
    <row r="311" spans="1:22" s="65" customFormat="1" x14ac:dyDescent="0.3">
      <c r="A311" s="109"/>
      <c r="F311" s="66"/>
      <c r="V311" s="109"/>
    </row>
    <row r="312" spans="1:22" s="65" customFormat="1" x14ac:dyDescent="0.3">
      <c r="A312" s="109"/>
      <c r="F312" s="66"/>
      <c r="V312" s="109"/>
    </row>
    <row r="313" spans="1:22" s="65" customFormat="1" x14ac:dyDescent="0.3">
      <c r="A313" s="109"/>
      <c r="F313" s="66"/>
      <c r="V313" s="109"/>
    </row>
    <row r="314" spans="1:22" s="65" customFormat="1" x14ac:dyDescent="0.3">
      <c r="A314" s="109"/>
      <c r="F314" s="66"/>
      <c r="V314" s="109"/>
    </row>
    <row r="315" spans="1:22" s="65" customFormat="1" x14ac:dyDescent="0.3">
      <c r="A315" s="109"/>
      <c r="F315" s="66"/>
      <c r="V315" s="109"/>
    </row>
    <row r="316" spans="1:22" s="65" customFormat="1" x14ac:dyDescent="0.3">
      <c r="A316" s="109"/>
      <c r="F316" s="66"/>
      <c r="V316" s="109"/>
    </row>
    <row r="317" spans="1:22" s="65" customFormat="1" x14ac:dyDescent="0.3">
      <c r="A317" s="109"/>
      <c r="F317" s="66"/>
      <c r="V317" s="109"/>
    </row>
    <row r="318" spans="1:22" s="65" customFormat="1" x14ac:dyDescent="0.3">
      <c r="A318" s="109"/>
      <c r="F318" s="66"/>
      <c r="V318" s="109"/>
    </row>
    <row r="319" spans="1:22" s="65" customFormat="1" x14ac:dyDescent="0.3">
      <c r="A319" s="109"/>
      <c r="F319" s="66"/>
      <c r="V319" s="109"/>
    </row>
    <row r="320" spans="1:22" s="65" customFormat="1" x14ac:dyDescent="0.3">
      <c r="A320" s="109"/>
      <c r="F320" s="66"/>
      <c r="V320" s="109"/>
    </row>
    <row r="321" spans="1:22" s="65" customFormat="1" x14ac:dyDescent="0.3">
      <c r="A321" s="109"/>
      <c r="F321" s="66"/>
      <c r="V321" s="109"/>
    </row>
    <row r="322" spans="1:22" s="65" customFormat="1" x14ac:dyDescent="0.3">
      <c r="A322" s="109"/>
      <c r="F322" s="66"/>
      <c r="V322" s="109"/>
    </row>
    <row r="323" spans="1:22" s="65" customFormat="1" x14ac:dyDescent="0.3">
      <c r="A323" s="109"/>
      <c r="F323" s="66"/>
      <c r="V323" s="109"/>
    </row>
    <row r="324" spans="1:22" s="65" customFormat="1" x14ac:dyDescent="0.3">
      <c r="A324" s="109"/>
      <c r="F324" s="66"/>
      <c r="V324" s="109"/>
    </row>
    <row r="325" spans="1:22" s="65" customFormat="1" x14ac:dyDescent="0.3">
      <c r="A325" s="109"/>
      <c r="F325" s="66"/>
      <c r="V325" s="109"/>
    </row>
    <row r="326" spans="1:22" s="65" customFormat="1" x14ac:dyDescent="0.3">
      <c r="A326" s="109"/>
      <c r="F326" s="66"/>
      <c r="V326" s="109"/>
    </row>
    <row r="327" spans="1:22" s="65" customFormat="1" x14ac:dyDescent="0.3">
      <c r="A327" s="109"/>
      <c r="F327" s="66"/>
      <c r="V327" s="109"/>
    </row>
    <row r="328" spans="1:22" s="65" customFormat="1" x14ac:dyDescent="0.3">
      <c r="A328" s="109"/>
      <c r="F328" s="66"/>
      <c r="V328" s="109"/>
    </row>
    <row r="329" spans="1:22" s="65" customFormat="1" x14ac:dyDescent="0.3">
      <c r="A329" s="109"/>
      <c r="F329" s="66"/>
      <c r="V329" s="109"/>
    </row>
    <row r="330" spans="1:22" s="65" customFormat="1" x14ac:dyDescent="0.3">
      <c r="A330" s="109"/>
      <c r="F330" s="66"/>
      <c r="V330" s="109"/>
    </row>
    <row r="331" spans="1:22" s="65" customFormat="1" x14ac:dyDescent="0.3">
      <c r="A331" s="109"/>
      <c r="F331" s="66"/>
      <c r="V331" s="109"/>
    </row>
    <row r="332" spans="1:22" s="65" customFormat="1" x14ac:dyDescent="0.3">
      <c r="A332" s="109"/>
      <c r="F332" s="66"/>
      <c r="V332" s="109"/>
    </row>
    <row r="333" spans="1:22" s="65" customFormat="1" x14ac:dyDescent="0.3">
      <c r="A333" s="109"/>
      <c r="F333" s="66"/>
      <c r="V333" s="109"/>
    </row>
    <row r="334" spans="1:22" s="65" customFormat="1" x14ac:dyDescent="0.3">
      <c r="A334" s="109"/>
      <c r="F334" s="66"/>
      <c r="V334" s="109"/>
    </row>
    <row r="335" spans="1:22" s="65" customFormat="1" x14ac:dyDescent="0.3">
      <c r="A335" s="109"/>
      <c r="F335" s="66"/>
      <c r="V335" s="109"/>
    </row>
    <row r="336" spans="1:22" s="65" customFormat="1" x14ac:dyDescent="0.3">
      <c r="A336" s="109"/>
      <c r="F336" s="66"/>
      <c r="V336" s="109"/>
    </row>
    <row r="337" spans="1:22" s="65" customFormat="1" x14ac:dyDescent="0.3">
      <c r="A337" s="109"/>
      <c r="F337" s="66"/>
      <c r="V337" s="109"/>
    </row>
    <row r="338" spans="1:22" s="65" customFormat="1" x14ac:dyDescent="0.3">
      <c r="A338" s="109"/>
      <c r="F338" s="66"/>
      <c r="V338" s="109"/>
    </row>
    <row r="339" spans="1:22" s="65" customFormat="1" x14ac:dyDescent="0.3">
      <c r="A339" s="109"/>
      <c r="F339" s="66"/>
      <c r="V339" s="109"/>
    </row>
    <row r="340" spans="1:22" s="65" customFormat="1" x14ac:dyDescent="0.3">
      <c r="A340" s="109"/>
      <c r="F340" s="66"/>
      <c r="V340" s="109"/>
    </row>
    <row r="341" spans="1:22" s="65" customFormat="1" x14ac:dyDescent="0.3">
      <c r="A341" s="109"/>
      <c r="F341" s="66"/>
      <c r="V341" s="109"/>
    </row>
    <row r="342" spans="1:22" s="65" customFormat="1" x14ac:dyDescent="0.3">
      <c r="A342" s="109"/>
      <c r="F342" s="66"/>
      <c r="V342" s="109"/>
    </row>
    <row r="343" spans="1:22" s="65" customFormat="1" x14ac:dyDescent="0.3">
      <c r="A343" s="109"/>
      <c r="F343" s="66"/>
      <c r="V343" s="109"/>
    </row>
    <row r="344" spans="1:22" s="65" customFormat="1" x14ac:dyDescent="0.3">
      <c r="A344" s="109"/>
      <c r="F344" s="66"/>
      <c r="V344" s="109"/>
    </row>
    <row r="345" spans="1:22" s="65" customFormat="1" x14ac:dyDescent="0.3">
      <c r="A345" s="109"/>
      <c r="F345" s="66"/>
      <c r="V345" s="109"/>
    </row>
    <row r="346" spans="1:22" s="65" customFormat="1" x14ac:dyDescent="0.3">
      <c r="A346" s="109"/>
      <c r="F346" s="66"/>
      <c r="V346" s="109"/>
    </row>
    <row r="347" spans="1:22" s="65" customFormat="1" x14ac:dyDescent="0.3">
      <c r="A347" s="109"/>
      <c r="F347" s="66"/>
      <c r="V347" s="109"/>
    </row>
    <row r="348" spans="1:22" s="65" customFormat="1" x14ac:dyDescent="0.3">
      <c r="A348" s="109"/>
      <c r="F348" s="66"/>
      <c r="V348" s="109"/>
    </row>
    <row r="349" spans="1:22" s="65" customFormat="1" x14ac:dyDescent="0.3">
      <c r="A349" s="109"/>
      <c r="F349" s="66"/>
      <c r="V349" s="109"/>
    </row>
    <row r="350" spans="1:22" s="65" customFormat="1" x14ac:dyDescent="0.3">
      <c r="A350" s="109"/>
      <c r="F350" s="66"/>
      <c r="V350" s="109"/>
    </row>
    <row r="351" spans="1:22" s="65" customFormat="1" x14ac:dyDescent="0.3">
      <c r="A351" s="109"/>
      <c r="F351" s="66"/>
      <c r="V351" s="109"/>
    </row>
    <row r="352" spans="1:22" s="65" customFormat="1" x14ac:dyDescent="0.3">
      <c r="A352" s="109"/>
      <c r="F352" s="66"/>
      <c r="V352" s="109"/>
    </row>
    <row r="353" spans="1:22" s="65" customFormat="1" x14ac:dyDescent="0.3">
      <c r="A353" s="109"/>
      <c r="F353" s="66"/>
      <c r="V353" s="109"/>
    </row>
    <row r="354" spans="1:22" s="65" customFormat="1" x14ac:dyDescent="0.3">
      <c r="A354" s="109"/>
      <c r="F354" s="66"/>
      <c r="V354" s="109"/>
    </row>
    <row r="355" spans="1:22" s="65" customFormat="1" x14ac:dyDescent="0.3">
      <c r="A355" s="109"/>
      <c r="F355" s="66"/>
      <c r="V355" s="109"/>
    </row>
    <row r="356" spans="1:22" s="65" customFormat="1" x14ac:dyDescent="0.3">
      <c r="A356" s="109"/>
      <c r="F356" s="66"/>
      <c r="V356" s="109"/>
    </row>
    <row r="357" spans="1:22" s="65" customFormat="1" x14ac:dyDescent="0.3">
      <c r="A357" s="109"/>
      <c r="F357" s="66"/>
      <c r="V357" s="109"/>
    </row>
    <row r="358" spans="1:22" s="65" customFormat="1" x14ac:dyDescent="0.3">
      <c r="A358" s="109"/>
      <c r="F358" s="66"/>
      <c r="V358" s="109"/>
    </row>
    <row r="359" spans="1:22" s="65" customFormat="1" x14ac:dyDescent="0.3">
      <c r="A359" s="109"/>
      <c r="F359" s="66"/>
      <c r="V359" s="109"/>
    </row>
    <row r="360" spans="1:22" s="65" customFormat="1" x14ac:dyDescent="0.3">
      <c r="A360" s="109"/>
      <c r="F360" s="66"/>
      <c r="V360" s="109"/>
    </row>
    <row r="361" spans="1:22" s="65" customFormat="1" x14ac:dyDescent="0.3">
      <c r="A361" s="109"/>
      <c r="F361" s="66"/>
      <c r="V361" s="109"/>
    </row>
    <row r="362" spans="1:22" s="65" customFormat="1" x14ac:dyDescent="0.3">
      <c r="A362" s="109"/>
      <c r="F362" s="66"/>
      <c r="V362" s="109"/>
    </row>
    <row r="363" spans="1:22" s="65" customFormat="1" x14ac:dyDescent="0.3">
      <c r="A363" s="109"/>
      <c r="F363" s="66"/>
      <c r="V363" s="109"/>
    </row>
    <row r="364" spans="1:22" s="65" customFormat="1" x14ac:dyDescent="0.3">
      <c r="A364" s="109"/>
      <c r="F364" s="66"/>
      <c r="V364" s="109"/>
    </row>
    <row r="365" spans="1:22" s="65" customFormat="1" x14ac:dyDescent="0.3">
      <c r="A365" s="109"/>
      <c r="F365" s="66"/>
      <c r="V365" s="109"/>
    </row>
    <row r="366" spans="1:22" s="65" customFormat="1" x14ac:dyDescent="0.3">
      <c r="A366" s="109"/>
      <c r="F366" s="66"/>
      <c r="V366" s="109"/>
    </row>
    <row r="367" spans="1:22" s="65" customFormat="1" x14ac:dyDescent="0.3">
      <c r="A367" s="109"/>
      <c r="F367" s="66"/>
      <c r="V367" s="109"/>
    </row>
    <row r="368" spans="1:22" s="65" customFormat="1" x14ac:dyDescent="0.3">
      <c r="A368" s="109"/>
      <c r="F368" s="66"/>
      <c r="V368" s="109"/>
    </row>
    <row r="369" spans="1:22" s="65" customFormat="1" x14ac:dyDescent="0.3">
      <c r="A369" s="109"/>
      <c r="F369" s="66"/>
      <c r="V369" s="109"/>
    </row>
    <row r="370" spans="1:22" s="65" customFormat="1" x14ac:dyDescent="0.3">
      <c r="A370" s="109"/>
      <c r="F370" s="66"/>
      <c r="V370" s="109"/>
    </row>
    <row r="371" spans="1:22" s="65" customFormat="1" x14ac:dyDescent="0.3">
      <c r="A371" s="109"/>
      <c r="F371" s="66"/>
      <c r="V371" s="109"/>
    </row>
    <row r="372" spans="1:22" s="65" customFormat="1" x14ac:dyDescent="0.3">
      <c r="A372" s="109"/>
      <c r="F372" s="66"/>
      <c r="V372" s="109"/>
    </row>
    <row r="373" spans="1:22" s="65" customFormat="1" x14ac:dyDescent="0.3">
      <c r="A373" s="109"/>
      <c r="F373" s="66"/>
      <c r="V373" s="109"/>
    </row>
    <row r="374" spans="1:22" s="65" customFormat="1" x14ac:dyDescent="0.3">
      <c r="A374" s="109"/>
      <c r="F374" s="66"/>
      <c r="V374" s="109"/>
    </row>
    <row r="375" spans="1:22" s="65" customFormat="1" x14ac:dyDescent="0.3">
      <c r="A375" s="109"/>
      <c r="F375" s="66"/>
      <c r="V375" s="109"/>
    </row>
    <row r="376" spans="1:22" s="65" customFormat="1" x14ac:dyDescent="0.3">
      <c r="A376" s="109"/>
      <c r="F376" s="66"/>
      <c r="V376" s="109"/>
    </row>
    <row r="377" spans="1:22" s="65" customFormat="1" x14ac:dyDescent="0.3">
      <c r="A377" s="109"/>
      <c r="F377" s="66"/>
      <c r="V377" s="109"/>
    </row>
    <row r="378" spans="1:22" s="65" customFormat="1" x14ac:dyDescent="0.3">
      <c r="A378" s="109"/>
      <c r="F378" s="66"/>
      <c r="V378" s="109"/>
    </row>
    <row r="379" spans="1:22" s="65" customFormat="1" x14ac:dyDescent="0.3">
      <c r="A379" s="109"/>
      <c r="F379" s="66"/>
      <c r="V379" s="109"/>
    </row>
    <row r="380" spans="1:22" s="65" customFormat="1" x14ac:dyDescent="0.3">
      <c r="A380" s="109"/>
      <c r="F380" s="66"/>
      <c r="V380" s="109"/>
    </row>
    <row r="381" spans="1:22" s="65" customFormat="1" x14ac:dyDescent="0.3">
      <c r="A381" s="109"/>
      <c r="F381" s="66"/>
      <c r="V381" s="109"/>
    </row>
    <row r="382" spans="1:22" s="65" customFormat="1" x14ac:dyDescent="0.3">
      <c r="A382" s="110"/>
      <c r="B382" s="63"/>
      <c r="C382" s="63"/>
      <c r="D382" s="63"/>
      <c r="E382" s="63"/>
      <c r="F382" s="64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109"/>
    </row>
    <row r="383" spans="1:22" s="65" customFormat="1" x14ac:dyDescent="0.3">
      <c r="A383" s="110"/>
      <c r="B383" s="63"/>
      <c r="C383" s="63"/>
      <c r="D383" s="63"/>
      <c r="E383" s="63"/>
      <c r="F383" s="64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109"/>
    </row>
    <row r="384" spans="1:22" s="65" customFormat="1" x14ac:dyDescent="0.3">
      <c r="A384" s="110"/>
      <c r="B384" s="63"/>
      <c r="C384" s="63"/>
      <c r="D384" s="63"/>
      <c r="E384" s="63"/>
      <c r="F384" s="64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109"/>
    </row>
    <row r="385" spans="1:22" s="65" customFormat="1" x14ac:dyDescent="0.3">
      <c r="A385" s="110"/>
      <c r="B385" s="63"/>
      <c r="C385" s="63"/>
      <c r="D385" s="63"/>
      <c r="E385" s="63"/>
      <c r="F385" s="64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109"/>
    </row>
    <row r="386" spans="1:22" s="65" customFormat="1" x14ac:dyDescent="0.3">
      <c r="A386" s="110"/>
      <c r="B386" s="63"/>
      <c r="C386" s="63"/>
      <c r="D386" s="63"/>
      <c r="E386" s="63"/>
      <c r="F386" s="64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109"/>
    </row>
    <row r="387" spans="1:22" s="65" customFormat="1" x14ac:dyDescent="0.3">
      <c r="A387" s="110"/>
      <c r="B387" s="63"/>
      <c r="C387" s="63"/>
      <c r="D387" s="63"/>
      <c r="E387" s="63"/>
      <c r="F387" s="64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109"/>
    </row>
    <row r="388" spans="1:22" s="65" customFormat="1" x14ac:dyDescent="0.3">
      <c r="A388" s="110"/>
      <c r="B388" s="63"/>
      <c r="C388" s="63"/>
      <c r="D388" s="63"/>
      <c r="E388" s="63"/>
      <c r="F388" s="64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109"/>
    </row>
    <row r="389" spans="1:22" s="65" customFormat="1" x14ac:dyDescent="0.3">
      <c r="A389" s="110"/>
      <c r="B389" s="63"/>
      <c r="C389" s="63"/>
      <c r="D389" s="63"/>
      <c r="E389" s="63"/>
      <c r="F389" s="64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109"/>
    </row>
    <row r="390" spans="1:22" s="65" customFormat="1" x14ac:dyDescent="0.3">
      <c r="A390" s="110"/>
      <c r="B390" s="63"/>
      <c r="C390" s="63"/>
      <c r="D390" s="63"/>
      <c r="E390" s="63"/>
      <c r="F390" s="64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109"/>
    </row>
    <row r="391" spans="1:22" s="65" customFormat="1" x14ac:dyDescent="0.3">
      <c r="A391" s="110"/>
      <c r="B391" s="63"/>
      <c r="C391" s="63"/>
      <c r="D391" s="63"/>
      <c r="E391" s="63"/>
      <c r="F391" s="64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109"/>
    </row>
    <row r="392" spans="1:22" s="65" customFormat="1" x14ac:dyDescent="0.3">
      <c r="A392" s="110"/>
      <c r="B392" s="63"/>
      <c r="C392" s="63"/>
      <c r="D392" s="63"/>
      <c r="E392" s="63"/>
      <c r="F392" s="64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109"/>
    </row>
    <row r="393" spans="1:22" s="65" customFormat="1" x14ac:dyDescent="0.3">
      <c r="A393" s="110"/>
      <c r="B393" s="63"/>
      <c r="C393" s="63"/>
      <c r="D393" s="63"/>
      <c r="E393" s="63"/>
      <c r="F393" s="64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109"/>
    </row>
    <row r="394" spans="1:22" s="65" customFormat="1" x14ac:dyDescent="0.3">
      <c r="A394" s="110"/>
      <c r="B394" s="63"/>
      <c r="C394" s="63"/>
      <c r="D394" s="63"/>
      <c r="E394" s="63"/>
      <c r="F394" s="64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109"/>
    </row>
    <row r="395" spans="1:22" s="65" customFormat="1" x14ac:dyDescent="0.3">
      <c r="A395" s="110"/>
      <c r="B395" s="63"/>
      <c r="C395" s="63"/>
      <c r="D395" s="63"/>
      <c r="E395" s="63"/>
      <c r="F395" s="64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109"/>
    </row>
    <row r="396" spans="1:22" s="65" customFormat="1" x14ac:dyDescent="0.3">
      <c r="A396" s="110"/>
      <c r="B396" s="63"/>
      <c r="C396" s="63"/>
      <c r="D396" s="63"/>
      <c r="E396" s="63"/>
      <c r="F396" s="64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109"/>
    </row>
    <row r="397" spans="1:22" s="65" customFormat="1" x14ac:dyDescent="0.3">
      <c r="A397" s="110"/>
      <c r="B397" s="63"/>
      <c r="C397" s="63"/>
      <c r="D397" s="63"/>
      <c r="E397" s="63"/>
      <c r="F397" s="64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109"/>
    </row>
    <row r="398" spans="1:22" s="65" customFormat="1" x14ac:dyDescent="0.3">
      <c r="A398" s="110"/>
      <c r="B398" s="63"/>
      <c r="C398" s="63"/>
      <c r="D398" s="63"/>
      <c r="E398" s="63"/>
      <c r="F398" s="64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109"/>
    </row>
    <row r="399" spans="1:22" s="65" customFormat="1" x14ac:dyDescent="0.3">
      <c r="A399" s="110"/>
      <c r="B399" s="63"/>
      <c r="C399" s="63"/>
      <c r="D399" s="63"/>
      <c r="E399" s="63"/>
      <c r="F399" s="64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109"/>
    </row>
    <row r="400" spans="1:22" s="65" customFormat="1" x14ac:dyDescent="0.3">
      <c r="A400" s="110"/>
      <c r="B400" s="63"/>
      <c r="C400" s="63"/>
      <c r="D400" s="63"/>
      <c r="E400" s="63"/>
      <c r="F400" s="64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109"/>
    </row>
    <row r="401" spans="1:22" s="65" customFormat="1" x14ac:dyDescent="0.3">
      <c r="A401" s="110"/>
      <c r="B401" s="63"/>
      <c r="C401" s="63"/>
      <c r="D401" s="63"/>
      <c r="E401" s="63"/>
      <c r="F401" s="64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109"/>
    </row>
    <row r="402" spans="1:22" s="65" customFormat="1" x14ac:dyDescent="0.3">
      <c r="A402" s="110"/>
      <c r="B402" s="63"/>
      <c r="C402" s="63"/>
      <c r="D402" s="63"/>
      <c r="E402" s="63"/>
      <c r="F402" s="64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109"/>
    </row>
    <row r="403" spans="1:22" s="65" customFormat="1" x14ac:dyDescent="0.3">
      <c r="A403" s="110"/>
      <c r="B403" s="63"/>
      <c r="C403" s="63"/>
      <c r="D403" s="63"/>
      <c r="E403" s="63"/>
      <c r="F403" s="64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109"/>
    </row>
    <row r="404" spans="1:22" s="65" customFormat="1" x14ac:dyDescent="0.3">
      <c r="A404" s="110"/>
      <c r="B404" s="63"/>
      <c r="C404" s="63"/>
      <c r="D404" s="63"/>
      <c r="E404" s="63"/>
      <c r="F404" s="64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109"/>
    </row>
    <row r="405" spans="1:22" s="65" customFormat="1" x14ac:dyDescent="0.3">
      <c r="A405" s="110"/>
      <c r="B405" s="63"/>
      <c r="C405" s="63"/>
      <c r="D405" s="63"/>
      <c r="E405" s="63"/>
      <c r="F405" s="64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109"/>
    </row>
    <row r="406" spans="1:22" s="65" customFormat="1" x14ac:dyDescent="0.3">
      <c r="A406" s="110"/>
      <c r="B406" s="63"/>
      <c r="C406" s="63"/>
      <c r="D406" s="63"/>
      <c r="E406" s="63"/>
      <c r="F406" s="64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109"/>
    </row>
    <row r="407" spans="1:22" s="65" customFormat="1" x14ac:dyDescent="0.3">
      <c r="A407" s="110"/>
      <c r="B407" s="63"/>
      <c r="C407" s="63"/>
      <c r="D407" s="63"/>
      <c r="E407" s="63"/>
      <c r="F407" s="64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109"/>
    </row>
    <row r="408" spans="1:22" s="65" customFormat="1" x14ac:dyDescent="0.3">
      <c r="A408" s="110"/>
      <c r="B408" s="63"/>
      <c r="C408" s="63"/>
      <c r="D408" s="63"/>
      <c r="E408" s="63"/>
      <c r="F408" s="64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109"/>
    </row>
    <row r="409" spans="1:22" s="63" customFormat="1" x14ac:dyDescent="0.3">
      <c r="A409" s="110"/>
      <c r="F409" s="64"/>
      <c r="V409" s="110"/>
    </row>
    <row r="410" spans="1:22" s="63" customFormat="1" x14ac:dyDescent="0.3">
      <c r="A410" s="110"/>
      <c r="F410" s="64"/>
      <c r="V410" s="110"/>
    </row>
    <row r="411" spans="1:22" s="63" customFormat="1" x14ac:dyDescent="0.3">
      <c r="A411" s="110"/>
      <c r="F411" s="64"/>
      <c r="V411" s="110"/>
    </row>
    <row r="412" spans="1:22" s="63" customFormat="1" x14ac:dyDescent="0.3">
      <c r="A412" s="110"/>
      <c r="F412" s="64"/>
      <c r="V412" s="110"/>
    </row>
    <row r="413" spans="1:22" s="63" customFormat="1" x14ac:dyDescent="0.3">
      <c r="A413" s="110"/>
      <c r="F413" s="64"/>
      <c r="V413" s="110"/>
    </row>
    <row r="414" spans="1:22" s="63" customFormat="1" x14ac:dyDescent="0.3">
      <c r="A414" s="110"/>
      <c r="F414" s="64"/>
      <c r="V414" s="110"/>
    </row>
    <row r="415" spans="1:22" s="63" customFormat="1" x14ac:dyDescent="0.3">
      <c r="A415" s="110"/>
      <c r="F415" s="64"/>
      <c r="V415" s="110"/>
    </row>
    <row r="416" spans="1:22" s="63" customFormat="1" x14ac:dyDescent="0.3">
      <c r="A416" s="110"/>
      <c r="F416" s="64"/>
      <c r="V416" s="110"/>
    </row>
    <row r="417" spans="1:22" s="63" customFormat="1" x14ac:dyDescent="0.3">
      <c r="A417" s="110"/>
      <c r="F417" s="64"/>
      <c r="V417" s="110"/>
    </row>
    <row r="418" spans="1:22" s="63" customFormat="1" x14ac:dyDescent="0.3">
      <c r="A418" s="110"/>
      <c r="F418" s="64"/>
      <c r="V418" s="110"/>
    </row>
    <row r="419" spans="1:22" s="63" customFormat="1" x14ac:dyDescent="0.3">
      <c r="A419" s="110"/>
      <c r="F419" s="64"/>
      <c r="V419" s="110"/>
    </row>
    <row r="420" spans="1:22" s="63" customFormat="1" x14ac:dyDescent="0.3">
      <c r="A420" s="110"/>
      <c r="F420" s="64"/>
      <c r="V420" s="110"/>
    </row>
    <row r="421" spans="1:22" s="63" customFormat="1" x14ac:dyDescent="0.3">
      <c r="A421" s="110"/>
      <c r="F421" s="64"/>
      <c r="V421" s="110"/>
    </row>
    <row r="422" spans="1:22" s="63" customFormat="1" x14ac:dyDescent="0.3">
      <c r="A422" s="110"/>
      <c r="F422" s="64"/>
      <c r="V422" s="110"/>
    </row>
    <row r="423" spans="1:22" s="63" customFormat="1" x14ac:dyDescent="0.3">
      <c r="A423" s="110"/>
      <c r="F423" s="64"/>
      <c r="V423" s="110"/>
    </row>
    <row r="424" spans="1:22" s="63" customFormat="1" x14ac:dyDescent="0.3">
      <c r="A424" s="110"/>
      <c r="F424" s="64"/>
      <c r="V424" s="110"/>
    </row>
    <row r="425" spans="1:22" s="63" customFormat="1" x14ac:dyDescent="0.3">
      <c r="A425" s="110"/>
      <c r="F425" s="64"/>
      <c r="V425" s="110"/>
    </row>
    <row r="426" spans="1:22" s="63" customFormat="1" x14ac:dyDescent="0.3">
      <c r="A426" s="110"/>
      <c r="F426" s="64"/>
      <c r="V426" s="110"/>
    </row>
    <row r="427" spans="1:22" s="63" customFormat="1" x14ac:dyDescent="0.3">
      <c r="A427" s="110"/>
      <c r="F427" s="64"/>
      <c r="V427" s="110"/>
    </row>
    <row r="428" spans="1:22" s="63" customFormat="1" x14ac:dyDescent="0.3">
      <c r="A428" s="110"/>
      <c r="F428" s="64"/>
      <c r="V428" s="110"/>
    </row>
    <row r="429" spans="1:22" s="63" customFormat="1" x14ac:dyDescent="0.3">
      <c r="A429" s="110"/>
      <c r="F429" s="64"/>
      <c r="V429" s="110"/>
    </row>
    <row r="430" spans="1:22" s="63" customFormat="1" x14ac:dyDescent="0.3">
      <c r="A430" s="110"/>
      <c r="F430" s="64"/>
      <c r="V430" s="110"/>
    </row>
    <row r="431" spans="1:22" s="63" customFormat="1" x14ac:dyDescent="0.3">
      <c r="A431" s="110"/>
      <c r="F431" s="64"/>
      <c r="V431" s="110"/>
    </row>
    <row r="432" spans="1:22" s="63" customFormat="1" x14ac:dyDescent="0.3">
      <c r="A432" s="110"/>
      <c r="F432" s="64"/>
      <c r="V432" s="110"/>
    </row>
    <row r="433" spans="1:22" s="63" customFormat="1" x14ac:dyDescent="0.3">
      <c r="A433" s="110"/>
      <c r="F433" s="64"/>
      <c r="V433" s="110"/>
    </row>
    <row r="434" spans="1:22" s="63" customFormat="1" x14ac:dyDescent="0.3">
      <c r="A434" s="110"/>
      <c r="F434" s="64"/>
      <c r="V434" s="110"/>
    </row>
    <row r="435" spans="1:22" s="63" customFormat="1" x14ac:dyDescent="0.3">
      <c r="A435" s="110"/>
      <c r="F435" s="64"/>
      <c r="V435" s="110"/>
    </row>
    <row r="436" spans="1:22" s="63" customFormat="1" x14ac:dyDescent="0.3">
      <c r="A436" s="110"/>
      <c r="F436" s="64"/>
      <c r="V436" s="110"/>
    </row>
    <row r="437" spans="1:22" s="63" customFormat="1" x14ac:dyDescent="0.3">
      <c r="A437" s="110"/>
      <c r="F437" s="64"/>
      <c r="V437" s="110"/>
    </row>
    <row r="438" spans="1:22" s="63" customFormat="1" x14ac:dyDescent="0.3">
      <c r="A438" s="110"/>
      <c r="F438" s="64"/>
      <c r="V438" s="110"/>
    </row>
    <row r="439" spans="1:22" s="63" customFormat="1" x14ac:dyDescent="0.3">
      <c r="A439" s="110"/>
      <c r="F439" s="64"/>
      <c r="V439" s="110"/>
    </row>
    <row r="440" spans="1:22" s="63" customFormat="1" x14ac:dyDescent="0.3">
      <c r="A440" s="110"/>
      <c r="F440" s="64"/>
      <c r="V440" s="110"/>
    </row>
    <row r="441" spans="1:22" s="63" customFormat="1" x14ac:dyDescent="0.3">
      <c r="A441" s="110"/>
      <c r="F441" s="64"/>
      <c r="V441" s="110"/>
    </row>
    <row r="442" spans="1:22" s="63" customFormat="1" x14ac:dyDescent="0.3">
      <c r="A442" s="110"/>
      <c r="F442" s="64"/>
      <c r="V442" s="110"/>
    </row>
    <row r="443" spans="1:22" s="63" customFormat="1" x14ac:dyDescent="0.3">
      <c r="A443" s="110"/>
      <c r="F443" s="64"/>
      <c r="V443" s="110"/>
    </row>
    <row r="444" spans="1:22" s="63" customFormat="1" x14ac:dyDescent="0.3">
      <c r="A444" s="110"/>
      <c r="F444" s="64"/>
      <c r="V444" s="110"/>
    </row>
    <row r="445" spans="1:22" s="63" customFormat="1" x14ac:dyDescent="0.3">
      <c r="A445" s="110"/>
      <c r="F445" s="64"/>
      <c r="V445" s="110"/>
    </row>
    <row r="446" spans="1:22" s="63" customFormat="1" x14ac:dyDescent="0.3">
      <c r="A446" s="110"/>
      <c r="F446" s="64"/>
      <c r="V446" s="110"/>
    </row>
    <row r="447" spans="1:22" s="63" customFormat="1" x14ac:dyDescent="0.3">
      <c r="A447" s="110"/>
      <c r="F447" s="64"/>
      <c r="V447" s="110"/>
    </row>
    <row r="448" spans="1:22" s="63" customFormat="1" x14ac:dyDescent="0.3">
      <c r="A448" s="110"/>
      <c r="F448" s="64"/>
      <c r="V448" s="110"/>
    </row>
    <row r="449" spans="1:22" s="63" customFormat="1" x14ac:dyDescent="0.3">
      <c r="A449" s="110"/>
      <c r="F449" s="64"/>
      <c r="V449" s="110"/>
    </row>
    <row r="450" spans="1:22" s="63" customFormat="1" x14ac:dyDescent="0.3">
      <c r="A450" s="110"/>
      <c r="F450" s="64"/>
      <c r="V450" s="110"/>
    </row>
    <row r="451" spans="1:22" s="63" customFormat="1" x14ac:dyDescent="0.3">
      <c r="A451" s="110"/>
      <c r="F451" s="64"/>
      <c r="V451" s="110"/>
    </row>
    <row r="452" spans="1:22" s="63" customFormat="1" x14ac:dyDescent="0.3">
      <c r="A452" s="110"/>
      <c r="F452" s="64"/>
      <c r="V452" s="110"/>
    </row>
    <row r="453" spans="1:22" s="63" customFormat="1" x14ac:dyDescent="0.3">
      <c r="A453" s="110"/>
      <c r="F453" s="64"/>
      <c r="V453" s="110"/>
    </row>
    <row r="454" spans="1:22" s="63" customFormat="1" x14ac:dyDescent="0.3">
      <c r="A454" s="110"/>
      <c r="F454" s="64"/>
      <c r="V454" s="110"/>
    </row>
    <row r="455" spans="1:22" s="63" customFormat="1" x14ac:dyDescent="0.3">
      <c r="A455" s="110"/>
      <c r="F455" s="64"/>
      <c r="V455" s="110"/>
    </row>
    <row r="456" spans="1:22" s="63" customFormat="1" x14ac:dyDescent="0.3">
      <c r="A456" s="110"/>
      <c r="F456" s="64"/>
      <c r="V456" s="110"/>
    </row>
    <row r="457" spans="1:22" s="63" customFormat="1" x14ac:dyDescent="0.3">
      <c r="A457" s="110"/>
      <c r="F457" s="64"/>
      <c r="V457" s="110"/>
    </row>
    <row r="458" spans="1:22" s="63" customFormat="1" x14ac:dyDescent="0.3">
      <c r="A458" s="110"/>
      <c r="F458" s="64"/>
      <c r="V458" s="110"/>
    </row>
    <row r="459" spans="1:22" s="63" customFormat="1" x14ac:dyDescent="0.3">
      <c r="A459" s="110"/>
      <c r="F459" s="64"/>
      <c r="V459" s="110"/>
    </row>
    <row r="460" spans="1:22" s="63" customFormat="1" x14ac:dyDescent="0.3">
      <c r="A460" s="110"/>
      <c r="F460" s="64"/>
      <c r="V460" s="110"/>
    </row>
    <row r="461" spans="1:22" s="63" customFormat="1" x14ac:dyDescent="0.3">
      <c r="A461" s="110"/>
      <c r="F461" s="64"/>
      <c r="V461" s="110"/>
    </row>
    <row r="462" spans="1:22" s="63" customFormat="1" x14ac:dyDescent="0.3">
      <c r="A462" s="110"/>
      <c r="F462" s="64"/>
      <c r="V462" s="110"/>
    </row>
    <row r="463" spans="1:22" s="63" customFormat="1" x14ac:dyDescent="0.3">
      <c r="A463" s="110"/>
      <c r="F463" s="64"/>
      <c r="V463" s="110"/>
    </row>
    <row r="464" spans="1:22" s="63" customFormat="1" x14ac:dyDescent="0.3">
      <c r="A464" s="110"/>
      <c r="F464" s="64"/>
      <c r="V464" s="110"/>
    </row>
    <row r="465" spans="1:22" s="63" customFormat="1" x14ac:dyDescent="0.3">
      <c r="A465" s="110"/>
      <c r="F465" s="64"/>
      <c r="V465" s="110"/>
    </row>
    <row r="466" spans="1:22" s="63" customFormat="1" x14ac:dyDescent="0.3">
      <c r="A466" s="110"/>
      <c r="F466" s="64"/>
      <c r="V466" s="110"/>
    </row>
    <row r="467" spans="1:22" s="63" customFormat="1" x14ac:dyDescent="0.3">
      <c r="A467" s="110"/>
      <c r="F467" s="64"/>
      <c r="V467" s="110"/>
    </row>
    <row r="468" spans="1:22" s="63" customFormat="1" x14ac:dyDescent="0.3">
      <c r="A468" s="110"/>
      <c r="F468" s="64"/>
      <c r="V468" s="110"/>
    </row>
    <row r="469" spans="1:22" s="63" customFormat="1" x14ac:dyDescent="0.3">
      <c r="A469" s="110"/>
      <c r="F469" s="64"/>
      <c r="V469" s="110"/>
    </row>
    <row r="470" spans="1:22" s="63" customFormat="1" x14ac:dyDescent="0.3">
      <c r="A470" s="110"/>
      <c r="F470" s="64"/>
      <c r="V470" s="110"/>
    </row>
    <row r="471" spans="1:22" s="63" customFormat="1" x14ac:dyDescent="0.3">
      <c r="A471" s="110"/>
      <c r="F471" s="64"/>
      <c r="V471" s="110"/>
    </row>
    <row r="472" spans="1:22" s="63" customFormat="1" x14ac:dyDescent="0.3">
      <c r="A472" s="110"/>
      <c r="F472" s="64"/>
      <c r="V472" s="110"/>
    </row>
    <row r="473" spans="1:22" s="63" customFormat="1" x14ac:dyDescent="0.3">
      <c r="A473" s="110"/>
      <c r="F473" s="64"/>
      <c r="V473" s="110"/>
    </row>
    <row r="474" spans="1:22" s="63" customFormat="1" x14ac:dyDescent="0.3">
      <c r="A474" s="110"/>
      <c r="F474" s="64"/>
      <c r="V474" s="110"/>
    </row>
    <row r="475" spans="1:22" s="63" customFormat="1" x14ac:dyDescent="0.3">
      <c r="A475" s="110"/>
      <c r="F475" s="64"/>
      <c r="V475" s="110"/>
    </row>
    <row r="476" spans="1:22" s="63" customFormat="1" x14ac:dyDescent="0.3">
      <c r="A476" s="110"/>
      <c r="F476" s="64"/>
      <c r="V476" s="110"/>
    </row>
    <row r="477" spans="1:22" s="63" customFormat="1" x14ac:dyDescent="0.3">
      <c r="A477" s="110"/>
      <c r="F477" s="64"/>
      <c r="V477" s="110"/>
    </row>
    <row r="478" spans="1:22" s="63" customFormat="1" x14ac:dyDescent="0.3">
      <c r="A478" s="110"/>
      <c r="F478" s="64"/>
      <c r="V478" s="110"/>
    </row>
    <row r="479" spans="1:22" s="63" customFormat="1" x14ac:dyDescent="0.3">
      <c r="A479" s="110"/>
      <c r="F479" s="64"/>
      <c r="V479" s="110"/>
    </row>
    <row r="480" spans="1:22" s="63" customFormat="1" x14ac:dyDescent="0.3">
      <c r="A480" s="110"/>
      <c r="F480" s="64"/>
      <c r="V480" s="110"/>
    </row>
    <row r="481" spans="1:22" s="63" customFormat="1" x14ac:dyDescent="0.3">
      <c r="A481" s="110"/>
      <c r="F481" s="64"/>
      <c r="V481" s="110"/>
    </row>
    <row r="482" spans="1:22" s="63" customFormat="1" x14ac:dyDescent="0.3">
      <c r="A482" s="110"/>
      <c r="F482" s="64"/>
      <c r="V482" s="110"/>
    </row>
    <row r="483" spans="1:22" s="63" customFormat="1" x14ac:dyDescent="0.3">
      <c r="A483" s="110"/>
      <c r="F483" s="64"/>
      <c r="V483" s="110"/>
    </row>
    <row r="484" spans="1:22" s="63" customFormat="1" x14ac:dyDescent="0.3">
      <c r="A484" s="110"/>
      <c r="F484" s="64"/>
      <c r="V484" s="110"/>
    </row>
    <row r="485" spans="1:22" s="63" customFormat="1" x14ac:dyDescent="0.3">
      <c r="A485" s="110"/>
      <c r="F485" s="64"/>
      <c r="V485" s="110"/>
    </row>
    <row r="486" spans="1:22" s="63" customFormat="1" x14ac:dyDescent="0.3">
      <c r="A486" s="110"/>
      <c r="F486" s="64"/>
      <c r="V486" s="110"/>
    </row>
    <row r="487" spans="1:22" s="63" customFormat="1" x14ac:dyDescent="0.3">
      <c r="A487" s="110"/>
      <c r="F487" s="64"/>
      <c r="V487" s="110"/>
    </row>
    <row r="488" spans="1:22" s="63" customFormat="1" x14ac:dyDescent="0.3">
      <c r="A488" s="110"/>
      <c r="F488" s="64"/>
      <c r="V488" s="110"/>
    </row>
    <row r="489" spans="1:22" s="63" customFormat="1" x14ac:dyDescent="0.3">
      <c r="A489" s="110"/>
      <c r="F489" s="64"/>
      <c r="V489" s="110"/>
    </row>
    <row r="490" spans="1:22" s="63" customFormat="1" x14ac:dyDescent="0.3">
      <c r="A490" s="110"/>
      <c r="F490" s="64"/>
      <c r="V490" s="110"/>
    </row>
    <row r="491" spans="1:22" s="63" customFormat="1" x14ac:dyDescent="0.3">
      <c r="A491" s="110"/>
      <c r="F491" s="64"/>
      <c r="V491" s="110"/>
    </row>
    <row r="492" spans="1:22" s="63" customFormat="1" x14ac:dyDescent="0.3">
      <c r="A492" s="110"/>
      <c r="F492" s="64"/>
      <c r="V492" s="110"/>
    </row>
    <row r="493" spans="1:22" s="63" customFormat="1" x14ac:dyDescent="0.3">
      <c r="A493" s="110"/>
      <c r="F493" s="64"/>
      <c r="V493" s="110"/>
    </row>
    <row r="494" spans="1:22" s="63" customFormat="1" x14ac:dyDescent="0.3">
      <c r="A494" s="110"/>
      <c r="F494" s="64"/>
      <c r="V494" s="110"/>
    </row>
    <row r="495" spans="1:22" s="63" customFormat="1" x14ac:dyDescent="0.3">
      <c r="A495" s="110"/>
      <c r="F495" s="64"/>
      <c r="V495" s="110"/>
    </row>
    <row r="496" spans="1:22" s="63" customFormat="1" x14ac:dyDescent="0.3">
      <c r="A496" s="110"/>
      <c r="F496" s="64"/>
      <c r="V496" s="110"/>
    </row>
    <row r="497" spans="1:22" s="63" customFormat="1" x14ac:dyDescent="0.3">
      <c r="A497" s="110"/>
      <c r="F497" s="64"/>
      <c r="V497" s="110"/>
    </row>
    <row r="498" spans="1:22" s="63" customFormat="1" x14ac:dyDescent="0.3">
      <c r="A498" s="110"/>
      <c r="F498" s="64"/>
      <c r="V498" s="110"/>
    </row>
    <row r="499" spans="1:22" s="63" customFormat="1" x14ac:dyDescent="0.3">
      <c r="A499" s="110"/>
      <c r="F499" s="64"/>
      <c r="V499" s="110"/>
    </row>
    <row r="500" spans="1:22" s="63" customFormat="1" x14ac:dyDescent="0.3">
      <c r="A500" s="110"/>
      <c r="F500" s="64"/>
      <c r="V500" s="110"/>
    </row>
    <row r="501" spans="1:22" s="63" customFormat="1" x14ac:dyDescent="0.3">
      <c r="A501" s="110"/>
      <c r="F501" s="64"/>
      <c r="V501" s="110"/>
    </row>
    <row r="502" spans="1:22" s="63" customFormat="1" x14ac:dyDescent="0.3">
      <c r="A502" s="110"/>
      <c r="F502" s="64"/>
      <c r="V502" s="110"/>
    </row>
    <row r="503" spans="1:22" s="63" customFormat="1" x14ac:dyDescent="0.3">
      <c r="A503" s="110"/>
      <c r="F503" s="64"/>
      <c r="V503" s="110"/>
    </row>
    <row r="504" spans="1:22" s="63" customFormat="1" x14ac:dyDescent="0.3">
      <c r="A504" s="110"/>
      <c r="F504" s="64"/>
      <c r="V504" s="110"/>
    </row>
    <row r="505" spans="1:22" s="63" customFormat="1" x14ac:dyDescent="0.3">
      <c r="A505" s="110"/>
      <c r="F505" s="64"/>
      <c r="V505" s="110"/>
    </row>
    <row r="506" spans="1:22" s="63" customFormat="1" x14ac:dyDescent="0.3">
      <c r="A506" s="110"/>
      <c r="F506" s="64"/>
      <c r="V506" s="110"/>
    </row>
    <row r="507" spans="1:22" s="63" customFormat="1" x14ac:dyDescent="0.3">
      <c r="A507" s="110"/>
      <c r="F507" s="64"/>
      <c r="V507" s="110"/>
    </row>
    <row r="508" spans="1:22" s="63" customFormat="1" x14ac:dyDescent="0.3">
      <c r="A508" s="110"/>
      <c r="F508" s="64"/>
      <c r="V508" s="110"/>
    </row>
    <row r="509" spans="1:22" s="63" customFormat="1" x14ac:dyDescent="0.3">
      <c r="A509" s="110"/>
      <c r="F509" s="64"/>
      <c r="V509" s="110"/>
    </row>
    <row r="510" spans="1:22" s="63" customFormat="1" x14ac:dyDescent="0.3">
      <c r="A510" s="110"/>
      <c r="F510" s="64"/>
      <c r="V510" s="110"/>
    </row>
    <row r="511" spans="1:22" s="63" customFormat="1" x14ac:dyDescent="0.3">
      <c r="A511" s="110"/>
      <c r="F511" s="64"/>
      <c r="V511" s="110"/>
    </row>
    <row r="512" spans="1:22" s="63" customFormat="1" x14ac:dyDescent="0.3">
      <c r="A512" s="110"/>
      <c r="F512" s="64"/>
      <c r="V512" s="110"/>
    </row>
    <row r="513" spans="1:22" s="63" customFormat="1" x14ac:dyDescent="0.3">
      <c r="A513" s="110"/>
      <c r="F513" s="64"/>
      <c r="V513" s="110"/>
    </row>
    <row r="514" spans="1:22" s="63" customFormat="1" x14ac:dyDescent="0.3">
      <c r="A514" s="110"/>
      <c r="F514" s="64"/>
      <c r="V514" s="110"/>
    </row>
    <row r="515" spans="1:22" s="63" customFormat="1" x14ac:dyDescent="0.3">
      <c r="A515" s="110"/>
      <c r="F515" s="64"/>
      <c r="V515" s="110"/>
    </row>
    <row r="516" spans="1:22" s="63" customFormat="1" x14ac:dyDescent="0.3">
      <c r="A516" s="110"/>
      <c r="F516" s="64"/>
      <c r="V516" s="110"/>
    </row>
    <row r="517" spans="1:22" s="63" customFormat="1" x14ac:dyDescent="0.3">
      <c r="A517" s="110"/>
      <c r="F517" s="64"/>
      <c r="V517" s="110"/>
    </row>
    <row r="518" spans="1:22" s="63" customFormat="1" x14ac:dyDescent="0.3">
      <c r="A518" s="110"/>
      <c r="F518" s="64"/>
      <c r="V518" s="110"/>
    </row>
    <row r="519" spans="1:22" s="63" customFormat="1" x14ac:dyDescent="0.3">
      <c r="A519" s="110"/>
      <c r="F519" s="64"/>
      <c r="V519" s="110"/>
    </row>
    <row r="520" spans="1:22" s="63" customFormat="1" x14ac:dyDescent="0.3">
      <c r="A520" s="110"/>
      <c r="F520" s="64"/>
      <c r="V520" s="110"/>
    </row>
    <row r="521" spans="1:22" s="63" customFormat="1" x14ac:dyDescent="0.3">
      <c r="A521" s="110"/>
      <c r="F521" s="64"/>
      <c r="V521" s="110"/>
    </row>
    <row r="522" spans="1:22" s="63" customFormat="1" x14ac:dyDescent="0.3">
      <c r="A522" s="110"/>
      <c r="F522" s="64"/>
      <c r="V522" s="110"/>
    </row>
    <row r="523" spans="1:22" s="63" customFormat="1" x14ac:dyDescent="0.3">
      <c r="A523" s="110"/>
      <c r="F523" s="64"/>
      <c r="V523" s="110"/>
    </row>
    <row r="524" spans="1:22" s="63" customFormat="1" x14ac:dyDescent="0.3">
      <c r="A524" s="110"/>
      <c r="F524" s="64"/>
      <c r="V524" s="110"/>
    </row>
    <row r="525" spans="1:22" s="63" customFormat="1" x14ac:dyDescent="0.3">
      <c r="A525" s="110"/>
      <c r="F525" s="64"/>
      <c r="V525" s="110"/>
    </row>
    <row r="526" spans="1:22" s="63" customFormat="1" x14ac:dyDescent="0.3">
      <c r="A526" s="110"/>
      <c r="F526" s="64"/>
      <c r="V526" s="110"/>
    </row>
    <row r="527" spans="1:22" s="63" customFormat="1" x14ac:dyDescent="0.3">
      <c r="A527" s="110"/>
      <c r="F527" s="64"/>
      <c r="V527" s="110"/>
    </row>
    <row r="528" spans="1:22" s="63" customFormat="1" x14ac:dyDescent="0.3">
      <c r="A528" s="110"/>
      <c r="F528" s="64"/>
      <c r="V528" s="110"/>
    </row>
    <row r="529" spans="1:22" s="63" customFormat="1" x14ac:dyDescent="0.3">
      <c r="A529" s="110"/>
      <c r="F529" s="64"/>
      <c r="V529" s="110"/>
    </row>
    <row r="530" spans="1:22" s="63" customFormat="1" x14ac:dyDescent="0.3">
      <c r="A530" s="110"/>
      <c r="F530" s="64"/>
      <c r="V530" s="110"/>
    </row>
    <row r="531" spans="1:22" s="63" customFormat="1" x14ac:dyDescent="0.3">
      <c r="A531" s="110"/>
      <c r="F531" s="64"/>
      <c r="V531" s="110"/>
    </row>
    <row r="532" spans="1:22" s="63" customFormat="1" x14ac:dyDescent="0.3">
      <c r="A532" s="110"/>
      <c r="F532" s="64"/>
      <c r="V532" s="110"/>
    </row>
    <row r="533" spans="1:22" s="63" customFormat="1" x14ac:dyDescent="0.3">
      <c r="A533" s="110"/>
      <c r="F533" s="64"/>
      <c r="V533" s="110"/>
    </row>
    <row r="534" spans="1:22" s="63" customFormat="1" x14ac:dyDescent="0.3">
      <c r="A534" s="110"/>
      <c r="F534" s="64"/>
      <c r="V534" s="110"/>
    </row>
    <row r="535" spans="1:22" s="63" customFormat="1" x14ac:dyDescent="0.3">
      <c r="A535" s="110"/>
      <c r="F535" s="64"/>
      <c r="V535" s="110"/>
    </row>
    <row r="536" spans="1:22" s="63" customFormat="1" x14ac:dyDescent="0.3">
      <c r="A536" s="110"/>
      <c r="F536" s="64"/>
      <c r="V536" s="110"/>
    </row>
    <row r="537" spans="1:22" s="63" customFormat="1" x14ac:dyDescent="0.3">
      <c r="A537" s="110"/>
      <c r="F537" s="64"/>
      <c r="V537" s="110"/>
    </row>
    <row r="538" spans="1:22" s="63" customFormat="1" x14ac:dyDescent="0.3">
      <c r="A538" s="110"/>
      <c r="F538" s="64"/>
      <c r="V538" s="110"/>
    </row>
    <row r="539" spans="1:22" s="63" customFormat="1" x14ac:dyDescent="0.3">
      <c r="A539" s="110"/>
      <c r="F539" s="64"/>
      <c r="V539" s="110"/>
    </row>
    <row r="540" spans="1:22" s="63" customFormat="1" x14ac:dyDescent="0.3">
      <c r="A540" s="110"/>
      <c r="F540" s="64"/>
      <c r="V540" s="110"/>
    </row>
    <row r="541" spans="1:22" s="63" customFormat="1" x14ac:dyDescent="0.3">
      <c r="A541" s="110"/>
      <c r="F541" s="64"/>
      <c r="V541" s="110"/>
    </row>
    <row r="542" spans="1:22" s="63" customFormat="1" x14ac:dyDescent="0.3">
      <c r="A542" s="110"/>
      <c r="F542" s="64"/>
      <c r="V542" s="110"/>
    </row>
    <row r="543" spans="1:22" s="63" customFormat="1" x14ac:dyDescent="0.3">
      <c r="A543" s="110"/>
      <c r="F543" s="64"/>
      <c r="V543" s="110"/>
    </row>
    <row r="544" spans="1:22" s="63" customFormat="1" x14ac:dyDescent="0.3">
      <c r="A544" s="110"/>
      <c r="F544" s="64"/>
      <c r="V544" s="110"/>
    </row>
    <row r="545" spans="1:22" s="63" customFormat="1" x14ac:dyDescent="0.3">
      <c r="A545" s="110"/>
      <c r="F545" s="64"/>
      <c r="V545" s="110"/>
    </row>
    <row r="546" spans="1:22" s="63" customFormat="1" x14ac:dyDescent="0.3">
      <c r="A546" s="110"/>
      <c r="F546" s="64"/>
      <c r="V546" s="110"/>
    </row>
    <row r="547" spans="1:22" s="63" customFormat="1" x14ac:dyDescent="0.3">
      <c r="A547" s="110"/>
      <c r="F547" s="64"/>
      <c r="V547" s="110"/>
    </row>
    <row r="548" spans="1:22" s="63" customFormat="1" x14ac:dyDescent="0.3">
      <c r="A548" s="110"/>
      <c r="F548" s="64"/>
      <c r="V548" s="110"/>
    </row>
    <row r="549" spans="1:22" s="63" customFormat="1" x14ac:dyDescent="0.3">
      <c r="A549" s="110"/>
      <c r="F549" s="64"/>
      <c r="V549" s="110"/>
    </row>
    <row r="550" spans="1:22" s="63" customFormat="1" x14ac:dyDescent="0.3">
      <c r="A550" s="110"/>
      <c r="F550" s="64"/>
      <c r="V550" s="110"/>
    </row>
    <row r="551" spans="1:22" s="63" customFormat="1" x14ac:dyDescent="0.3">
      <c r="A551" s="110"/>
      <c r="F551" s="64"/>
      <c r="V551" s="110"/>
    </row>
    <row r="552" spans="1:22" s="63" customFormat="1" x14ac:dyDescent="0.3">
      <c r="A552" s="110"/>
      <c r="F552" s="64"/>
      <c r="V552" s="110"/>
    </row>
    <row r="553" spans="1:22" s="63" customFormat="1" x14ac:dyDescent="0.3">
      <c r="A553" s="110"/>
      <c r="F553" s="64"/>
      <c r="V553" s="110"/>
    </row>
    <row r="554" spans="1:22" s="63" customFormat="1" x14ac:dyDescent="0.3">
      <c r="A554" s="110"/>
      <c r="F554" s="64"/>
      <c r="V554" s="110"/>
    </row>
    <row r="555" spans="1:22" s="63" customFormat="1" x14ac:dyDescent="0.3">
      <c r="A555" s="110"/>
      <c r="F555" s="64"/>
      <c r="V555" s="110"/>
    </row>
    <row r="556" spans="1:22" s="63" customFormat="1" x14ac:dyDescent="0.3">
      <c r="A556" s="110"/>
      <c r="F556" s="64"/>
      <c r="V556" s="110"/>
    </row>
    <row r="557" spans="1:22" s="63" customFormat="1" x14ac:dyDescent="0.3">
      <c r="A557" s="110"/>
      <c r="F557" s="64"/>
      <c r="V557" s="110"/>
    </row>
    <row r="558" spans="1:22" s="63" customFormat="1" x14ac:dyDescent="0.3">
      <c r="A558" s="110"/>
      <c r="F558" s="64"/>
      <c r="V558" s="110"/>
    </row>
    <row r="559" spans="1:22" s="63" customFormat="1" x14ac:dyDescent="0.3">
      <c r="A559" s="110"/>
      <c r="F559" s="64"/>
      <c r="V559" s="110"/>
    </row>
    <row r="560" spans="1:22" s="63" customFormat="1" x14ac:dyDescent="0.3">
      <c r="A560" s="110"/>
      <c r="F560" s="64"/>
      <c r="V560" s="110"/>
    </row>
    <row r="561" spans="1:22" s="63" customFormat="1" x14ac:dyDescent="0.3">
      <c r="A561" s="110"/>
      <c r="F561" s="64"/>
      <c r="V561" s="110"/>
    </row>
    <row r="562" spans="1:22" s="63" customFormat="1" x14ac:dyDescent="0.3">
      <c r="A562" s="110"/>
      <c r="F562" s="64"/>
      <c r="V562" s="110"/>
    </row>
    <row r="563" spans="1:22" s="63" customFormat="1" x14ac:dyDescent="0.3">
      <c r="A563" s="110"/>
      <c r="F563" s="64"/>
      <c r="V563" s="110"/>
    </row>
    <row r="564" spans="1:22" s="63" customFormat="1" x14ac:dyDescent="0.3">
      <c r="A564" s="110"/>
      <c r="F564" s="64"/>
      <c r="V564" s="110"/>
    </row>
    <row r="565" spans="1:22" s="63" customFormat="1" x14ac:dyDescent="0.3">
      <c r="A565" s="110"/>
      <c r="F565" s="64"/>
      <c r="V565" s="110"/>
    </row>
    <row r="566" spans="1:22" s="63" customFormat="1" x14ac:dyDescent="0.3">
      <c r="A566" s="110"/>
      <c r="F566" s="64"/>
      <c r="V566" s="110"/>
    </row>
    <row r="567" spans="1:22" s="63" customFormat="1" x14ac:dyDescent="0.3">
      <c r="A567" s="110"/>
      <c r="F567" s="64"/>
      <c r="V567" s="110"/>
    </row>
    <row r="568" spans="1:22" s="63" customFormat="1" x14ac:dyDescent="0.3">
      <c r="A568" s="110"/>
      <c r="F568" s="64"/>
      <c r="V568" s="110"/>
    </row>
    <row r="569" spans="1:22" s="63" customFormat="1" x14ac:dyDescent="0.3">
      <c r="A569" s="110"/>
      <c r="F569" s="64"/>
      <c r="V569" s="110"/>
    </row>
    <row r="570" spans="1:22" s="63" customFormat="1" x14ac:dyDescent="0.3">
      <c r="A570" s="110"/>
      <c r="F570" s="64"/>
      <c r="V570" s="110"/>
    </row>
    <row r="571" spans="1:22" s="63" customFormat="1" x14ac:dyDescent="0.3">
      <c r="A571" s="110"/>
      <c r="F571" s="64"/>
      <c r="V571" s="110"/>
    </row>
    <row r="572" spans="1:22" s="63" customFormat="1" x14ac:dyDescent="0.3">
      <c r="A572" s="110"/>
      <c r="F572" s="64"/>
      <c r="V572" s="110"/>
    </row>
    <row r="573" spans="1:22" s="63" customFormat="1" x14ac:dyDescent="0.3">
      <c r="A573" s="110"/>
      <c r="F573" s="64"/>
      <c r="V573" s="110"/>
    </row>
    <row r="574" spans="1:22" s="63" customFormat="1" x14ac:dyDescent="0.3">
      <c r="A574" s="110"/>
      <c r="F574" s="64"/>
      <c r="V574" s="110"/>
    </row>
    <row r="575" spans="1:22" s="63" customFormat="1" x14ac:dyDescent="0.3">
      <c r="A575" s="110"/>
      <c r="F575" s="64"/>
      <c r="V575" s="110"/>
    </row>
    <row r="576" spans="1:22" s="63" customFormat="1" x14ac:dyDescent="0.3">
      <c r="A576" s="110"/>
      <c r="F576" s="64"/>
      <c r="V576" s="110"/>
    </row>
    <row r="577" spans="1:22" s="63" customFormat="1" x14ac:dyDescent="0.3">
      <c r="A577" s="110"/>
      <c r="F577" s="64"/>
      <c r="V577" s="110"/>
    </row>
    <row r="578" spans="1:22" s="63" customFormat="1" x14ac:dyDescent="0.3">
      <c r="A578" s="110"/>
      <c r="F578" s="64"/>
      <c r="V578" s="110"/>
    </row>
    <row r="579" spans="1:22" s="63" customFormat="1" x14ac:dyDescent="0.3">
      <c r="A579" s="110"/>
      <c r="F579" s="64"/>
      <c r="V579" s="110"/>
    </row>
    <row r="580" spans="1:22" s="63" customFormat="1" x14ac:dyDescent="0.3">
      <c r="A580" s="110"/>
      <c r="F580" s="64"/>
      <c r="V580" s="110"/>
    </row>
    <row r="581" spans="1:22" s="63" customFormat="1" x14ac:dyDescent="0.3">
      <c r="A581" s="110"/>
      <c r="F581" s="64"/>
      <c r="V581" s="110"/>
    </row>
    <row r="582" spans="1:22" s="63" customFormat="1" x14ac:dyDescent="0.3">
      <c r="A582" s="110"/>
      <c r="F582" s="64"/>
      <c r="V582" s="110"/>
    </row>
    <row r="583" spans="1:22" s="63" customFormat="1" x14ac:dyDescent="0.3">
      <c r="A583" s="110"/>
      <c r="F583" s="64"/>
      <c r="V583" s="110"/>
    </row>
    <row r="584" spans="1:22" s="63" customFormat="1" x14ac:dyDescent="0.3">
      <c r="A584" s="110"/>
      <c r="F584" s="64"/>
      <c r="V584" s="110"/>
    </row>
    <row r="585" spans="1:22" s="63" customFormat="1" x14ac:dyDescent="0.3">
      <c r="A585" s="110"/>
      <c r="F585" s="64"/>
      <c r="V585" s="110"/>
    </row>
    <row r="586" spans="1:22" s="63" customFormat="1" x14ac:dyDescent="0.3">
      <c r="A586" s="110"/>
      <c r="F586" s="64"/>
      <c r="V586" s="110"/>
    </row>
    <row r="587" spans="1:22" s="63" customFormat="1" x14ac:dyDescent="0.3">
      <c r="A587" s="110"/>
      <c r="F587" s="64"/>
      <c r="V587" s="110"/>
    </row>
    <row r="588" spans="1:22" s="63" customFormat="1" x14ac:dyDescent="0.3">
      <c r="A588" s="110"/>
      <c r="F588" s="64"/>
      <c r="V588" s="110"/>
    </row>
    <row r="589" spans="1:22" s="63" customFormat="1" x14ac:dyDescent="0.3">
      <c r="A589" s="110"/>
      <c r="F589" s="64"/>
      <c r="V589" s="110"/>
    </row>
    <row r="590" spans="1:22" s="63" customFormat="1" x14ac:dyDescent="0.3">
      <c r="A590" s="110"/>
      <c r="F590" s="64"/>
      <c r="V590" s="110"/>
    </row>
    <row r="591" spans="1:22" s="63" customFormat="1" x14ac:dyDescent="0.3">
      <c r="A591" s="110"/>
      <c r="F591" s="64"/>
      <c r="V591" s="110"/>
    </row>
    <row r="592" spans="1:22" s="63" customFormat="1" x14ac:dyDescent="0.3">
      <c r="A592" s="110"/>
      <c r="F592" s="64"/>
      <c r="V592" s="110"/>
    </row>
    <row r="593" spans="1:22" s="63" customFormat="1" x14ac:dyDescent="0.3">
      <c r="A593" s="110"/>
      <c r="F593" s="64"/>
      <c r="V593" s="110"/>
    </row>
    <row r="594" spans="1:22" s="63" customFormat="1" x14ac:dyDescent="0.3">
      <c r="A594" s="110"/>
      <c r="F594" s="64"/>
      <c r="V594" s="110"/>
    </row>
    <row r="595" spans="1:22" s="63" customFormat="1" x14ac:dyDescent="0.3">
      <c r="A595" s="110"/>
      <c r="F595" s="64"/>
      <c r="V595" s="110"/>
    </row>
    <row r="596" spans="1:22" s="63" customFormat="1" x14ac:dyDescent="0.3">
      <c r="A596" s="110"/>
      <c r="F596" s="64"/>
      <c r="V596" s="110"/>
    </row>
    <row r="597" spans="1:22" s="63" customFormat="1" x14ac:dyDescent="0.3">
      <c r="A597" s="110"/>
      <c r="F597" s="64"/>
      <c r="V597" s="110"/>
    </row>
    <row r="598" spans="1:22" s="63" customFormat="1" x14ac:dyDescent="0.3">
      <c r="A598" s="110"/>
      <c r="F598" s="64"/>
      <c r="V598" s="110"/>
    </row>
    <row r="599" spans="1:22" s="63" customFormat="1" x14ac:dyDescent="0.3">
      <c r="A599" s="110"/>
      <c r="F599" s="64"/>
      <c r="V599" s="110"/>
    </row>
    <row r="600" spans="1:22" s="63" customFormat="1" x14ac:dyDescent="0.3">
      <c r="A600" s="110"/>
      <c r="F600" s="64"/>
      <c r="V600" s="110"/>
    </row>
    <row r="601" spans="1:22" s="63" customFormat="1" x14ac:dyDescent="0.3">
      <c r="A601" s="110"/>
      <c r="F601" s="64"/>
      <c r="V601" s="110"/>
    </row>
    <row r="602" spans="1:22" s="63" customFormat="1" x14ac:dyDescent="0.3">
      <c r="A602" s="110"/>
      <c r="F602" s="64"/>
      <c r="V602" s="110"/>
    </row>
    <row r="603" spans="1:22" s="63" customFormat="1" x14ac:dyDescent="0.3">
      <c r="A603" s="110"/>
      <c r="F603" s="64"/>
      <c r="V603" s="110"/>
    </row>
    <row r="604" spans="1:22" s="63" customFormat="1" x14ac:dyDescent="0.3">
      <c r="A604" s="110"/>
      <c r="F604" s="64"/>
      <c r="V604" s="110"/>
    </row>
    <row r="605" spans="1:22" s="63" customFormat="1" x14ac:dyDescent="0.3">
      <c r="A605" s="110"/>
      <c r="F605" s="64"/>
      <c r="V605" s="110"/>
    </row>
    <row r="606" spans="1:22" s="63" customFormat="1" x14ac:dyDescent="0.3">
      <c r="A606" s="110"/>
      <c r="F606" s="64"/>
      <c r="V606" s="110"/>
    </row>
    <row r="607" spans="1:22" s="63" customFormat="1" x14ac:dyDescent="0.3">
      <c r="A607" s="110"/>
      <c r="F607" s="64"/>
      <c r="V607" s="110"/>
    </row>
    <row r="608" spans="1:22" s="63" customFormat="1" x14ac:dyDescent="0.3">
      <c r="A608" s="110"/>
      <c r="F608" s="64"/>
      <c r="V608" s="110"/>
    </row>
    <row r="609" spans="1:22" s="63" customFormat="1" x14ac:dyDescent="0.3">
      <c r="A609" s="110"/>
      <c r="F609" s="64"/>
      <c r="V609" s="110"/>
    </row>
    <row r="610" spans="1:22" s="63" customFormat="1" x14ac:dyDescent="0.3">
      <c r="A610" s="110"/>
      <c r="F610" s="64"/>
      <c r="V610" s="110"/>
    </row>
    <row r="611" spans="1:22" s="63" customFormat="1" x14ac:dyDescent="0.3">
      <c r="A611" s="110"/>
      <c r="F611" s="64"/>
      <c r="V611" s="110"/>
    </row>
    <row r="612" spans="1:22" s="63" customFormat="1" x14ac:dyDescent="0.3">
      <c r="A612" s="110"/>
      <c r="F612" s="64"/>
      <c r="V612" s="110"/>
    </row>
    <row r="613" spans="1:22" s="63" customFormat="1" x14ac:dyDescent="0.3">
      <c r="A613" s="110"/>
      <c r="F613" s="64"/>
      <c r="V613" s="110"/>
    </row>
    <row r="614" spans="1:22" s="63" customFormat="1" x14ac:dyDescent="0.3">
      <c r="A614" s="110"/>
      <c r="F614" s="64"/>
      <c r="V614" s="110"/>
    </row>
    <row r="615" spans="1:22" s="63" customFormat="1" x14ac:dyDescent="0.3">
      <c r="A615" s="110"/>
      <c r="F615" s="64"/>
      <c r="V615" s="110"/>
    </row>
    <row r="616" spans="1:22" s="63" customFormat="1" x14ac:dyDescent="0.3">
      <c r="A616" s="110"/>
      <c r="F616" s="64"/>
      <c r="V616" s="110"/>
    </row>
    <row r="617" spans="1:22" s="63" customFormat="1" x14ac:dyDescent="0.3">
      <c r="A617" s="110"/>
      <c r="F617" s="64"/>
      <c r="V617" s="110"/>
    </row>
    <row r="618" spans="1:22" s="63" customFormat="1" x14ac:dyDescent="0.3">
      <c r="A618" s="110"/>
      <c r="F618" s="64"/>
      <c r="V618" s="110"/>
    </row>
    <row r="619" spans="1:22" s="63" customFormat="1" x14ac:dyDescent="0.3">
      <c r="A619" s="110"/>
      <c r="F619" s="64"/>
      <c r="V619" s="110"/>
    </row>
    <row r="620" spans="1:22" s="63" customFormat="1" x14ac:dyDescent="0.3">
      <c r="A620" s="110"/>
      <c r="F620" s="64"/>
      <c r="V620" s="110"/>
    </row>
    <row r="621" spans="1:22" s="63" customFormat="1" x14ac:dyDescent="0.3">
      <c r="A621" s="110"/>
      <c r="F621" s="64"/>
      <c r="V621" s="110"/>
    </row>
    <row r="622" spans="1:22" s="63" customFormat="1" x14ac:dyDescent="0.3">
      <c r="A622" s="110"/>
      <c r="F622" s="64"/>
      <c r="V622" s="110"/>
    </row>
    <row r="623" spans="1:22" s="63" customFormat="1" x14ac:dyDescent="0.3">
      <c r="A623" s="110"/>
      <c r="F623" s="64"/>
      <c r="V623" s="110"/>
    </row>
    <row r="624" spans="1:22" s="63" customFormat="1" x14ac:dyDescent="0.3">
      <c r="A624" s="110"/>
      <c r="F624" s="64"/>
      <c r="V624" s="110"/>
    </row>
    <row r="625" spans="1:22" s="63" customFormat="1" x14ac:dyDescent="0.3">
      <c r="A625" s="110"/>
      <c r="F625" s="64"/>
      <c r="V625" s="110"/>
    </row>
    <row r="626" spans="1:22" s="63" customFormat="1" x14ac:dyDescent="0.3">
      <c r="A626" s="110"/>
      <c r="F626" s="64"/>
      <c r="V626" s="110"/>
    </row>
    <row r="627" spans="1:22" s="63" customFormat="1" x14ac:dyDescent="0.3">
      <c r="A627" s="110"/>
      <c r="F627" s="64"/>
      <c r="V627" s="110"/>
    </row>
    <row r="628" spans="1:22" s="63" customFormat="1" x14ac:dyDescent="0.3">
      <c r="A628" s="110"/>
      <c r="F628" s="64"/>
      <c r="V628" s="110"/>
    </row>
    <row r="629" spans="1:22" s="63" customFormat="1" x14ac:dyDescent="0.3">
      <c r="A629" s="110"/>
      <c r="F629" s="64"/>
      <c r="V629" s="110"/>
    </row>
    <row r="630" spans="1:22" s="63" customFormat="1" x14ac:dyDescent="0.3">
      <c r="A630" s="110"/>
      <c r="F630" s="64"/>
      <c r="V630" s="110"/>
    </row>
    <row r="631" spans="1:22" s="63" customFormat="1" x14ac:dyDescent="0.3">
      <c r="A631" s="110"/>
      <c r="F631" s="64"/>
      <c r="V631" s="110"/>
    </row>
    <row r="632" spans="1:22" s="63" customFormat="1" x14ac:dyDescent="0.3">
      <c r="A632" s="110"/>
      <c r="F632" s="64"/>
      <c r="V632" s="110"/>
    </row>
    <row r="633" spans="1:22" s="63" customFormat="1" x14ac:dyDescent="0.3">
      <c r="A633" s="110"/>
      <c r="F633" s="64"/>
      <c r="V633" s="110"/>
    </row>
    <row r="634" spans="1:22" s="63" customFormat="1" x14ac:dyDescent="0.3">
      <c r="A634" s="110"/>
      <c r="F634" s="64"/>
      <c r="V634" s="110"/>
    </row>
    <row r="635" spans="1:22" s="63" customFormat="1" x14ac:dyDescent="0.3">
      <c r="A635" s="110"/>
      <c r="F635" s="64"/>
      <c r="V635" s="110"/>
    </row>
    <row r="636" spans="1:22" s="63" customFormat="1" x14ac:dyDescent="0.3">
      <c r="A636" s="110"/>
      <c r="F636" s="64"/>
      <c r="V636" s="110"/>
    </row>
    <row r="637" spans="1:22" s="63" customFormat="1" x14ac:dyDescent="0.3">
      <c r="A637" s="110"/>
      <c r="F637" s="64"/>
      <c r="V637" s="110"/>
    </row>
    <row r="638" spans="1:22" s="63" customFormat="1" x14ac:dyDescent="0.3">
      <c r="A638" s="110"/>
      <c r="F638" s="64"/>
      <c r="V638" s="110"/>
    </row>
    <row r="639" spans="1:22" s="63" customFormat="1" x14ac:dyDescent="0.3">
      <c r="A639" s="110"/>
      <c r="F639" s="64"/>
      <c r="V639" s="110"/>
    </row>
    <row r="640" spans="1:22" s="63" customFormat="1" x14ac:dyDescent="0.3">
      <c r="A640" s="110"/>
      <c r="F640" s="64"/>
      <c r="V640" s="110"/>
    </row>
    <row r="641" spans="1:22" s="63" customFormat="1" x14ac:dyDescent="0.3">
      <c r="A641" s="110"/>
      <c r="F641" s="64"/>
      <c r="V641" s="110"/>
    </row>
    <row r="642" spans="1:22" s="63" customFormat="1" x14ac:dyDescent="0.3">
      <c r="A642" s="110"/>
      <c r="F642" s="64"/>
      <c r="V642" s="110"/>
    </row>
    <row r="643" spans="1:22" s="63" customFormat="1" x14ac:dyDescent="0.3">
      <c r="A643" s="110"/>
      <c r="F643" s="64"/>
      <c r="V643" s="110"/>
    </row>
    <row r="644" spans="1:22" s="63" customFormat="1" x14ac:dyDescent="0.3">
      <c r="A644" s="110"/>
      <c r="F644" s="64"/>
      <c r="V644" s="110"/>
    </row>
    <row r="645" spans="1:22" s="63" customFormat="1" x14ac:dyDescent="0.3">
      <c r="A645" s="110"/>
      <c r="F645" s="64"/>
      <c r="V645" s="110"/>
    </row>
    <row r="646" spans="1:22" s="63" customFormat="1" x14ac:dyDescent="0.3">
      <c r="A646" s="110"/>
      <c r="F646" s="64"/>
      <c r="V646" s="110"/>
    </row>
    <row r="647" spans="1:22" s="63" customFormat="1" x14ac:dyDescent="0.3">
      <c r="A647" s="110"/>
      <c r="F647" s="64"/>
      <c r="V647" s="110"/>
    </row>
    <row r="648" spans="1:22" s="63" customFormat="1" x14ac:dyDescent="0.3">
      <c r="A648" s="110"/>
      <c r="F648" s="64"/>
      <c r="V648" s="110"/>
    </row>
    <row r="649" spans="1:22" s="63" customFormat="1" x14ac:dyDescent="0.3">
      <c r="A649" s="110"/>
      <c r="F649" s="64"/>
      <c r="V649" s="110"/>
    </row>
    <row r="650" spans="1:22" s="63" customFormat="1" x14ac:dyDescent="0.3">
      <c r="A650" s="110"/>
      <c r="F650" s="64"/>
      <c r="V650" s="110"/>
    </row>
    <row r="651" spans="1:22" s="63" customFormat="1" x14ac:dyDescent="0.3">
      <c r="A651" s="110"/>
      <c r="F651" s="64"/>
      <c r="V651" s="110"/>
    </row>
    <row r="652" spans="1:22" s="63" customFormat="1" x14ac:dyDescent="0.3">
      <c r="A652" s="110"/>
      <c r="F652" s="64"/>
      <c r="V652" s="110"/>
    </row>
    <row r="653" spans="1:22" s="63" customFormat="1" x14ac:dyDescent="0.3">
      <c r="A653" s="110"/>
      <c r="F653" s="64"/>
      <c r="V653" s="110"/>
    </row>
    <row r="654" spans="1:22" s="63" customFormat="1" x14ac:dyDescent="0.3">
      <c r="A654" s="110"/>
      <c r="F654" s="64"/>
      <c r="V654" s="110"/>
    </row>
    <row r="655" spans="1:22" s="63" customFormat="1" x14ac:dyDescent="0.3">
      <c r="A655" s="110"/>
      <c r="F655" s="64"/>
      <c r="V655" s="110"/>
    </row>
    <row r="656" spans="1:22" s="63" customFormat="1" x14ac:dyDescent="0.3">
      <c r="A656" s="110"/>
      <c r="F656" s="64"/>
      <c r="V656" s="110"/>
    </row>
    <row r="657" spans="1:22" s="63" customFormat="1" x14ac:dyDescent="0.3">
      <c r="A657" s="110"/>
      <c r="F657" s="64"/>
      <c r="V657" s="110"/>
    </row>
    <row r="658" spans="1:22" s="63" customFormat="1" x14ac:dyDescent="0.3">
      <c r="A658" s="110"/>
      <c r="F658" s="64"/>
      <c r="V658" s="110"/>
    </row>
    <row r="659" spans="1:22" s="63" customFormat="1" x14ac:dyDescent="0.3">
      <c r="A659" s="103"/>
      <c r="B659" s="45"/>
      <c r="C659" s="45"/>
      <c r="D659" s="45"/>
      <c r="E659" s="45"/>
      <c r="F659" s="60"/>
      <c r="G659" s="45"/>
      <c r="H659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110"/>
    </row>
    <row r="660" spans="1:22" s="63" customFormat="1" x14ac:dyDescent="0.3">
      <c r="A660" s="103"/>
      <c r="B660" s="45"/>
      <c r="C660" s="45"/>
      <c r="D660" s="45"/>
      <c r="E660" s="45"/>
      <c r="F660" s="60"/>
      <c r="G660" s="45"/>
      <c r="H660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110"/>
    </row>
    <row r="661" spans="1:22" s="63" customFormat="1" x14ac:dyDescent="0.3">
      <c r="A661" s="103"/>
      <c r="B661" s="45"/>
      <c r="C661" s="45"/>
      <c r="D661" s="45"/>
      <c r="E661" s="45"/>
      <c r="F661" s="60"/>
      <c r="G661" s="45"/>
      <c r="H661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110"/>
    </row>
    <row r="662" spans="1:22" s="63" customFormat="1" x14ac:dyDescent="0.3">
      <c r="A662" s="103"/>
      <c r="B662" s="45"/>
      <c r="C662" s="45"/>
      <c r="D662" s="45"/>
      <c r="E662" s="45"/>
      <c r="F662" s="60"/>
      <c r="G662" s="45"/>
      <c r="H662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110"/>
    </row>
    <row r="663" spans="1:22" s="63" customFormat="1" x14ac:dyDescent="0.3">
      <c r="A663" s="103"/>
      <c r="B663" s="45"/>
      <c r="C663" s="45"/>
      <c r="D663" s="45"/>
      <c r="E663" s="45"/>
      <c r="F663" s="60"/>
      <c r="G663" s="45"/>
      <c r="H663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110"/>
    </row>
    <row r="664" spans="1:22" s="63" customFormat="1" x14ac:dyDescent="0.3">
      <c r="A664" s="103"/>
      <c r="B664" s="45"/>
      <c r="C664" s="45"/>
      <c r="D664" s="45"/>
      <c r="E664" s="45"/>
      <c r="F664" s="60"/>
      <c r="G664" s="45"/>
      <c r="H664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110"/>
    </row>
    <row r="665" spans="1:22" s="63" customFormat="1" x14ac:dyDescent="0.3">
      <c r="A665" s="103"/>
      <c r="B665" s="45"/>
      <c r="C665" s="45"/>
      <c r="D665" s="45"/>
      <c r="E665" s="45"/>
      <c r="F665" s="60"/>
      <c r="G665" s="45"/>
      <c r="H66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110"/>
    </row>
    <row r="666" spans="1:22" s="63" customFormat="1" x14ac:dyDescent="0.3">
      <c r="A666" s="103"/>
      <c r="B666" s="45"/>
      <c r="C666" s="45"/>
      <c r="D666" s="45"/>
      <c r="E666" s="45"/>
      <c r="F666" s="60"/>
      <c r="G666" s="45"/>
      <c r="H666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110"/>
    </row>
    <row r="667" spans="1:22" s="63" customFormat="1" x14ac:dyDescent="0.3">
      <c r="A667" s="103"/>
      <c r="B667" s="45"/>
      <c r="C667" s="45"/>
      <c r="D667" s="45"/>
      <c r="E667" s="45"/>
      <c r="F667" s="60"/>
      <c r="G667" s="45"/>
      <c r="H667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110"/>
    </row>
    <row r="668" spans="1:22" s="63" customFormat="1" x14ac:dyDescent="0.3">
      <c r="A668" s="103"/>
      <c r="B668" s="45"/>
      <c r="C668" s="45"/>
      <c r="D668" s="45"/>
      <c r="E668" s="45"/>
      <c r="F668" s="60"/>
      <c r="G668" s="45"/>
      <c r="H668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110"/>
    </row>
    <row r="669" spans="1:22" s="63" customFormat="1" x14ac:dyDescent="0.3">
      <c r="A669" s="103"/>
      <c r="B669" s="45"/>
      <c r="C669" s="45"/>
      <c r="D669" s="45"/>
      <c r="E669" s="45"/>
      <c r="F669" s="60"/>
      <c r="G669" s="45"/>
      <c r="H669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110"/>
    </row>
    <row r="670" spans="1:22" s="63" customFormat="1" x14ac:dyDescent="0.3">
      <c r="A670" s="103"/>
      <c r="B670" s="45"/>
      <c r="C670" s="45"/>
      <c r="D670" s="45"/>
      <c r="E670" s="45"/>
      <c r="F670" s="60"/>
      <c r="G670" s="45"/>
      <c r="H670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110"/>
    </row>
    <row r="671" spans="1:22" s="63" customFormat="1" x14ac:dyDescent="0.3">
      <c r="A671" s="103"/>
      <c r="B671" s="45"/>
      <c r="C671" s="45"/>
      <c r="D671" s="45"/>
      <c r="E671" s="45"/>
      <c r="F671" s="60"/>
      <c r="G671" s="45"/>
      <c r="H671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110"/>
    </row>
    <row r="672" spans="1:22" s="63" customFormat="1" x14ac:dyDescent="0.3">
      <c r="A672" s="103"/>
      <c r="B672" s="45"/>
      <c r="C672" s="45"/>
      <c r="D672" s="45"/>
      <c r="E672" s="45"/>
      <c r="F672" s="60"/>
      <c r="G672" s="45"/>
      <c r="H672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110"/>
    </row>
    <row r="673" spans="1:22" s="63" customFormat="1" x14ac:dyDescent="0.3">
      <c r="A673" s="103"/>
      <c r="B673" s="45"/>
      <c r="C673" s="45"/>
      <c r="D673" s="45"/>
      <c r="E673" s="45"/>
      <c r="F673" s="60"/>
      <c r="G673" s="45"/>
      <c r="H673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110"/>
    </row>
    <row r="674" spans="1:22" s="63" customFormat="1" x14ac:dyDescent="0.3">
      <c r="A674" s="103"/>
      <c r="B674" s="45"/>
      <c r="C674" s="45"/>
      <c r="D674" s="45"/>
      <c r="E674" s="45"/>
      <c r="F674" s="60"/>
      <c r="G674" s="45"/>
      <c r="H674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110"/>
    </row>
    <row r="675" spans="1:22" s="63" customFormat="1" x14ac:dyDescent="0.3">
      <c r="A675" s="103"/>
      <c r="B675" s="45"/>
      <c r="C675" s="45"/>
      <c r="D675" s="45"/>
      <c r="E675" s="45"/>
      <c r="F675" s="60"/>
      <c r="G675" s="45"/>
      <c r="H67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110"/>
    </row>
    <row r="676" spans="1:22" s="63" customFormat="1" x14ac:dyDescent="0.3">
      <c r="A676" s="103"/>
      <c r="B676" s="45"/>
      <c r="C676" s="45"/>
      <c r="D676" s="45"/>
      <c r="E676" s="45"/>
      <c r="F676" s="60"/>
      <c r="G676" s="45"/>
      <c r="H676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110"/>
    </row>
    <row r="677" spans="1:22" s="63" customFormat="1" x14ac:dyDescent="0.3">
      <c r="A677" s="103"/>
      <c r="B677" s="45"/>
      <c r="C677" s="45"/>
      <c r="D677" s="45"/>
      <c r="E677" s="45"/>
      <c r="F677" s="60"/>
      <c r="G677" s="45"/>
      <c r="H677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110"/>
    </row>
    <row r="678" spans="1:22" s="63" customFormat="1" x14ac:dyDescent="0.3">
      <c r="A678" s="103"/>
      <c r="B678" s="45"/>
      <c r="C678" s="45"/>
      <c r="D678" s="45"/>
      <c r="E678" s="45"/>
      <c r="F678" s="60"/>
      <c r="G678" s="45"/>
      <c r="H678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110"/>
    </row>
    <row r="679" spans="1:22" s="63" customFormat="1" x14ac:dyDescent="0.3">
      <c r="A679" s="103"/>
      <c r="B679" s="45"/>
      <c r="C679" s="45"/>
      <c r="D679" s="45"/>
      <c r="E679" s="45"/>
      <c r="F679" s="60"/>
      <c r="G679" s="45"/>
      <c r="H679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110"/>
    </row>
    <row r="680" spans="1:22" s="63" customFormat="1" x14ac:dyDescent="0.3">
      <c r="A680" s="103"/>
      <c r="B680" s="45"/>
      <c r="C680" s="45"/>
      <c r="D680" s="45"/>
      <c r="E680" s="45"/>
      <c r="F680" s="60"/>
      <c r="G680" s="45"/>
      <c r="H680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110"/>
    </row>
    <row r="681" spans="1:22" s="63" customFormat="1" x14ac:dyDescent="0.3">
      <c r="A681" s="103"/>
      <c r="B681" s="45"/>
      <c r="C681" s="45"/>
      <c r="D681" s="45"/>
      <c r="E681" s="45"/>
      <c r="F681" s="60"/>
      <c r="G681" s="45"/>
      <c r="H681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110"/>
    </row>
    <row r="682" spans="1:22" s="63" customFormat="1" x14ac:dyDescent="0.3">
      <c r="A682" s="103"/>
      <c r="B682" s="45"/>
      <c r="C682" s="45"/>
      <c r="D682" s="45"/>
      <c r="E682" s="45"/>
      <c r="F682" s="60"/>
      <c r="G682" s="45"/>
      <c r="H682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110"/>
    </row>
    <row r="683" spans="1:22" s="63" customFormat="1" x14ac:dyDescent="0.3">
      <c r="A683" s="103"/>
      <c r="B683" s="45"/>
      <c r="C683" s="45"/>
      <c r="D683" s="45"/>
      <c r="E683" s="45"/>
      <c r="F683" s="60"/>
      <c r="G683" s="45"/>
      <c r="H683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110"/>
    </row>
    <row r="684" spans="1:22" s="63" customFormat="1" x14ac:dyDescent="0.3">
      <c r="A684" s="103"/>
      <c r="B684" s="45"/>
      <c r="C684" s="45"/>
      <c r="D684" s="45"/>
      <c r="E684" s="45"/>
      <c r="F684" s="60"/>
      <c r="G684" s="45"/>
      <c r="H684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110"/>
    </row>
    <row r="685" spans="1:22" s="63" customFormat="1" x14ac:dyDescent="0.3">
      <c r="A685" s="103"/>
      <c r="B685" s="45"/>
      <c r="C685" s="45"/>
      <c r="D685" s="45"/>
      <c r="E685" s="45"/>
      <c r="F685" s="60"/>
      <c r="G685" s="45"/>
      <c r="H68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110"/>
    </row>
  </sheetData>
  <autoFilter ref="A3:V3" xr:uid="{04121D95-1480-4D17-9719-916F557AEB54}"/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5D73-E582-4A53-A1F1-ABAC6CC80CEC}">
  <dimension ref="B1:D56"/>
  <sheetViews>
    <sheetView workbookViewId="0">
      <selection activeCell="G15" sqref="G15"/>
    </sheetView>
  </sheetViews>
  <sheetFormatPr defaultRowHeight="14.4" x14ac:dyDescent="0.3"/>
  <cols>
    <col min="1" max="1" width="5.6640625" customWidth="1"/>
    <col min="2" max="2" width="38.6640625" bestFit="1" customWidth="1"/>
    <col min="3" max="3" width="28" bestFit="1" customWidth="1"/>
    <col min="4" max="4" width="25.88671875" customWidth="1"/>
    <col min="233" max="233" width="62.109375" customWidth="1"/>
    <col min="234" max="234" width="27" customWidth="1"/>
    <col min="235" max="235" width="20.5546875" bestFit="1" customWidth="1"/>
    <col min="236" max="236" width="16.109375" customWidth="1"/>
    <col min="237" max="237" width="10.44140625" customWidth="1"/>
    <col min="238" max="238" width="17.44140625" customWidth="1"/>
    <col min="240" max="240" width="11.5546875" customWidth="1"/>
    <col min="241" max="241" width="8.77734375" customWidth="1"/>
    <col min="242" max="242" width="7.77734375" customWidth="1"/>
    <col min="243" max="244" width="10.6640625" customWidth="1"/>
    <col min="245" max="245" width="15" customWidth="1"/>
    <col min="246" max="246" width="18.33203125" customWidth="1"/>
    <col min="247" max="248" width="10" customWidth="1"/>
    <col min="249" max="249" width="11.21875" customWidth="1"/>
    <col min="250" max="251" width="20.6640625" customWidth="1"/>
    <col min="252" max="252" width="14.88671875" customWidth="1"/>
    <col min="253" max="253" width="14.44140625" customWidth="1"/>
    <col min="254" max="257" width="16.44140625" customWidth="1"/>
    <col min="258" max="258" width="99.109375" bestFit="1" customWidth="1"/>
    <col min="489" max="489" width="62.109375" customWidth="1"/>
    <col min="490" max="490" width="27" customWidth="1"/>
    <col min="491" max="491" width="20.5546875" bestFit="1" customWidth="1"/>
    <col min="492" max="492" width="16.109375" customWidth="1"/>
    <col min="493" max="493" width="10.44140625" customWidth="1"/>
    <col min="494" max="494" width="17.44140625" customWidth="1"/>
    <col min="496" max="496" width="11.5546875" customWidth="1"/>
    <col min="497" max="497" width="8.77734375" customWidth="1"/>
    <col min="498" max="498" width="7.77734375" customWidth="1"/>
    <col min="499" max="500" width="10.6640625" customWidth="1"/>
    <col min="501" max="501" width="15" customWidth="1"/>
    <col min="502" max="502" width="18.33203125" customWidth="1"/>
    <col min="503" max="504" width="10" customWidth="1"/>
    <col min="505" max="505" width="11.21875" customWidth="1"/>
    <col min="506" max="507" width="20.6640625" customWidth="1"/>
    <col min="508" max="508" width="14.88671875" customWidth="1"/>
    <col min="509" max="509" width="14.44140625" customWidth="1"/>
    <col min="510" max="513" width="16.44140625" customWidth="1"/>
    <col min="514" max="514" width="99.109375" bestFit="1" customWidth="1"/>
    <col min="745" max="745" width="62.109375" customWidth="1"/>
    <col min="746" max="746" width="27" customWidth="1"/>
    <col min="747" max="747" width="20.5546875" bestFit="1" customWidth="1"/>
    <col min="748" max="748" width="16.109375" customWidth="1"/>
    <col min="749" max="749" width="10.44140625" customWidth="1"/>
    <col min="750" max="750" width="17.44140625" customWidth="1"/>
    <col min="752" max="752" width="11.5546875" customWidth="1"/>
    <col min="753" max="753" width="8.77734375" customWidth="1"/>
    <col min="754" max="754" width="7.77734375" customWidth="1"/>
    <col min="755" max="756" width="10.6640625" customWidth="1"/>
    <col min="757" max="757" width="15" customWidth="1"/>
    <col min="758" max="758" width="18.33203125" customWidth="1"/>
    <col min="759" max="760" width="10" customWidth="1"/>
    <col min="761" max="761" width="11.21875" customWidth="1"/>
    <col min="762" max="763" width="20.6640625" customWidth="1"/>
    <col min="764" max="764" width="14.88671875" customWidth="1"/>
    <col min="765" max="765" width="14.44140625" customWidth="1"/>
    <col min="766" max="769" width="16.44140625" customWidth="1"/>
    <col min="770" max="770" width="99.109375" bestFit="1" customWidth="1"/>
    <col min="1001" max="1001" width="62.109375" customWidth="1"/>
    <col min="1002" max="1002" width="27" customWidth="1"/>
    <col min="1003" max="1003" width="20.5546875" bestFit="1" customWidth="1"/>
    <col min="1004" max="1004" width="16.109375" customWidth="1"/>
    <col min="1005" max="1005" width="10.44140625" customWidth="1"/>
    <col min="1006" max="1006" width="17.44140625" customWidth="1"/>
    <col min="1008" max="1008" width="11.5546875" customWidth="1"/>
    <col min="1009" max="1009" width="8.77734375" customWidth="1"/>
    <col min="1010" max="1010" width="7.77734375" customWidth="1"/>
    <col min="1011" max="1012" width="10.6640625" customWidth="1"/>
    <col min="1013" max="1013" width="15" customWidth="1"/>
    <col min="1014" max="1014" width="18.33203125" customWidth="1"/>
    <col min="1015" max="1016" width="10" customWidth="1"/>
    <col min="1017" max="1017" width="11.21875" customWidth="1"/>
    <col min="1018" max="1019" width="20.6640625" customWidth="1"/>
    <col min="1020" max="1020" width="14.88671875" customWidth="1"/>
    <col min="1021" max="1021" width="14.44140625" customWidth="1"/>
    <col min="1022" max="1025" width="16.44140625" customWidth="1"/>
    <col min="1026" max="1026" width="99.109375" bestFit="1" customWidth="1"/>
    <col min="1257" max="1257" width="62.109375" customWidth="1"/>
    <col min="1258" max="1258" width="27" customWidth="1"/>
    <col min="1259" max="1259" width="20.5546875" bestFit="1" customWidth="1"/>
    <col min="1260" max="1260" width="16.109375" customWidth="1"/>
    <col min="1261" max="1261" width="10.44140625" customWidth="1"/>
    <col min="1262" max="1262" width="17.44140625" customWidth="1"/>
    <col min="1264" max="1264" width="11.5546875" customWidth="1"/>
    <col min="1265" max="1265" width="8.77734375" customWidth="1"/>
    <col min="1266" max="1266" width="7.77734375" customWidth="1"/>
    <col min="1267" max="1268" width="10.6640625" customWidth="1"/>
    <col min="1269" max="1269" width="15" customWidth="1"/>
    <col min="1270" max="1270" width="18.33203125" customWidth="1"/>
    <col min="1271" max="1272" width="10" customWidth="1"/>
    <col min="1273" max="1273" width="11.21875" customWidth="1"/>
    <col min="1274" max="1275" width="20.6640625" customWidth="1"/>
    <col min="1276" max="1276" width="14.88671875" customWidth="1"/>
    <col min="1277" max="1277" width="14.44140625" customWidth="1"/>
    <col min="1278" max="1281" width="16.44140625" customWidth="1"/>
    <col min="1282" max="1282" width="99.109375" bestFit="1" customWidth="1"/>
    <col min="1513" max="1513" width="62.109375" customWidth="1"/>
    <col min="1514" max="1514" width="27" customWidth="1"/>
    <col min="1515" max="1515" width="20.5546875" bestFit="1" customWidth="1"/>
    <col min="1516" max="1516" width="16.109375" customWidth="1"/>
    <col min="1517" max="1517" width="10.44140625" customWidth="1"/>
    <col min="1518" max="1518" width="17.44140625" customWidth="1"/>
    <col min="1520" max="1520" width="11.5546875" customWidth="1"/>
    <col min="1521" max="1521" width="8.77734375" customWidth="1"/>
    <col min="1522" max="1522" width="7.77734375" customWidth="1"/>
    <col min="1523" max="1524" width="10.6640625" customWidth="1"/>
    <col min="1525" max="1525" width="15" customWidth="1"/>
    <col min="1526" max="1526" width="18.33203125" customWidth="1"/>
    <col min="1527" max="1528" width="10" customWidth="1"/>
    <col min="1529" max="1529" width="11.21875" customWidth="1"/>
    <col min="1530" max="1531" width="20.6640625" customWidth="1"/>
    <col min="1532" max="1532" width="14.88671875" customWidth="1"/>
    <col min="1533" max="1533" width="14.44140625" customWidth="1"/>
    <col min="1534" max="1537" width="16.44140625" customWidth="1"/>
    <col min="1538" max="1538" width="99.109375" bestFit="1" customWidth="1"/>
    <col min="1769" max="1769" width="62.109375" customWidth="1"/>
    <col min="1770" max="1770" width="27" customWidth="1"/>
    <col min="1771" max="1771" width="20.5546875" bestFit="1" customWidth="1"/>
    <col min="1772" max="1772" width="16.109375" customWidth="1"/>
    <col min="1773" max="1773" width="10.44140625" customWidth="1"/>
    <col min="1774" max="1774" width="17.44140625" customWidth="1"/>
    <col min="1776" max="1776" width="11.5546875" customWidth="1"/>
    <col min="1777" max="1777" width="8.77734375" customWidth="1"/>
    <col min="1778" max="1778" width="7.77734375" customWidth="1"/>
    <col min="1779" max="1780" width="10.6640625" customWidth="1"/>
    <col min="1781" max="1781" width="15" customWidth="1"/>
    <col min="1782" max="1782" width="18.33203125" customWidth="1"/>
    <col min="1783" max="1784" width="10" customWidth="1"/>
    <col min="1785" max="1785" width="11.21875" customWidth="1"/>
    <col min="1786" max="1787" width="20.6640625" customWidth="1"/>
    <col min="1788" max="1788" width="14.88671875" customWidth="1"/>
    <col min="1789" max="1789" width="14.44140625" customWidth="1"/>
    <col min="1790" max="1793" width="16.44140625" customWidth="1"/>
    <col min="1794" max="1794" width="99.109375" bestFit="1" customWidth="1"/>
    <col min="2025" max="2025" width="62.109375" customWidth="1"/>
    <col min="2026" max="2026" width="27" customWidth="1"/>
    <col min="2027" max="2027" width="20.5546875" bestFit="1" customWidth="1"/>
    <col min="2028" max="2028" width="16.109375" customWidth="1"/>
    <col min="2029" max="2029" width="10.44140625" customWidth="1"/>
    <col min="2030" max="2030" width="17.44140625" customWidth="1"/>
    <col min="2032" max="2032" width="11.5546875" customWidth="1"/>
    <col min="2033" max="2033" width="8.77734375" customWidth="1"/>
    <col min="2034" max="2034" width="7.77734375" customWidth="1"/>
    <col min="2035" max="2036" width="10.6640625" customWidth="1"/>
    <col min="2037" max="2037" width="15" customWidth="1"/>
    <col min="2038" max="2038" width="18.33203125" customWidth="1"/>
    <col min="2039" max="2040" width="10" customWidth="1"/>
    <col min="2041" max="2041" width="11.21875" customWidth="1"/>
    <col min="2042" max="2043" width="20.6640625" customWidth="1"/>
    <col min="2044" max="2044" width="14.88671875" customWidth="1"/>
    <col min="2045" max="2045" width="14.44140625" customWidth="1"/>
    <col min="2046" max="2049" width="16.44140625" customWidth="1"/>
    <col min="2050" max="2050" width="99.109375" bestFit="1" customWidth="1"/>
    <col min="2281" max="2281" width="62.109375" customWidth="1"/>
    <col min="2282" max="2282" width="27" customWidth="1"/>
    <col min="2283" max="2283" width="20.5546875" bestFit="1" customWidth="1"/>
    <col min="2284" max="2284" width="16.109375" customWidth="1"/>
    <col min="2285" max="2285" width="10.44140625" customWidth="1"/>
    <col min="2286" max="2286" width="17.44140625" customWidth="1"/>
    <col min="2288" max="2288" width="11.5546875" customWidth="1"/>
    <col min="2289" max="2289" width="8.77734375" customWidth="1"/>
    <col min="2290" max="2290" width="7.77734375" customWidth="1"/>
    <col min="2291" max="2292" width="10.6640625" customWidth="1"/>
    <col min="2293" max="2293" width="15" customWidth="1"/>
    <col min="2294" max="2294" width="18.33203125" customWidth="1"/>
    <col min="2295" max="2296" width="10" customWidth="1"/>
    <col min="2297" max="2297" width="11.21875" customWidth="1"/>
    <col min="2298" max="2299" width="20.6640625" customWidth="1"/>
    <col min="2300" max="2300" width="14.88671875" customWidth="1"/>
    <col min="2301" max="2301" width="14.44140625" customWidth="1"/>
    <col min="2302" max="2305" width="16.44140625" customWidth="1"/>
    <col min="2306" max="2306" width="99.109375" bestFit="1" customWidth="1"/>
    <col min="2537" max="2537" width="62.109375" customWidth="1"/>
    <col min="2538" max="2538" width="27" customWidth="1"/>
    <col min="2539" max="2539" width="20.5546875" bestFit="1" customWidth="1"/>
    <col min="2540" max="2540" width="16.109375" customWidth="1"/>
    <col min="2541" max="2541" width="10.44140625" customWidth="1"/>
    <col min="2542" max="2542" width="17.44140625" customWidth="1"/>
    <col min="2544" max="2544" width="11.5546875" customWidth="1"/>
    <col min="2545" max="2545" width="8.77734375" customWidth="1"/>
    <col min="2546" max="2546" width="7.77734375" customWidth="1"/>
    <col min="2547" max="2548" width="10.6640625" customWidth="1"/>
    <col min="2549" max="2549" width="15" customWidth="1"/>
    <col min="2550" max="2550" width="18.33203125" customWidth="1"/>
    <col min="2551" max="2552" width="10" customWidth="1"/>
    <col min="2553" max="2553" width="11.21875" customWidth="1"/>
    <col min="2554" max="2555" width="20.6640625" customWidth="1"/>
    <col min="2556" max="2556" width="14.88671875" customWidth="1"/>
    <col min="2557" max="2557" width="14.44140625" customWidth="1"/>
    <col min="2558" max="2561" width="16.44140625" customWidth="1"/>
    <col min="2562" max="2562" width="99.109375" bestFit="1" customWidth="1"/>
    <col min="2793" max="2793" width="62.109375" customWidth="1"/>
    <col min="2794" max="2794" width="27" customWidth="1"/>
    <col min="2795" max="2795" width="20.5546875" bestFit="1" customWidth="1"/>
    <col min="2796" max="2796" width="16.109375" customWidth="1"/>
    <col min="2797" max="2797" width="10.44140625" customWidth="1"/>
    <col min="2798" max="2798" width="17.44140625" customWidth="1"/>
    <col min="2800" max="2800" width="11.5546875" customWidth="1"/>
    <col min="2801" max="2801" width="8.77734375" customWidth="1"/>
    <col min="2802" max="2802" width="7.77734375" customWidth="1"/>
    <col min="2803" max="2804" width="10.6640625" customWidth="1"/>
    <col min="2805" max="2805" width="15" customWidth="1"/>
    <col min="2806" max="2806" width="18.33203125" customWidth="1"/>
    <col min="2807" max="2808" width="10" customWidth="1"/>
    <col min="2809" max="2809" width="11.21875" customWidth="1"/>
    <col min="2810" max="2811" width="20.6640625" customWidth="1"/>
    <col min="2812" max="2812" width="14.88671875" customWidth="1"/>
    <col min="2813" max="2813" width="14.44140625" customWidth="1"/>
    <col min="2814" max="2817" width="16.44140625" customWidth="1"/>
    <col min="2818" max="2818" width="99.109375" bestFit="1" customWidth="1"/>
    <col min="3049" max="3049" width="62.109375" customWidth="1"/>
    <col min="3050" max="3050" width="27" customWidth="1"/>
    <col min="3051" max="3051" width="20.5546875" bestFit="1" customWidth="1"/>
    <col min="3052" max="3052" width="16.109375" customWidth="1"/>
    <col min="3053" max="3053" width="10.44140625" customWidth="1"/>
    <col min="3054" max="3054" width="17.44140625" customWidth="1"/>
    <col min="3056" max="3056" width="11.5546875" customWidth="1"/>
    <col min="3057" max="3057" width="8.77734375" customWidth="1"/>
    <col min="3058" max="3058" width="7.77734375" customWidth="1"/>
    <col min="3059" max="3060" width="10.6640625" customWidth="1"/>
    <col min="3061" max="3061" width="15" customWidth="1"/>
    <col min="3062" max="3062" width="18.33203125" customWidth="1"/>
    <col min="3063" max="3064" width="10" customWidth="1"/>
    <col min="3065" max="3065" width="11.21875" customWidth="1"/>
    <col min="3066" max="3067" width="20.6640625" customWidth="1"/>
    <col min="3068" max="3068" width="14.88671875" customWidth="1"/>
    <col min="3069" max="3069" width="14.44140625" customWidth="1"/>
    <col min="3070" max="3073" width="16.44140625" customWidth="1"/>
    <col min="3074" max="3074" width="99.109375" bestFit="1" customWidth="1"/>
    <col min="3305" max="3305" width="62.109375" customWidth="1"/>
    <col min="3306" max="3306" width="27" customWidth="1"/>
    <col min="3307" max="3307" width="20.5546875" bestFit="1" customWidth="1"/>
    <col min="3308" max="3308" width="16.109375" customWidth="1"/>
    <col min="3309" max="3309" width="10.44140625" customWidth="1"/>
    <col min="3310" max="3310" width="17.44140625" customWidth="1"/>
    <col min="3312" max="3312" width="11.5546875" customWidth="1"/>
    <col min="3313" max="3313" width="8.77734375" customWidth="1"/>
    <col min="3314" max="3314" width="7.77734375" customWidth="1"/>
    <col min="3315" max="3316" width="10.6640625" customWidth="1"/>
    <col min="3317" max="3317" width="15" customWidth="1"/>
    <col min="3318" max="3318" width="18.33203125" customWidth="1"/>
    <col min="3319" max="3320" width="10" customWidth="1"/>
    <col min="3321" max="3321" width="11.21875" customWidth="1"/>
    <col min="3322" max="3323" width="20.6640625" customWidth="1"/>
    <col min="3324" max="3324" width="14.88671875" customWidth="1"/>
    <col min="3325" max="3325" width="14.44140625" customWidth="1"/>
    <col min="3326" max="3329" width="16.44140625" customWidth="1"/>
    <col min="3330" max="3330" width="99.109375" bestFit="1" customWidth="1"/>
    <col min="3561" max="3561" width="62.109375" customWidth="1"/>
    <col min="3562" max="3562" width="27" customWidth="1"/>
    <col min="3563" max="3563" width="20.5546875" bestFit="1" customWidth="1"/>
    <col min="3564" max="3564" width="16.109375" customWidth="1"/>
    <col min="3565" max="3565" width="10.44140625" customWidth="1"/>
    <col min="3566" max="3566" width="17.44140625" customWidth="1"/>
    <col min="3568" max="3568" width="11.5546875" customWidth="1"/>
    <col min="3569" max="3569" width="8.77734375" customWidth="1"/>
    <col min="3570" max="3570" width="7.77734375" customWidth="1"/>
    <col min="3571" max="3572" width="10.6640625" customWidth="1"/>
    <col min="3573" max="3573" width="15" customWidth="1"/>
    <col min="3574" max="3574" width="18.33203125" customWidth="1"/>
    <col min="3575" max="3576" width="10" customWidth="1"/>
    <col min="3577" max="3577" width="11.21875" customWidth="1"/>
    <col min="3578" max="3579" width="20.6640625" customWidth="1"/>
    <col min="3580" max="3580" width="14.88671875" customWidth="1"/>
    <col min="3581" max="3581" width="14.44140625" customWidth="1"/>
    <col min="3582" max="3585" width="16.44140625" customWidth="1"/>
    <col min="3586" max="3586" width="99.109375" bestFit="1" customWidth="1"/>
    <col min="3817" max="3817" width="62.109375" customWidth="1"/>
    <col min="3818" max="3818" width="27" customWidth="1"/>
    <col min="3819" max="3819" width="20.5546875" bestFit="1" customWidth="1"/>
    <col min="3820" max="3820" width="16.109375" customWidth="1"/>
    <col min="3821" max="3821" width="10.44140625" customWidth="1"/>
    <col min="3822" max="3822" width="17.44140625" customWidth="1"/>
    <col min="3824" max="3824" width="11.5546875" customWidth="1"/>
    <col min="3825" max="3825" width="8.77734375" customWidth="1"/>
    <col min="3826" max="3826" width="7.77734375" customWidth="1"/>
    <col min="3827" max="3828" width="10.6640625" customWidth="1"/>
    <col min="3829" max="3829" width="15" customWidth="1"/>
    <col min="3830" max="3830" width="18.33203125" customWidth="1"/>
    <col min="3831" max="3832" width="10" customWidth="1"/>
    <col min="3833" max="3833" width="11.21875" customWidth="1"/>
    <col min="3834" max="3835" width="20.6640625" customWidth="1"/>
    <col min="3836" max="3836" width="14.88671875" customWidth="1"/>
    <col min="3837" max="3837" width="14.44140625" customWidth="1"/>
    <col min="3838" max="3841" width="16.44140625" customWidth="1"/>
    <col min="3842" max="3842" width="99.109375" bestFit="1" customWidth="1"/>
    <col min="4073" max="4073" width="62.109375" customWidth="1"/>
    <col min="4074" max="4074" width="27" customWidth="1"/>
    <col min="4075" max="4075" width="20.5546875" bestFit="1" customWidth="1"/>
    <col min="4076" max="4076" width="16.109375" customWidth="1"/>
    <col min="4077" max="4077" width="10.44140625" customWidth="1"/>
    <col min="4078" max="4078" width="17.44140625" customWidth="1"/>
    <col min="4080" max="4080" width="11.5546875" customWidth="1"/>
    <col min="4081" max="4081" width="8.77734375" customWidth="1"/>
    <col min="4082" max="4082" width="7.77734375" customWidth="1"/>
    <col min="4083" max="4084" width="10.6640625" customWidth="1"/>
    <col min="4085" max="4085" width="15" customWidth="1"/>
    <col min="4086" max="4086" width="18.33203125" customWidth="1"/>
    <col min="4087" max="4088" width="10" customWidth="1"/>
    <col min="4089" max="4089" width="11.21875" customWidth="1"/>
    <col min="4090" max="4091" width="20.6640625" customWidth="1"/>
    <col min="4092" max="4092" width="14.88671875" customWidth="1"/>
    <col min="4093" max="4093" width="14.44140625" customWidth="1"/>
    <col min="4094" max="4097" width="16.44140625" customWidth="1"/>
    <col min="4098" max="4098" width="99.109375" bestFit="1" customWidth="1"/>
    <col min="4329" max="4329" width="62.109375" customWidth="1"/>
    <col min="4330" max="4330" width="27" customWidth="1"/>
    <col min="4331" max="4331" width="20.5546875" bestFit="1" customWidth="1"/>
    <col min="4332" max="4332" width="16.109375" customWidth="1"/>
    <col min="4333" max="4333" width="10.44140625" customWidth="1"/>
    <col min="4334" max="4334" width="17.44140625" customWidth="1"/>
    <col min="4336" max="4336" width="11.5546875" customWidth="1"/>
    <col min="4337" max="4337" width="8.77734375" customWidth="1"/>
    <col min="4338" max="4338" width="7.77734375" customWidth="1"/>
    <col min="4339" max="4340" width="10.6640625" customWidth="1"/>
    <col min="4341" max="4341" width="15" customWidth="1"/>
    <col min="4342" max="4342" width="18.33203125" customWidth="1"/>
    <col min="4343" max="4344" width="10" customWidth="1"/>
    <col min="4345" max="4345" width="11.21875" customWidth="1"/>
    <col min="4346" max="4347" width="20.6640625" customWidth="1"/>
    <col min="4348" max="4348" width="14.88671875" customWidth="1"/>
    <col min="4349" max="4349" width="14.44140625" customWidth="1"/>
    <col min="4350" max="4353" width="16.44140625" customWidth="1"/>
    <col min="4354" max="4354" width="99.109375" bestFit="1" customWidth="1"/>
    <col min="4585" max="4585" width="62.109375" customWidth="1"/>
    <col min="4586" max="4586" width="27" customWidth="1"/>
    <col min="4587" max="4587" width="20.5546875" bestFit="1" customWidth="1"/>
    <col min="4588" max="4588" width="16.109375" customWidth="1"/>
    <col min="4589" max="4589" width="10.44140625" customWidth="1"/>
    <col min="4590" max="4590" width="17.44140625" customWidth="1"/>
    <col min="4592" max="4592" width="11.5546875" customWidth="1"/>
    <col min="4593" max="4593" width="8.77734375" customWidth="1"/>
    <col min="4594" max="4594" width="7.77734375" customWidth="1"/>
    <col min="4595" max="4596" width="10.6640625" customWidth="1"/>
    <col min="4597" max="4597" width="15" customWidth="1"/>
    <col min="4598" max="4598" width="18.33203125" customWidth="1"/>
    <col min="4599" max="4600" width="10" customWidth="1"/>
    <col min="4601" max="4601" width="11.21875" customWidth="1"/>
    <col min="4602" max="4603" width="20.6640625" customWidth="1"/>
    <col min="4604" max="4604" width="14.88671875" customWidth="1"/>
    <col min="4605" max="4605" width="14.44140625" customWidth="1"/>
    <col min="4606" max="4609" width="16.44140625" customWidth="1"/>
    <col min="4610" max="4610" width="99.109375" bestFit="1" customWidth="1"/>
    <col min="4841" max="4841" width="62.109375" customWidth="1"/>
    <col min="4842" max="4842" width="27" customWidth="1"/>
    <col min="4843" max="4843" width="20.5546875" bestFit="1" customWidth="1"/>
    <col min="4844" max="4844" width="16.109375" customWidth="1"/>
    <col min="4845" max="4845" width="10.44140625" customWidth="1"/>
    <col min="4846" max="4846" width="17.44140625" customWidth="1"/>
    <col min="4848" max="4848" width="11.5546875" customWidth="1"/>
    <col min="4849" max="4849" width="8.77734375" customWidth="1"/>
    <col min="4850" max="4850" width="7.77734375" customWidth="1"/>
    <col min="4851" max="4852" width="10.6640625" customWidth="1"/>
    <col min="4853" max="4853" width="15" customWidth="1"/>
    <col min="4854" max="4854" width="18.33203125" customWidth="1"/>
    <col min="4855" max="4856" width="10" customWidth="1"/>
    <col min="4857" max="4857" width="11.21875" customWidth="1"/>
    <col min="4858" max="4859" width="20.6640625" customWidth="1"/>
    <col min="4860" max="4860" width="14.88671875" customWidth="1"/>
    <col min="4861" max="4861" width="14.44140625" customWidth="1"/>
    <col min="4862" max="4865" width="16.44140625" customWidth="1"/>
    <col min="4866" max="4866" width="99.109375" bestFit="1" customWidth="1"/>
    <col min="5097" max="5097" width="62.109375" customWidth="1"/>
    <col min="5098" max="5098" width="27" customWidth="1"/>
    <col min="5099" max="5099" width="20.5546875" bestFit="1" customWidth="1"/>
    <col min="5100" max="5100" width="16.109375" customWidth="1"/>
    <col min="5101" max="5101" width="10.44140625" customWidth="1"/>
    <col min="5102" max="5102" width="17.44140625" customWidth="1"/>
    <col min="5104" max="5104" width="11.5546875" customWidth="1"/>
    <col min="5105" max="5105" width="8.77734375" customWidth="1"/>
    <col min="5106" max="5106" width="7.77734375" customWidth="1"/>
    <col min="5107" max="5108" width="10.6640625" customWidth="1"/>
    <col min="5109" max="5109" width="15" customWidth="1"/>
    <col min="5110" max="5110" width="18.33203125" customWidth="1"/>
    <col min="5111" max="5112" width="10" customWidth="1"/>
    <col min="5113" max="5113" width="11.21875" customWidth="1"/>
    <col min="5114" max="5115" width="20.6640625" customWidth="1"/>
    <col min="5116" max="5116" width="14.88671875" customWidth="1"/>
    <col min="5117" max="5117" width="14.44140625" customWidth="1"/>
    <col min="5118" max="5121" width="16.44140625" customWidth="1"/>
    <col min="5122" max="5122" width="99.109375" bestFit="1" customWidth="1"/>
    <col min="5353" max="5353" width="62.109375" customWidth="1"/>
    <col min="5354" max="5354" width="27" customWidth="1"/>
    <col min="5355" max="5355" width="20.5546875" bestFit="1" customWidth="1"/>
    <col min="5356" max="5356" width="16.109375" customWidth="1"/>
    <col min="5357" max="5357" width="10.44140625" customWidth="1"/>
    <col min="5358" max="5358" width="17.44140625" customWidth="1"/>
    <col min="5360" max="5360" width="11.5546875" customWidth="1"/>
    <col min="5361" max="5361" width="8.77734375" customWidth="1"/>
    <col min="5362" max="5362" width="7.77734375" customWidth="1"/>
    <col min="5363" max="5364" width="10.6640625" customWidth="1"/>
    <col min="5365" max="5365" width="15" customWidth="1"/>
    <col min="5366" max="5366" width="18.33203125" customWidth="1"/>
    <col min="5367" max="5368" width="10" customWidth="1"/>
    <col min="5369" max="5369" width="11.21875" customWidth="1"/>
    <col min="5370" max="5371" width="20.6640625" customWidth="1"/>
    <col min="5372" max="5372" width="14.88671875" customWidth="1"/>
    <col min="5373" max="5373" width="14.44140625" customWidth="1"/>
    <col min="5374" max="5377" width="16.44140625" customWidth="1"/>
    <col min="5378" max="5378" width="99.109375" bestFit="1" customWidth="1"/>
    <col min="5609" max="5609" width="62.109375" customWidth="1"/>
    <col min="5610" max="5610" width="27" customWidth="1"/>
    <col min="5611" max="5611" width="20.5546875" bestFit="1" customWidth="1"/>
    <col min="5612" max="5612" width="16.109375" customWidth="1"/>
    <col min="5613" max="5613" width="10.44140625" customWidth="1"/>
    <col min="5614" max="5614" width="17.44140625" customWidth="1"/>
    <col min="5616" max="5616" width="11.5546875" customWidth="1"/>
    <col min="5617" max="5617" width="8.77734375" customWidth="1"/>
    <col min="5618" max="5618" width="7.77734375" customWidth="1"/>
    <col min="5619" max="5620" width="10.6640625" customWidth="1"/>
    <col min="5621" max="5621" width="15" customWidth="1"/>
    <col min="5622" max="5622" width="18.33203125" customWidth="1"/>
    <col min="5623" max="5624" width="10" customWidth="1"/>
    <col min="5625" max="5625" width="11.21875" customWidth="1"/>
    <col min="5626" max="5627" width="20.6640625" customWidth="1"/>
    <col min="5628" max="5628" width="14.88671875" customWidth="1"/>
    <col min="5629" max="5629" width="14.44140625" customWidth="1"/>
    <col min="5630" max="5633" width="16.44140625" customWidth="1"/>
    <col min="5634" max="5634" width="99.109375" bestFit="1" customWidth="1"/>
    <col min="5865" max="5865" width="62.109375" customWidth="1"/>
    <col min="5866" max="5866" width="27" customWidth="1"/>
    <col min="5867" max="5867" width="20.5546875" bestFit="1" customWidth="1"/>
    <col min="5868" max="5868" width="16.109375" customWidth="1"/>
    <col min="5869" max="5869" width="10.44140625" customWidth="1"/>
    <col min="5870" max="5870" width="17.44140625" customWidth="1"/>
    <col min="5872" max="5872" width="11.5546875" customWidth="1"/>
    <col min="5873" max="5873" width="8.77734375" customWidth="1"/>
    <col min="5874" max="5874" width="7.77734375" customWidth="1"/>
    <col min="5875" max="5876" width="10.6640625" customWidth="1"/>
    <col min="5877" max="5877" width="15" customWidth="1"/>
    <col min="5878" max="5878" width="18.33203125" customWidth="1"/>
    <col min="5879" max="5880" width="10" customWidth="1"/>
    <col min="5881" max="5881" width="11.21875" customWidth="1"/>
    <col min="5882" max="5883" width="20.6640625" customWidth="1"/>
    <col min="5884" max="5884" width="14.88671875" customWidth="1"/>
    <col min="5885" max="5885" width="14.44140625" customWidth="1"/>
    <col min="5886" max="5889" width="16.44140625" customWidth="1"/>
    <col min="5890" max="5890" width="99.109375" bestFit="1" customWidth="1"/>
    <col min="6121" max="6121" width="62.109375" customWidth="1"/>
    <col min="6122" max="6122" width="27" customWidth="1"/>
    <col min="6123" max="6123" width="20.5546875" bestFit="1" customWidth="1"/>
    <col min="6124" max="6124" width="16.109375" customWidth="1"/>
    <col min="6125" max="6125" width="10.44140625" customWidth="1"/>
    <col min="6126" max="6126" width="17.44140625" customWidth="1"/>
    <col min="6128" max="6128" width="11.5546875" customWidth="1"/>
    <col min="6129" max="6129" width="8.77734375" customWidth="1"/>
    <col min="6130" max="6130" width="7.77734375" customWidth="1"/>
    <col min="6131" max="6132" width="10.6640625" customWidth="1"/>
    <col min="6133" max="6133" width="15" customWidth="1"/>
    <col min="6134" max="6134" width="18.33203125" customWidth="1"/>
    <col min="6135" max="6136" width="10" customWidth="1"/>
    <col min="6137" max="6137" width="11.21875" customWidth="1"/>
    <col min="6138" max="6139" width="20.6640625" customWidth="1"/>
    <col min="6140" max="6140" width="14.88671875" customWidth="1"/>
    <col min="6141" max="6141" width="14.44140625" customWidth="1"/>
    <col min="6142" max="6145" width="16.44140625" customWidth="1"/>
    <col min="6146" max="6146" width="99.109375" bestFit="1" customWidth="1"/>
    <col min="6377" max="6377" width="62.109375" customWidth="1"/>
    <col min="6378" max="6378" width="27" customWidth="1"/>
    <col min="6379" max="6379" width="20.5546875" bestFit="1" customWidth="1"/>
    <col min="6380" max="6380" width="16.109375" customWidth="1"/>
    <col min="6381" max="6381" width="10.44140625" customWidth="1"/>
    <col min="6382" max="6382" width="17.44140625" customWidth="1"/>
    <col min="6384" max="6384" width="11.5546875" customWidth="1"/>
    <col min="6385" max="6385" width="8.77734375" customWidth="1"/>
    <col min="6386" max="6386" width="7.77734375" customWidth="1"/>
    <col min="6387" max="6388" width="10.6640625" customWidth="1"/>
    <col min="6389" max="6389" width="15" customWidth="1"/>
    <col min="6390" max="6390" width="18.33203125" customWidth="1"/>
    <col min="6391" max="6392" width="10" customWidth="1"/>
    <col min="6393" max="6393" width="11.21875" customWidth="1"/>
    <col min="6394" max="6395" width="20.6640625" customWidth="1"/>
    <col min="6396" max="6396" width="14.88671875" customWidth="1"/>
    <col min="6397" max="6397" width="14.44140625" customWidth="1"/>
    <col min="6398" max="6401" width="16.44140625" customWidth="1"/>
    <col min="6402" max="6402" width="99.109375" bestFit="1" customWidth="1"/>
    <col min="6633" max="6633" width="62.109375" customWidth="1"/>
    <col min="6634" max="6634" width="27" customWidth="1"/>
    <col min="6635" max="6635" width="20.5546875" bestFit="1" customWidth="1"/>
    <col min="6636" max="6636" width="16.109375" customWidth="1"/>
    <col min="6637" max="6637" width="10.44140625" customWidth="1"/>
    <col min="6638" max="6638" width="17.44140625" customWidth="1"/>
    <col min="6640" max="6640" width="11.5546875" customWidth="1"/>
    <col min="6641" max="6641" width="8.77734375" customWidth="1"/>
    <col min="6642" max="6642" width="7.77734375" customWidth="1"/>
    <col min="6643" max="6644" width="10.6640625" customWidth="1"/>
    <col min="6645" max="6645" width="15" customWidth="1"/>
    <col min="6646" max="6646" width="18.33203125" customWidth="1"/>
    <col min="6647" max="6648" width="10" customWidth="1"/>
    <col min="6649" max="6649" width="11.21875" customWidth="1"/>
    <col min="6650" max="6651" width="20.6640625" customWidth="1"/>
    <col min="6652" max="6652" width="14.88671875" customWidth="1"/>
    <col min="6653" max="6653" width="14.44140625" customWidth="1"/>
    <col min="6654" max="6657" width="16.44140625" customWidth="1"/>
    <col min="6658" max="6658" width="99.109375" bestFit="1" customWidth="1"/>
    <col min="6889" max="6889" width="62.109375" customWidth="1"/>
    <col min="6890" max="6890" width="27" customWidth="1"/>
    <col min="6891" max="6891" width="20.5546875" bestFit="1" customWidth="1"/>
    <col min="6892" max="6892" width="16.109375" customWidth="1"/>
    <col min="6893" max="6893" width="10.44140625" customWidth="1"/>
    <col min="6894" max="6894" width="17.44140625" customWidth="1"/>
    <col min="6896" max="6896" width="11.5546875" customWidth="1"/>
    <col min="6897" max="6897" width="8.77734375" customWidth="1"/>
    <col min="6898" max="6898" width="7.77734375" customWidth="1"/>
    <col min="6899" max="6900" width="10.6640625" customWidth="1"/>
    <col min="6901" max="6901" width="15" customWidth="1"/>
    <col min="6902" max="6902" width="18.33203125" customWidth="1"/>
    <col min="6903" max="6904" width="10" customWidth="1"/>
    <col min="6905" max="6905" width="11.21875" customWidth="1"/>
    <col min="6906" max="6907" width="20.6640625" customWidth="1"/>
    <col min="6908" max="6908" width="14.88671875" customWidth="1"/>
    <col min="6909" max="6909" width="14.44140625" customWidth="1"/>
    <col min="6910" max="6913" width="16.44140625" customWidth="1"/>
    <col min="6914" max="6914" width="99.109375" bestFit="1" customWidth="1"/>
    <col min="7145" max="7145" width="62.109375" customWidth="1"/>
    <col min="7146" max="7146" width="27" customWidth="1"/>
    <col min="7147" max="7147" width="20.5546875" bestFit="1" customWidth="1"/>
    <col min="7148" max="7148" width="16.109375" customWidth="1"/>
    <col min="7149" max="7149" width="10.44140625" customWidth="1"/>
    <col min="7150" max="7150" width="17.44140625" customWidth="1"/>
    <col min="7152" max="7152" width="11.5546875" customWidth="1"/>
    <col min="7153" max="7153" width="8.77734375" customWidth="1"/>
    <col min="7154" max="7154" width="7.77734375" customWidth="1"/>
    <col min="7155" max="7156" width="10.6640625" customWidth="1"/>
    <col min="7157" max="7157" width="15" customWidth="1"/>
    <col min="7158" max="7158" width="18.33203125" customWidth="1"/>
    <col min="7159" max="7160" width="10" customWidth="1"/>
    <col min="7161" max="7161" width="11.21875" customWidth="1"/>
    <col min="7162" max="7163" width="20.6640625" customWidth="1"/>
    <col min="7164" max="7164" width="14.88671875" customWidth="1"/>
    <col min="7165" max="7165" width="14.44140625" customWidth="1"/>
    <col min="7166" max="7169" width="16.44140625" customWidth="1"/>
    <col min="7170" max="7170" width="99.109375" bestFit="1" customWidth="1"/>
    <col min="7401" max="7401" width="62.109375" customWidth="1"/>
    <col min="7402" max="7402" width="27" customWidth="1"/>
    <col min="7403" max="7403" width="20.5546875" bestFit="1" customWidth="1"/>
    <col min="7404" max="7404" width="16.109375" customWidth="1"/>
    <col min="7405" max="7405" width="10.44140625" customWidth="1"/>
    <col min="7406" max="7406" width="17.44140625" customWidth="1"/>
    <col min="7408" max="7408" width="11.5546875" customWidth="1"/>
    <col min="7409" max="7409" width="8.77734375" customWidth="1"/>
    <col min="7410" max="7410" width="7.77734375" customWidth="1"/>
    <col min="7411" max="7412" width="10.6640625" customWidth="1"/>
    <col min="7413" max="7413" width="15" customWidth="1"/>
    <col min="7414" max="7414" width="18.33203125" customWidth="1"/>
    <col min="7415" max="7416" width="10" customWidth="1"/>
    <col min="7417" max="7417" width="11.21875" customWidth="1"/>
    <col min="7418" max="7419" width="20.6640625" customWidth="1"/>
    <col min="7420" max="7420" width="14.88671875" customWidth="1"/>
    <col min="7421" max="7421" width="14.44140625" customWidth="1"/>
    <col min="7422" max="7425" width="16.44140625" customWidth="1"/>
    <col min="7426" max="7426" width="99.109375" bestFit="1" customWidth="1"/>
    <col min="7657" max="7657" width="62.109375" customWidth="1"/>
    <col min="7658" max="7658" width="27" customWidth="1"/>
    <col min="7659" max="7659" width="20.5546875" bestFit="1" customWidth="1"/>
    <col min="7660" max="7660" width="16.109375" customWidth="1"/>
    <col min="7661" max="7661" width="10.44140625" customWidth="1"/>
    <col min="7662" max="7662" width="17.44140625" customWidth="1"/>
    <col min="7664" max="7664" width="11.5546875" customWidth="1"/>
    <col min="7665" max="7665" width="8.77734375" customWidth="1"/>
    <col min="7666" max="7666" width="7.77734375" customWidth="1"/>
    <col min="7667" max="7668" width="10.6640625" customWidth="1"/>
    <col min="7669" max="7669" width="15" customWidth="1"/>
    <col min="7670" max="7670" width="18.33203125" customWidth="1"/>
    <col min="7671" max="7672" width="10" customWidth="1"/>
    <col min="7673" max="7673" width="11.21875" customWidth="1"/>
    <col min="7674" max="7675" width="20.6640625" customWidth="1"/>
    <col min="7676" max="7676" width="14.88671875" customWidth="1"/>
    <col min="7677" max="7677" width="14.44140625" customWidth="1"/>
    <col min="7678" max="7681" width="16.44140625" customWidth="1"/>
    <col min="7682" max="7682" width="99.109375" bestFit="1" customWidth="1"/>
    <col min="7913" max="7913" width="62.109375" customWidth="1"/>
    <col min="7914" max="7914" width="27" customWidth="1"/>
    <col min="7915" max="7915" width="20.5546875" bestFit="1" customWidth="1"/>
    <col min="7916" max="7916" width="16.109375" customWidth="1"/>
    <col min="7917" max="7917" width="10.44140625" customWidth="1"/>
    <col min="7918" max="7918" width="17.44140625" customWidth="1"/>
    <col min="7920" max="7920" width="11.5546875" customWidth="1"/>
    <col min="7921" max="7921" width="8.77734375" customWidth="1"/>
    <col min="7922" max="7922" width="7.77734375" customWidth="1"/>
    <col min="7923" max="7924" width="10.6640625" customWidth="1"/>
    <col min="7925" max="7925" width="15" customWidth="1"/>
    <col min="7926" max="7926" width="18.33203125" customWidth="1"/>
    <col min="7927" max="7928" width="10" customWidth="1"/>
    <col min="7929" max="7929" width="11.21875" customWidth="1"/>
    <col min="7930" max="7931" width="20.6640625" customWidth="1"/>
    <col min="7932" max="7932" width="14.88671875" customWidth="1"/>
    <col min="7933" max="7933" width="14.44140625" customWidth="1"/>
    <col min="7934" max="7937" width="16.44140625" customWidth="1"/>
    <col min="7938" max="7938" width="99.109375" bestFit="1" customWidth="1"/>
    <col min="8169" max="8169" width="62.109375" customWidth="1"/>
    <col min="8170" max="8170" width="27" customWidth="1"/>
    <col min="8171" max="8171" width="20.5546875" bestFit="1" customWidth="1"/>
    <col min="8172" max="8172" width="16.109375" customWidth="1"/>
    <col min="8173" max="8173" width="10.44140625" customWidth="1"/>
    <col min="8174" max="8174" width="17.44140625" customWidth="1"/>
    <col min="8176" max="8176" width="11.5546875" customWidth="1"/>
    <col min="8177" max="8177" width="8.77734375" customWidth="1"/>
    <col min="8178" max="8178" width="7.77734375" customWidth="1"/>
    <col min="8179" max="8180" width="10.6640625" customWidth="1"/>
    <col min="8181" max="8181" width="15" customWidth="1"/>
    <col min="8182" max="8182" width="18.33203125" customWidth="1"/>
    <col min="8183" max="8184" width="10" customWidth="1"/>
    <col min="8185" max="8185" width="11.21875" customWidth="1"/>
    <col min="8186" max="8187" width="20.6640625" customWidth="1"/>
    <col min="8188" max="8188" width="14.88671875" customWidth="1"/>
    <col min="8189" max="8189" width="14.44140625" customWidth="1"/>
    <col min="8190" max="8193" width="16.44140625" customWidth="1"/>
    <col min="8194" max="8194" width="99.109375" bestFit="1" customWidth="1"/>
    <col min="8425" max="8425" width="62.109375" customWidth="1"/>
    <col min="8426" max="8426" width="27" customWidth="1"/>
    <col min="8427" max="8427" width="20.5546875" bestFit="1" customWidth="1"/>
    <col min="8428" max="8428" width="16.109375" customWidth="1"/>
    <col min="8429" max="8429" width="10.44140625" customWidth="1"/>
    <col min="8430" max="8430" width="17.44140625" customWidth="1"/>
    <col min="8432" max="8432" width="11.5546875" customWidth="1"/>
    <col min="8433" max="8433" width="8.77734375" customWidth="1"/>
    <col min="8434" max="8434" width="7.77734375" customWidth="1"/>
    <col min="8435" max="8436" width="10.6640625" customWidth="1"/>
    <col min="8437" max="8437" width="15" customWidth="1"/>
    <col min="8438" max="8438" width="18.33203125" customWidth="1"/>
    <col min="8439" max="8440" width="10" customWidth="1"/>
    <col min="8441" max="8441" width="11.21875" customWidth="1"/>
    <col min="8442" max="8443" width="20.6640625" customWidth="1"/>
    <col min="8444" max="8444" width="14.88671875" customWidth="1"/>
    <col min="8445" max="8445" width="14.44140625" customWidth="1"/>
    <col min="8446" max="8449" width="16.44140625" customWidth="1"/>
    <col min="8450" max="8450" width="99.109375" bestFit="1" customWidth="1"/>
    <col min="8681" max="8681" width="62.109375" customWidth="1"/>
    <col min="8682" max="8682" width="27" customWidth="1"/>
    <col min="8683" max="8683" width="20.5546875" bestFit="1" customWidth="1"/>
    <col min="8684" max="8684" width="16.109375" customWidth="1"/>
    <col min="8685" max="8685" width="10.44140625" customWidth="1"/>
    <col min="8686" max="8686" width="17.44140625" customWidth="1"/>
    <col min="8688" max="8688" width="11.5546875" customWidth="1"/>
    <col min="8689" max="8689" width="8.77734375" customWidth="1"/>
    <col min="8690" max="8690" width="7.77734375" customWidth="1"/>
    <col min="8691" max="8692" width="10.6640625" customWidth="1"/>
    <col min="8693" max="8693" width="15" customWidth="1"/>
    <col min="8694" max="8694" width="18.33203125" customWidth="1"/>
    <col min="8695" max="8696" width="10" customWidth="1"/>
    <col min="8697" max="8697" width="11.21875" customWidth="1"/>
    <col min="8698" max="8699" width="20.6640625" customWidth="1"/>
    <col min="8700" max="8700" width="14.88671875" customWidth="1"/>
    <col min="8701" max="8701" width="14.44140625" customWidth="1"/>
    <col min="8702" max="8705" width="16.44140625" customWidth="1"/>
    <col min="8706" max="8706" width="99.109375" bestFit="1" customWidth="1"/>
    <col min="8937" max="8937" width="62.109375" customWidth="1"/>
    <col min="8938" max="8938" width="27" customWidth="1"/>
    <col min="8939" max="8939" width="20.5546875" bestFit="1" customWidth="1"/>
    <col min="8940" max="8940" width="16.109375" customWidth="1"/>
    <col min="8941" max="8941" width="10.44140625" customWidth="1"/>
    <col min="8942" max="8942" width="17.44140625" customWidth="1"/>
    <col min="8944" max="8944" width="11.5546875" customWidth="1"/>
    <col min="8945" max="8945" width="8.77734375" customWidth="1"/>
    <col min="8946" max="8946" width="7.77734375" customWidth="1"/>
    <col min="8947" max="8948" width="10.6640625" customWidth="1"/>
    <col min="8949" max="8949" width="15" customWidth="1"/>
    <col min="8950" max="8950" width="18.33203125" customWidth="1"/>
    <col min="8951" max="8952" width="10" customWidth="1"/>
    <col min="8953" max="8953" width="11.21875" customWidth="1"/>
    <col min="8954" max="8955" width="20.6640625" customWidth="1"/>
    <col min="8956" max="8956" width="14.88671875" customWidth="1"/>
    <col min="8957" max="8957" width="14.44140625" customWidth="1"/>
    <col min="8958" max="8961" width="16.44140625" customWidth="1"/>
    <col min="8962" max="8962" width="99.109375" bestFit="1" customWidth="1"/>
    <col min="9193" max="9193" width="62.109375" customWidth="1"/>
    <col min="9194" max="9194" width="27" customWidth="1"/>
    <col min="9195" max="9195" width="20.5546875" bestFit="1" customWidth="1"/>
    <col min="9196" max="9196" width="16.109375" customWidth="1"/>
    <col min="9197" max="9197" width="10.44140625" customWidth="1"/>
    <col min="9198" max="9198" width="17.44140625" customWidth="1"/>
    <col min="9200" max="9200" width="11.5546875" customWidth="1"/>
    <col min="9201" max="9201" width="8.77734375" customWidth="1"/>
    <col min="9202" max="9202" width="7.77734375" customWidth="1"/>
    <col min="9203" max="9204" width="10.6640625" customWidth="1"/>
    <col min="9205" max="9205" width="15" customWidth="1"/>
    <col min="9206" max="9206" width="18.33203125" customWidth="1"/>
    <col min="9207" max="9208" width="10" customWidth="1"/>
    <col min="9209" max="9209" width="11.21875" customWidth="1"/>
    <col min="9210" max="9211" width="20.6640625" customWidth="1"/>
    <col min="9212" max="9212" width="14.88671875" customWidth="1"/>
    <col min="9213" max="9213" width="14.44140625" customWidth="1"/>
    <col min="9214" max="9217" width="16.44140625" customWidth="1"/>
    <col min="9218" max="9218" width="99.109375" bestFit="1" customWidth="1"/>
    <col min="9449" max="9449" width="62.109375" customWidth="1"/>
    <col min="9450" max="9450" width="27" customWidth="1"/>
    <col min="9451" max="9451" width="20.5546875" bestFit="1" customWidth="1"/>
    <col min="9452" max="9452" width="16.109375" customWidth="1"/>
    <col min="9453" max="9453" width="10.44140625" customWidth="1"/>
    <col min="9454" max="9454" width="17.44140625" customWidth="1"/>
    <col min="9456" max="9456" width="11.5546875" customWidth="1"/>
    <col min="9457" max="9457" width="8.77734375" customWidth="1"/>
    <col min="9458" max="9458" width="7.77734375" customWidth="1"/>
    <col min="9459" max="9460" width="10.6640625" customWidth="1"/>
    <col min="9461" max="9461" width="15" customWidth="1"/>
    <col min="9462" max="9462" width="18.33203125" customWidth="1"/>
    <col min="9463" max="9464" width="10" customWidth="1"/>
    <col min="9465" max="9465" width="11.21875" customWidth="1"/>
    <col min="9466" max="9467" width="20.6640625" customWidth="1"/>
    <col min="9468" max="9468" width="14.88671875" customWidth="1"/>
    <col min="9469" max="9469" width="14.44140625" customWidth="1"/>
    <col min="9470" max="9473" width="16.44140625" customWidth="1"/>
    <col min="9474" max="9474" width="99.109375" bestFit="1" customWidth="1"/>
    <col min="9705" max="9705" width="62.109375" customWidth="1"/>
    <col min="9706" max="9706" width="27" customWidth="1"/>
    <col min="9707" max="9707" width="20.5546875" bestFit="1" customWidth="1"/>
    <col min="9708" max="9708" width="16.109375" customWidth="1"/>
    <col min="9709" max="9709" width="10.44140625" customWidth="1"/>
    <col min="9710" max="9710" width="17.44140625" customWidth="1"/>
    <col min="9712" max="9712" width="11.5546875" customWidth="1"/>
    <col min="9713" max="9713" width="8.77734375" customWidth="1"/>
    <col min="9714" max="9714" width="7.77734375" customWidth="1"/>
    <col min="9715" max="9716" width="10.6640625" customWidth="1"/>
    <col min="9717" max="9717" width="15" customWidth="1"/>
    <col min="9718" max="9718" width="18.33203125" customWidth="1"/>
    <col min="9719" max="9720" width="10" customWidth="1"/>
    <col min="9721" max="9721" width="11.21875" customWidth="1"/>
    <col min="9722" max="9723" width="20.6640625" customWidth="1"/>
    <col min="9724" max="9724" width="14.88671875" customWidth="1"/>
    <col min="9725" max="9725" width="14.44140625" customWidth="1"/>
    <col min="9726" max="9729" width="16.44140625" customWidth="1"/>
    <col min="9730" max="9730" width="99.109375" bestFit="1" customWidth="1"/>
    <col min="9961" max="9961" width="62.109375" customWidth="1"/>
    <col min="9962" max="9962" width="27" customWidth="1"/>
    <col min="9963" max="9963" width="20.5546875" bestFit="1" customWidth="1"/>
    <col min="9964" max="9964" width="16.109375" customWidth="1"/>
    <col min="9965" max="9965" width="10.44140625" customWidth="1"/>
    <col min="9966" max="9966" width="17.44140625" customWidth="1"/>
    <col min="9968" max="9968" width="11.5546875" customWidth="1"/>
    <col min="9969" max="9969" width="8.77734375" customWidth="1"/>
    <col min="9970" max="9970" width="7.77734375" customWidth="1"/>
    <col min="9971" max="9972" width="10.6640625" customWidth="1"/>
    <col min="9973" max="9973" width="15" customWidth="1"/>
    <col min="9974" max="9974" width="18.33203125" customWidth="1"/>
    <col min="9975" max="9976" width="10" customWidth="1"/>
    <col min="9977" max="9977" width="11.21875" customWidth="1"/>
    <col min="9978" max="9979" width="20.6640625" customWidth="1"/>
    <col min="9980" max="9980" width="14.88671875" customWidth="1"/>
    <col min="9981" max="9981" width="14.44140625" customWidth="1"/>
    <col min="9982" max="9985" width="16.44140625" customWidth="1"/>
    <col min="9986" max="9986" width="99.109375" bestFit="1" customWidth="1"/>
    <col min="10217" max="10217" width="62.109375" customWidth="1"/>
    <col min="10218" max="10218" width="27" customWidth="1"/>
    <col min="10219" max="10219" width="20.5546875" bestFit="1" customWidth="1"/>
    <col min="10220" max="10220" width="16.109375" customWidth="1"/>
    <col min="10221" max="10221" width="10.44140625" customWidth="1"/>
    <col min="10222" max="10222" width="17.44140625" customWidth="1"/>
    <col min="10224" max="10224" width="11.5546875" customWidth="1"/>
    <col min="10225" max="10225" width="8.77734375" customWidth="1"/>
    <col min="10226" max="10226" width="7.77734375" customWidth="1"/>
    <col min="10227" max="10228" width="10.6640625" customWidth="1"/>
    <col min="10229" max="10229" width="15" customWidth="1"/>
    <col min="10230" max="10230" width="18.33203125" customWidth="1"/>
    <col min="10231" max="10232" width="10" customWidth="1"/>
    <col min="10233" max="10233" width="11.21875" customWidth="1"/>
    <col min="10234" max="10235" width="20.6640625" customWidth="1"/>
    <col min="10236" max="10236" width="14.88671875" customWidth="1"/>
    <col min="10237" max="10237" width="14.44140625" customWidth="1"/>
    <col min="10238" max="10241" width="16.44140625" customWidth="1"/>
    <col min="10242" max="10242" width="99.109375" bestFit="1" customWidth="1"/>
    <col min="10473" max="10473" width="62.109375" customWidth="1"/>
    <col min="10474" max="10474" width="27" customWidth="1"/>
    <col min="10475" max="10475" width="20.5546875" bestFit="1" customWidth="1"/>
    <col min="10476" max="10476" width="16.109375" customWidth="1"/>
    <col min="10477" max="10477" width="10.44140625" customWidth="1"/>
    <col min="10478" max="10478" width="17.44140625" customWidth="1"/>
    <col min="10480" max="10480" width="11.5546875" customWidth="1"/>
    <col min="10481" max="10481" width="8.77734375" customWidth="1"/>
    <col min="10482" max="10482" width="7.77734375" customWidth="1"/>
    <col min="10483" max="10484" width="10.6640625" customWidth="1"/>
    <col min="10485" max="10485" width="15" customWidth="1"/>
    <col min="10486" max="10486" width="18.33203125" customWidth="1"/>
    <col min="10487" max="10488" width="10" customWidth="1"/>
    <col min="10489" max="10489" width="11.21875" customWidth="1"/>
    <col min="10490" max="10491" width="20.6640625" customWidth="1"/>
    <col min="10492" max="10492" width="14.88671875" customWidth="1"/>
    <col min="10493" max="10493" width="14.44140625" customWidth="1"/>
    <col min="10494" max="10497" width="16.44140625" customWidth="1"/>
    <col min="10498" max="10498" width="99.109375" bestFit="1" customWidth="1"/>
    <col min="10729" max="10729" width="62.109375" customWidth="1"/>
    <col min="10730" max="10730" width="27" customWidth="1"/>
    <col min="10731" max="10731" width="20.5546875" bestFit="1" customWidth="1"/>
    <col min="10732" max="10732" width="16.109375" customWidth="1"/>
    <col min="10733" max="10733" width="10.44140625" customWidth="1"/>
    <col min="10734" max="10734" width="17.44140625" customWidth="1"/>
    <col min="10736" max="10736" width="11.5546875" customWidth="1"/>
    <col min="10737" max="10737" width="8.77734375" customWidth="1"/>
    <col min="10738" max="10738" width="7.77734375" customWidth="1"/>
    <col min="10739" max="10740" width="10.6640625" customWidth="1"/>
    <col min="10741" max="10741" width="15" customWidth="1"/>
    <col min="10742" max="10742" width="18.33203125" customWidth="1"/>
    <col min="10743" max="10744" width="10" customWidth="1"/>
    <col min="10745" max="10745" width="11.21875" customWidth="1"/>
    <col min="10746" max="10747" width="20.6640625" customWidth="1"/>
    <col min="10748" max="10748" width="14.88671875" customWidth="1"/>
    <col min="10749" max="10749" width="14.44140625" customWidth="1"/>
    <col min="10750" max="10753" width="16.44140625" customWidth="1"/>
    <col min="10754" max="10754" width="99.109375" bestFit="1" customWidth="1"/>
    <col min="10985" max="10985" width="62.109375" customWidth="1"/>
    <col min="10986" max="10986" width="27" customWidth="1"/>
    <col min="10987" max="10987" width="20.5546875" bestFit="1" customWidth="1"/>
    <col min="10988" max="10988" width="16.109375" customWidth="1"/>
    <col min="10989" max="10989" width="10.44140625" customWidth="1"/>
    <col min="10990" max="10990" width="17.44140625" customWidth="1"/>
    <col min="10992" max="10992" width="11.5546875" customWidth="1"/>
    <col min="10993" max="10993" width="8.77734375" customWidth="1"/>
    <col min="10994" max="10994" width="7.77734375" customWidth="1"/>
    <col min="10995" max="10996" width="10.6640625" customWidth="1"/>
    <col min="10997" max="10997" width="15" customWidth="1"/>
    <col min="10998" max="10998" width="18.33203125" customWidth="1"/>
    <col min="10999" max="11000" width="10" customWidth="1"/>
    <col min="11001" max="11001" width="11.21875" customWidth="1"/>
    <col min="11002" max="11003" width="20.6640625" customWidth="1"/>
    <col min="11004" max="11004" width="14.88671875" customWidth="1"/>
    <col min="11005" max="11005" width="14.44140625" customWidth="1"/>
    <col min="11006" max="11009" width="16.44140625" customWidth="1"/>
    <col min="11010" max="11010" width="99.109375" bestFit="1" customWidth="1"/>
    <col min="11241" max="11241" width="62.109375" customWidth="1"/>
    <col min="11242" max="11242" width="27" customWidth="1"/>
    <col min="11243" max="11243" width="20.5546875" bestFit="1" customWidth="1"/>
    <col min="11244" max="11244" width="16.109375" customWidth="1"/>
    <col min="11245" max="11245" width="10.44140625" customWidth="1"/>
    <col min="11246" max="11246" width="17.44140625" customWidth="1"/>
    <col min="11248" max="11248" width="11.5546875" customWidth="1"/>
    <col min="11249" max="11249" width="8.77734375" customWidth="1"/>
    <col min="11250" max="11250" width="7.77734375" customWidth="1"/>
    <col min="11251" max="11252" width="10.6640625" customWidth="1"/>
    <col min="11253" max="11253" width="15" customWidth="1"/>
    <col min="11254" max="11254" width="18.33203125" customWidth="1"/>
    <col min="11255" max="11256" width="10" customWidth="1"/>
    <col min="11257" max="11257" width="11.21875" customWidth="1"/>
    <col min="11258" max="11259" width="20.6640625" customWidth="1"/>
    <col min="11260" max="11260" width="14.88671875" customWidth="1"/>
    <col min="11261" max="11261" width="14.44140625" customWidth="1"/>
    <col min="11262" max="11265" width="16.44140625" customWidth="1"/>
    <col min="11266" max="11266" width="99.109375" bestFit="1" customWidth="1"/>
    <col min="11497" max="11497" width="62.109375" customWidth="1"/>
    <col min="11498" max="11498" width="27" customWidth="1"/>
    <col min="11499" max="11499" width="20.5546875" bestFit="1" customWidth="1"/>
    <col min="11500" max="11500" width="16.109375" customWidth="1"/>
    <col min="11501" max="11501" width="10.44140625" customWidth="1"/>
    <col min="11502" max="11502" width="17.44140625" customWidth="1"/>
    <col min="11504" max="11504" width="11.5546875" customWidth="1"/>
    <col min="11505" max="11505" width="8.77734375" customWidth="1"/>
    <col min="11506" max="11506" width="7.77734375" customWidth="1"/>
    <col min="11507" max="11508" width="10.6640625" customWidth="1"/>
    <col min="11509" max="11509" width="15" customWidth="1"/>
    <col min="11510" max="11510" width="18.33203125" customWidth="1"/>
    <col min="11511" max="11512" width="10" customWidth="1"/>
    <col min="11513" max="11513" width="11.21875" customWidth="1"/>
    <col min="11514" max="11515" width="20.6640625" customWidth="1"/>
    <col min="11516" max="11516" width="14.88671875" customWidth="1"/>
    <col min="11517" max="11517" width="14.44140625" customWidth="1"/>
    <col min="11518" max="11521" width="16.44140625" customWidth="1"/>
    <col min="11522" max="11522" width="99.109375" bestFit="1" customWidth="1"/>
    <col min="11753" max="11753" width="62.109375" customWidth="1"/>
    <col min="11754" max="11754" width="27" customWidth="1"/>
    <col min="11755" max="11755" width="20.5546875" bestFit="1" customWidth="1"/>
    <col min="11756" max="11756" width="16.109375" customWidth="1"/>
    <col min="11757" max="11757" width="10.44140625" customWidth="1"/>
    <col min="11758" max="11758" width="17.44140625" customWidth="1"/>
    <col min="11760" max="11760" width="11.5546875" customWidth="1"/>
    <col min="11761" max="11761" width="8.77734375" customWidth="1"/>
    <col min="11762" max="11762" width="7.77734375" customWidth="1"/>
    <col min="11763" max="11764" width="10.6640625" customWidth="1"/>
    <col min="11765" max="11765" width="15" customWidth="1"/>
    <col min="11766" max="11766" width="18.33203125" customWidth="1"/>
    <col min="11767" max="11768" width="10" customWidth="1"/>
    <col min="11769" max="11769" width="11.21875" customWidth="1"/>
    <col min="11770" max="11771" width="20.6640625" customWidth="1"/>
    <col min="11772" max="11772" width="14.88671875" customWidth="1"/>
    <col min="11773" max="11773" width="14.44140625" customWidth="1"/>
    <col min="11774" max="11777" width="16.44140625" customWidth="1"/>
    <col min="11778" max="11778" width="99.109375" bestFit="1" customWidth="1"/>
    <col min="12009" max="12009" width="62.109375" customWidth="1"/>
    <col min="12010" max="12010" width="27" customWidth="1"/>
    <col min="12011" max="12011" width="20.5546875" bestFit="1" customWidth="1"/>
    <col min="12012" max="12012" width="16.109375" customWidth="1"/>
    <col min="12013" max="12013" width="10.44140625" customWidth="1"/>
    <col min="12014" max="12014" width="17.44140625" customWidth="1"/>
    <col min="12016" max="12016" width="11.5546875" customWidth="1"/>
    <col min="12017" max="12017" width="8.77734375" customWidth="1"/>
    <col min="12018" max="12018" width="7.77734375" customWidth="1"/>
    <col min="12019" max="12020" width="10.6640625" customWidth="1"/>
    <col min="12021" max="12021" width="15" customWidth="1"/>
    <col min="12022" max="12022" width="18.33203125" customWidth="1"/>
    <col min="12023" max="12024" width="10" customWidth="1"/>
    <col min="12025" max="12025" width="11.21875" customWidth="1"/>
    <col min="12026" max="12027" width="20.6640625" customWidth="1"/>
    <col min="12028" max="12028" width="14.88671875" customWidth="1"/>
    <col min="12029" max="12029" width="14.44140625" customWidth="1"/>
    <col min="12030" max="12033" width="16.44140625" customWidth="1"/>
    <col min="12034" max="12034" width="99.109375" bestFit="1" customWidth="1"/>
    <col min="12265" max="12265" width="62.109375" customWidth="1"/>
    <col min="12266" max="12266" width="27" customWidth="1"/>
    <col min="12267" max="12267" width="20.5546875" bestFit="1" customWidth="1"/>
    <col min="12268" max="12268" width="16.109375" customWidth="1"/>
    <col min="12269" max="12269" width="10.44140625" customWidth="1"/>
    <col min="12270" max="12270" width="17.44140625" customWidth="1"/>
    <col min="12272" max="12272" width="11.5546875" customWidth="1"/>
    <col min="12273" max="12273" width="8.77734375" customWidth="1"/>
    <col min="12274" max="12274" width="7.77734375" customWidth="1"/>
    <col min="12275" max="12276" width="10.6640625" customWidth="1"/>
    <col min="12277" max="12277" width="15" customWidth="1"/>
    <col min="12278" max="12278" width="18.33203125" customWidth="1"/>
    <col min="12279" max="12280" width="10" customWidth="1"/>
    <col min="12281" max="12281" width="11.21875" customWidth="1"/>
    <col min="12282" max="12283" width="20.6640625" customWidth="1"/>
    <col min="12284" max="12284" width="14.88671875" customWidth="1"/>
    <col min="12285" max="12285" width="14.44140625" customWidth="1"/>
    <col min="12286" max="12289" width="16.44140625" customWidth="1"/>
    <col min="12290" max="12290" width="99.109375" bestFit="1" customWidth="1"/>
    <col min="12521" max="12521" width="62.109375" customWidth="1"/>
    <col min="12522" max="12522" width="27" customWidth="1"/>
    <col min="12523" max="12523" width="20.5546875" bestFit="1" customWidth="1"/>
    <col min="12524" max="12524" width="16.109375" customWidth="1"/>
    <col min="12525" max="12525" width="10.44140625" customWidth="1"/>
    <col min="12526" max="12526" width="17.44140625" customWidth="1"/>
    <col min="12528" max="12528" width="11.5546875" customWidth="1"/>
    <col min="12529" max="12529" width="8.77734375" customWidth="1"/>
    <col min="12530" max="12530" width="7.77734375" customWidth="1"/>
    <col min="12531" max="12532" width="10.6640625" customWidth="1"/>
    <col min="12533" max="12533" width="15" customWidth="1"/>
    <col min="12534" max="12534" width="18.33203125" customWidth="1"/>
    <col min="12535" max="12536" width="10" customWidth="1"/>
    <col min="12537" max="12537" width="11.21875" customWidth="1"/>
    <col min="12538" max="12539" width="20.6640625" customWidth="1"/>
    <col min="12540" max="12540" width="14.88671875" customWidth="1"/>
    <col min="12541" max="12541" width="14.44140625" customWidth="1"/>
    <col min="12542" max="12545" width="16.44140625" customWidth="1"/>
    <col min="12546" max="12546" width="99.109375" bestFit="1" customWidth="1"/>
    <col min="12777" max="12777" width="62.109375" customWidth="1"/>
    <col min="12778" max="12778" width="27" customWidth="1"/>
    <col min="12779" max="12779" width="20.5546875" bestFit="1" customWidth="1"/>
    <col min="12780" max="12780" width="16.109375" customWidth="1"/>
    <col min="12781" max="12781" width="10.44140625" customWidth="1"/>
    <col min="12782" max="12782" width="17.44140625" customWidth="1"/>
    <col min="12784" max="12784" width="11.5546875" customWidth="1"/>
    <col min="12785" max="12785" width="8.77734375" customWidth="1"/>
    <col min="12786" max="12786" width="7.77734375" customWidth="1"/>
    <col min="12787" max="12788" width="10.6640625" customWidth="1"/>
    <col min="12789" max="12789" width="15" customWidth="1"/>
    <col min="12790" max="12790" width="18.33203125" customWidth="1"/>
    <col min="12791" max="12792" width="10" customWidth="1"/>
    <col min="12793" max="12793" width="11.21875" customWidth="1"/>
    <col min="12794" max="12795" width="20.6640625" customWidth="1"/>
    <col min="12796" max="12796" width="14.88671875" customWidth="1"/>
    <col min="12797" max="12797" width="14.44140625" customWidth="1"/>
    <col min="12798" max="12801" width="16.44140625" customWidth="1"/>
    <col min="12802" max="12802" width="99.109375" bestFit="1" customWidth="1"/>
    <col min="13033" max="13033" width="62.109375" customWidth="1"/>
    <col min="13034" max="13034" width="27" customWidth="1"/>
    <col min="13035" max="13035" width="20.5546875" bestFit="1" customWidth="1"/>
    <col min="13036" max="13036" width="16.109375" customWidth="1"/>
    <col min="13037" max="13037" width="10.44140625" customWidth="1"/>
    <col min="13038" max="13038" width="17.44140625" customWidth="1"/>
    <col min="13040" max="13040" width="11.5546875" customWidth="1"/>
    <col min="13041" max="13041" width="8.77734375" customWidth="1"/>
    <col min="13042" max="13042" width="7.77734375" customWidth="1"/>
    <col min="13043" max="13044" width="10.6640625" customWidth="1"/>
    <col min="13045" max="13045" width="15" customWidth="1"/>
    <col min="13046" max="13046" width="18.33203125" customWidth="1"/>
    <col min="13047" max="13048" width="10" customWidth="1"/>
    <col min="13049" max="13049" width="11.21875" customWidth="1"/>
    <col min="13050" max="13051" width="20.6640625" customWidth="1"/>
    <col min="13052" max="13052" width="14.88671875" customWidth="1"/>
    <col min="13053" max="13053" width="14.44140625" customWidth="1"/>
    <col min="13054" max="13057" width="16.44140625" customWidth="1"/>
    <col min="13058" max="13058" width="99.109375" bestFit="1" customWidth="1"/>
    <col min="13289" max="13289" width="62.109375" customWidth="1"/>
    <col min="13290" max="13290" width="27" customWidth="1"/>
    <col min="13291" max="13291" width="20.5546875" bestFit="1" customWidth="1"/>
    <col min="13292" max="13292" width="16.109375" customWidth="1"/>
    <col min="13293" max="13293" width="10.44140625" customWidth="1"/>
    <col min="13294" max="13294" width="17.44140625" customWidth="1"/>
    <col min="13296" max="13296" width="11.5546875" customWidth="1"/>
    <col min="13297" max="13297" width="8.77734375" customWidth="1"/>
    <col min="13298" max="13298" width="7.77734375" customWidth="1"/>
    <col min="13299" max="13300" width="10.6640625" customWidth="1"/>
    <col min="13301" max="13301" width="15" customWidth="1"/>
    <col min="13302" max="13302" width="18.33203125" customWidth="1"/>
    <col min="13303" max="13304" width="10" customWidth="1"/>
    <col min="13305" max="13305" width="11.21875" customWidth="1"/>
    <col min="13306" max="13307" width="20.6640625" customWidth="1"/>
    <col min="13308" max="13308" width="14.88671875" customWidth="1"/>
    <col min="13309" max="13309" width="14.44140625" customWidth="1"/>
    <col min="13310" max="13313" width="16.44140625" customWidth="1"/>
    <col min="13314" max="13314" width="99.109375" bestFit="1" customWidth="1"/>
    <col min="13545" max="13545" width="62.109375" customWidth="1"/>
    <col min="13546" max="13546" width="27" customWidth="1"/>
    <col min="13547" max="13547" width="20.5546875" bestFit="1" customWidth="1"/>
    <col min="13548" max="13548" width="16.109375" customWidth="1"/>
    <col min="13549" max="13549" width="10.44140625" customWidth="1"/>
    <col min="13550" max="13550" width="17.44140625" customWidth="1"/>
    <col min="13552" max="13552" width="11.5546875" customWidth="1"/>
    <col min="13553" max="13553" width="8.77734375" customWidth="1"/>
    <col min="13554" max="13554" width="7.77734375" customWidth="1"/>
    <col min="13555" max="13556" width="10.6640625" customWidth="1"/>
    <col min="13557" max="13557" width="15" customWidth="1"/>
    <col min="13558" max="13558" width="18.33203125" customWidth="1"/>
    <col min="13559" max="13560" width="10" customWidth="1"/>
    <col min="13561" max="13561" width="11.21875" customWidth="1"/>
    <col min="13562" max="13563" width="20.6640625" customWidth="1"/>
    <col min="13564" max="13564" width="14.88671875" customWidth="1"/>
    <col min="13565" max="13565" width="14.44140625" customWidth="1"/>
    <col min="13566" max="13569" width="16.44140625" customWidth="1"/>
    <col min="13570" max="13570" width="99.109375" bestFit="1" customWidth="1"/>
    <col min="13801" max="13801" width="62.109375" customWidth="1"/>
    <col min="13802" max="13802" width="27" customWidth="1"/>
    <col min="13803" max="13803" width="20.5546875" bestFit="1" customWidth="1"/>
    <col min="13804" max="13804" width="16.109375" customWidth="1"/>
    <col min="13805" max="13805" width="10.44140625" customWidth="1"/>
    <col min="13806" max="13806" width="17.44140625" customWidth="1"/>
    <col min="13808" max="13808" width="11.5546875" customWidth="1"/>
    <col min="13809" max="13809" width="8.77734375" customWidth="1"/>
    <col min="13810" max="13810" width="7.77734375" customWidth="1"/>
    <col min="13811" max="13812" width="10.6640625" customWidth="1"/>
    <col min="13813" max="13813" width="15" customWidth="1"/>
    <col min="13814" max="13814" width="18.33203125" customWidth="1"/>
    <col min="13815" max="13816" width="10" customWidth="1"/>
    <col min="13817" max="13817" width="11.21875" customWidth="1"/>
    <col min="13818" max="13819" width="20.6640625" customWidth="1"/>
    <col min="13820" max="13820" width="14.88671875" customWidth="1"/>
    <col min="13821" max="13821" width="14.44140625" customWidth="1"/>
    <col min="13822" max="13825" width="16.44140625" customWidth="1"/>
    <col min="13826" max="13826" width="99.109375" bestFit="1" customWidth="1"/>
    <col min="14057" max="14057" width="62.109375" customWidth="1"/>
    <col min="14058" max="14058" width="27" customWidth="1"/>
    <col min="14059" max="14059" width="20.5546875" bestFit="1" customWidth="1"/>
    <col min="14060" max="14060" width="16.109375" customWidth="1"/>
    <col min="14061" max="14061" width="10.44140625" customWidth="1"/>
    <col min="14062" max="14062" width="17.44140625" customWidth="1"/>
    <col min="14064" max="14064" width="11.5546875" customWidth="1"/>
    <col min="14065" max="14065" width="8.77734375" customWidth="1"/>
    <col min="14066" max="14066" width="7.77734375" customWidth="1"/>
    <col min="14067" max="14068" width="10.6640625" customWidth="1"/>
    <col min="14069" max="14069" width="15" customWidth="1"/>
    <col min="14070" max="14070" width="18.33203125" customWidth="1"/>
    <col min="14071" max="14072" width="10" customWidth="1"/>
    <col min="14073" max="14073" width="11.21875" customWidth="1"/>
    <col min="14074" max="14075" width="20.6640625" customWidth="1"/>
    <col min="14076" max="14076" width="14.88671875" customWidth="1"/>
    <col min="14077" max="14077" width="14.44140625" customWidth="1"/>
    <col min="14078" max="14081" width="16.44140625" customWidth="1"/>
    <col min="14082" max="14082" width="99.109375" bestFit="1" customWidth="1"/>
    <col min="14313" max="14313" width="62.109375" customWidth="1"/>
    <col min="14314" max="14314" width="27" customWidth="1"/>
    <col min="14315" max="14315" width="20.5546875" bestFit="1" customWidth="1"/>
    <col min="14316" max="14316" width="16.109375" customWidth="1"/>
    <col min="14317" max="14317" width="10.44140625" customWidth="1"/>
    <col min="14318" max="14318" width="17.44140625" customWidth="1"/>
    <col min="14320" max="14320" width="11.5546875" customWidth="1"/>
    <col min="14321" max="14321" width="8.77734375" customWidth="1"/>
    <col min="14322" max="14322" width="7.77734375" customWidth="1"/>
    <col min="14323" max="14324" width="10.6640625" customWidth="1"/>
    <col min="14325" max="14325" width="15" customWidth="1"/>
    <col min="14326" max="14326" width="18.33203125" customWidth="1"/>
    <col min="14327" max="14328" width="10" customWidth="1"/>
    <col min="14329" max="14329" width="11.21875" customWidth="1"/>
    <col min="14330" max="14331" width="20.6640625" customWidth="1"/>
    <col min="14332" max="14332" width="14.88671875" customWidth="1"/>
    <col min="14333" max="14333" width="14.44140625" customWidth="1"/>
    <col min="14334" max="14337" width="16.44140625" customWidth="1"/>
    <col min="14338" max="14338" width="99.109375" bestFit="1" customWidth="1"/>
    <col min="14569" max="14569" width="62.109375" customWidth="1"/>
    <col min="14570" max="14570" width="27" customWidth="1"/>
    <col min="14571" max="14571" width="20.5546875" bestFit="1" customWidth="1"/>
    <col min="14572" max="14572" width="16.109375" customWidth="1"/>
    <col min="14573" max="14573" width="10.44140625" customWidth="1"/>
    <col min="14574" max="14574" width="17.44140625" customWidth="1"/>
    <col min="14576" max="14576" width="11.5546875" customWidth="1"/>
    <col min="14577" max="14577" width="8.77734375" customWidth="1"/>
    <col min="14578" max="14578" width="7.77734375" customWidth="1"/>
    <col min="14579" max="14580" width="10.6640625" customWidth="1"/>
    <col min="14581" max="14581" width="15" customWidth="1"/>
    <col min="14582" max="14582" width="18.33203125" customWidth="1"/>
    <col min="14583" max="14584" width="10" customWidth="1"/>
    <col min="14585" max="14585" width="11.21875" customWidth="1"/>
    <col min="14586" max="14587" width="20.6640625" customWidth="1"/>
    <col min="14588" max="14588" width="14.88671875" customWidth="1"/>
    <col min="14589" max="14589" width="14.44140625" customWidth="1"/>
    <col min="14590" max="14593" width="16.44140625" customWidth="1"/>
    <col min="14594" max="14594" width="99.109375" bestFit="1" customWidth="1"/>
    <col min="14825" max="14825" width="62.109375" customWidth="1"/>
    <col min="14826" max="14826" width="27" customWidth="1"/>
    <col min="14827" max="14827" width="20.5546875" bestFit="1" customWidth="1"/>
    <col min="14828" max="14828" width="16.109375" customWidth="1"/>
    <col min="14829" max="14829" width="10.44140625" customWidth="1"/>
    <col min="14830" max="14830" width="17.44140625" customWidth="1"/>
    <col min="14832" max="14832" width="11.5546875" customWidth="1"/>
    <col min="14833" max="14833" width="8.77734375" customWidth="1"/>
    <col min="14834" max="14834" width="7.77734375" customWidth="1"/>
    <col min="14835" max="14836" width="10.6640625" customWidth="1"/>
    <col min="14837" max="14837" width="15" customWidth="1"/>
    <col min="14838" max="14838" width="18.33203125" customWidth="1"/>
    <col min="14839" max="14840" width="10" customWidth="1"/>
    <col min="14841" max="14841" width="11.21875" customWidth="1"/>
    <col min="14842" max="14843" width="20.6640625" customWidth="1"/>
    <col min="14844" max="14844" width="14.88671875" customWidth="1"/>
    <col min="14845" max="14845" width="14.44140625" customWidth="1"/>
    <col min="14846" max="14849" width="16.44140625" customWidth="1"/>
    <col min="14850" max="14850" width="99.109375" bestFit="1" customWidth="1"/>
    <col min="15081" max="15081" width="62.109375" customWidth="1"/>
    <col min="15082" max="15082" width="27" customWidth="1"/>
    <col min="15083" max="15083" width="20.5546875" bestFit="1" customWidth="1"/>
    <col min="15084" max="15084" width="16.109375" customWidth="1"/>
    <col min="15085" max="15085" width="10.44140625" customWidth="1"/>
    <col min="15086" max="15086" width="17.44140625" customWidth="1"/>
    <col min="15088" max="15088" width="11.5546875" customWidth="1"/>
    <col min="15089" max="15089" width="8.77734375" customWidth="1"/>
    <col min="15090" max="15090" width="7.77734375" customWidth="1"/>
    <col min="15091" max="15092" width="10.6640625" customWidth="1"/>
    <col min="15093" max="15093" width="15" customWidth="1"/>
    <col min="15094" max="15094" width="18.33203125" customWidth="1"/>
    <col min="15095" max="15096" width="10" customWidth="1"/>
    <col min="15097" max="15097" width="11.21875" customWidth="1"/>
    <col min="15098" max="15099" width="20.6640625" customWidth="1"/>
    <col min="15100" max="15100" width="14.88671875" customWidth="1"/>
    <col min="15101" max="15101" width="14.44140625" customWidth="1"/>
    <col min="15102" max="15105" width="16.44140625" customWidth="1"/>
    <col min="15106" max="15106" width="99.109375" bestFit="1" customWidth="1"/>
    <col min="15337" max="15337" width="62.109375" customWidth="1"/>
    <col min="15338" max="15338" width="27" customWidth="1"/>
    <col min="15339" max="15339" width="20.5546875" bestFit="1" customWidth="1"/>
    <col min="15340" max="15340" width="16.109375" customWidth="1"/>
    <col min="15341" max="15341" width="10.44140625" customWidth="1"/>
    <col min="15342" max="15342" width="17.44140625" customWidth="1"/>
    <col min="15344" max="15344" width="11.5546875" customWidth="1"/>
    <col min="15345" max="15345" width="8.77734375" customWidth="1"/>
    <col min="15346" max="15346" width="7.77734375" customWidth="1"/>
    <col min="15347" max="15348" width="10.6640625" customWidth="1"/>
    <col min="15349" max="15349" width="15" customWidth="1"/>
    <col min="15350" max="15350" width="18.33203125" customWidth="1"/>
    <col min="15351" max="15352" width="10" customWidth="1"/>
    <col min="15353" max="15353" width="11.21875" customWidth="1"/>
    <col min="15354" max="15355" width="20.6640625" customWidth="1"/>
    <col min="15356" max="15356" width="14.88671875" customWidth="1"/>
    <col min="15357" max="15357" width="14.44140625" customWidth="1"/>
    <col min="15358" max="15361" width="16.44140625" customWidth="1"/>
    <col min="15362" max="15362" width="99.109375" bestFit="1" customWidth="1"/>
    <col min="15593" max="15593" width="62.109375" customWidth="1"/>
    <col min="15594" max="15594" width="27" customWidth="1"/>
    <col min="15595" max="15595" width="20.5546875" bestFit="1" customWidth="1"/>
    <col min="15596" max="15596" width="16.109375" customWidth="1"/>
    <col min="15597" max="15597" width="10.44140625" customWidth="1"/>
    <col min="15598" max="15598" width="17.44140625" customWidth="1"/>
    <col min="15600" max="15600" width="11.5546875" customWidth="1"/>
    <col min="15601" max="15601" width="8.77734375" customWidth="1"/>
    <col min="15602" max="15602" width="7.77734375" customWidth="1"/>
    <col min="15603" max="15604" width="10.6640625" customWidth="1"/>
    <col min="15605" max="15605" width="15" customWidth="1"/>
    <col min="15606" max="15606" width="18.33203125" customWidth="1"/>
    <col min="15607" max="15608" width="10" customWidth="1"/>
    <col min="15609" max="15609" width="11.21875" customWidth="1"/>
    <col min="15610" max="15611" width="20.6640625" customWidth="1"/>
    <col min="15612" max="15612" width="14.88671875" customWidth="1"/>
    <col min="15613" max="15613" width="14.44140625" customWidth="1"/>
    <col min="15614" max="15617" width="16.44140625" customWidth="1"/>
    <col min="15618" max="15618" width="99.109375" bestFit="1" customWidth="1"/>
    <col min="15849" max="15849" width="62.109375" customWidth="1"/>
    <col min="15850" max="15850" width="27" customWidth="1"/>
    <col min="15851" max="15851" width="20.5546875" bestFit="1" customWidth="1"/>
    <col min="15852" max="15852" width="16.109375" customWidth="1"/>
    <col min="15853" max="15853" width="10.44140625" customWidth="1"/>
    <col min="15854" max="15854" width="17.44140625" customWidth="1"/>
    <col min="15856" max="15856" width="11.5546875" customWidth="1"/>
    <col min="15857" max="15857" width="8.77734375" customWidth="1"/>
    <col min="15858" max="15858" width="7.77734375" customWidth="1"/>
    <col min="15859" max="15860" width="10.6640625" customWidth="1"/>
    <col min="15861" max="15861" width="15" customWidth="1"/>
    <col min="15862" max="15862" width="18.33203125" customWidth="1"/>
    <col min="15863" max="15864" width="10" customWidth="1"/>
    <col min="15865" max="15865" width="11.21875" customWidth="1"/>
    <col min="15866" max="15867" width="20.6640625" customWidth="1"/>
    <col min="15868" max="15868" width="14.88671875" customWidth="1"/>
    <col min="15869" max="15869" width="14.44140625" customWidth="1"/>
    <col min="15870" max="15873" width="16.44140625" customWidth="1"/>
    <col min="15874" max="15874" width="99.109375" bestFit="1" customWidth="1"/>
    <col min="16105" max="16105" width="62.109375" customWidth="1"/>
    <col min="16106" max="16106" width="27" customWidth="1"/>
    <col min="16107" max="16107" width="20.5546875" bestFit="1" customWidth="1"/>
    <col min="16108" max="16108" width="16.109375" customWidth="1"/>
    <col min="16109" max="16109" width="10.44140625" customWidth="1"/>
    <col min="16110" max="16110" width="17.44140625" customWidth="1"/>
    <col min="16112" max="16112" width="11.5546875" customWidth="1"/>
    <col min="16113" max="16113" width="8.77734375" customWidth="1"/>
    <col min="16114" max="16114" width="7.77734375" customWidth="1"/>
    <col min="16115" max="16116" width="10.6640625" customWidth="1"/>
    <col min="16117" max="16117" width="15" customWidth="1"/>
    <col min="16118" max="16118" width="18.33203125" customWidth="1"/>
    <col min="16119" max="16120" width="10" customWidth="1"/>
    <col min="16121" max="16121" width="11.21875" customWidth="1"/>
    <col min="16122" max="16123" width="20.6640625" customWidth="1"/>
    <col min="16124" max="16124" width="14.88671875" customWidth="1"/>
    <col min="16125" max="16125" width="14.44140625" customWidth="1"/>
    <col min="16126" max="16129" width="16.44140625" customWidth="1"/>
    <col min="16130" max="16130" width="99.109375" bestFit="1" customWidth="1"/>
  </cols>
  <sheetData>
    <row r="1" spans="2:4" x14ac:dyDescent="0.3">
      <c r="B1" s="73"/>
      <c r="C1" s="52"/>
      <c r="D1" s="52"/>
    </row>
    <row r="2" spans="2:4" s="76" customFormat="1" x14ac:dyDescent="0.3">
      <c r="B2" s="74" t="s">
        <v>226</v>
      </c>
      <c r="C2" s="74" t="s">
        <v>227</v>
      </c>
      <c r="D2" s="75" t="s">
        <v>228</v>
      </c>
    </row>
    <row r="3" spans="2:4" x14ac:dyDescent="0.3">
      <c r="B3" s="52" t="s">
        <v>158</v>
      </c>
      <c r="C3" s="52" t="s">
        <v>193</v>
      </c>
      <c r="D3" s="77">
        <v>110</v>
      </c>
    </row>
    <row r="4" spans="2:4" x14ac:dyDescent="0.3">
      <c r="B4" s="52" t="s">
        <v>149</v>
      </c>
      <c r="C4" s="52" t="s">
        <v>229</v>
      </c>
      <c r="D4" s="77">
        <v>215</v>
      </c>
    </row>
    <row r="5" spans="2:4" x14ac:dyDescent="0.3">
      <c r="B5" s="52" t="s">
        <v>230</v>
      </c>
      <c r="C5" s="52" t="s">
        <v>193</v>
      </c>
      <c r="D5" s="77">
        <v>195</v>
      </c>
    </row>
    <row r="6" spans="2:4" x14ac:dyDescent="0.3">
      <c r="B6" s="52" t="s">
        <v>231</v>
      </c>
      <c r="C6" s="52" t="s">
        <v>193</v>
      </c>
      <c r="D6" s="77">
        <v>295</v>
      </c>
    </row>
    <row r="7" spans="2:4" x14ac:dyDescent="0.3">
      <c r="B7" s="78" t="s">
        <v>232</v>
      </c>
      <c r="C7" s="52" t="s">
        <v>193</v>
      </c>
      <c r="D7" s="77">
        <v>250</v>
      </c>
    </row>
    <row r="8" spans="2:4" ht="15" customHeight="1" x14ac:dyDescent="0.3">
      <c r="B8" s="52" t="s">
        <v>233</v>
      </c>
      <c r="C8" s="52" t="s">
        <v>234</v>
      </c>
      <c r="D8" s="79">
        <v>195</v>
      </c>
    </row>
    <row r="9" spans="2:4" x14ac:dyDescent="0.3">
      <c r="B9" s="52" t="s">
        <v>235</v>
      </c>
      <c r="C9" s="52" t="s">
        <v>234</v>
      </c>
      <c r="D9" s="79">
        <v>95</v>
      </c>
    </row>
    <row r="10" spans="2:4" x14ac:dyDescent="0.3">
      <c r="B10" s="78" t="s">
        <v>159</v>
      </c>
      <c r="C10" s="52" t="s">
        <v>193</v>
      </c>
      <c r="D10" s="77">
        <v>120</v>
      </c>
    </row>
    <row r="11" spans="2:4" x14ac:dyDescent="0.3">
      <c r="B11" s="52" t="s">
        <v>236</v>
      </c>
      <c r="C11" s="52" t="s">
        <v>229</v>
      </c>
      <c r="D11" s="77">
        <v>205</v>
      </c>
    </row>
    <row r="12" spans="2:4" x14ac:dyDescent="0.3">
      <c r="B12" s="78" t="s">
        <v>237</v>
      </c>
      <c r="C12" s="52" t="s">
        <v>229</v>
      </c>
      <c r="D12" s="77">
        <v>195</v>
      </c>
    </row>
    <row r="13" spans="2:4" x14ac:dyDescent="0.3">
      <c r="B13" s="78" t="s">
        <v>153</v>
      </c>
      <c r="C13" s="52" t="s">
        <v>193</v>
      </c>
      <c r="D13" s="77">
        <v>180</v>
      </c>
    </row>
    <row r="14" spans="2:4" x14ac:dyDescent="0.3">
      <c r="B14" s="52" t="s">
        <v>156</v>
      </c>
      <c r="C14" s="52" t="s">
        <v>193</v>
      </c>
      <c r="D14" s="77">
        <v>250</v>
      </c>
    </row>
    <row r="15" spans="2:4" x14ac:dyDescent="0.3">
      <c r="B15" s="52" t="s">
        <v>148</v>
      </c>
      <c r="C15" s="52" t="s">
        <v>229</v>
      </c>
      <c r="D15" s="77">
        <v>215</v>
      </c>
    </row>
    <row r="16" spans="2:4" x14ac:dyDescent="0.3">
      <c r="B16" s="52" t="s">
        <v>238</v>
      </c>
      <c r="C16" s="52" t="s">
        <v>229</v>
      </c>
      <c r="D16" s="77">
        <v>210</v>
      </c>
    </row>
    <row r="17" spans="2:4" x14ac:dyDescent="0.3">
      <c r="B17" s="78" t="s">
        <v>152</v>
      </c>
      <c r="C17" s="52" t="s">
        <v>193</v>
      </c>
      <c r="D17" s="77">
        <v>195</v>
      </c>
    </row>
    <row r="18" spans="2:4" x14ac:dyDescent="0.3">
      <c r="B18" s="78" t="s">
        <v>239</v>
      </c>
      <c r="C18" s="52" t="s">
        <v>193</v>
      </c>
      <c r="D18" s="77">
        <v>95</v>
      </c>
    </row>
    <row r="19" spans="2:4" x14ac:dyDescent="0.3">
      <c r="B19" s="52" t="s">
        <v>240</v>
      </c>
      <c r="C19" s="52" t="s">
        <v>193</v>
      </c>
      <c r="D19" s="77">
        <v>95</v>
      </c>
    </row>
    <row r="20" spans="2:4" x14ac:dyDescent="0.3">
      <c r="B20" s="52" t="s">
        <v>241</v>
      </c>
      <c r="C20" s="52" t="s">
        <v>229</v>
      </c>
      <c r="D20" s="77">
        <v>320</v>
      </c>
    </row>
    <row r="21" spans="2:4" x14ac:dyDescent="0.3">
      <c r="B21" s="52" t="s">
        <v>242</v>
      </c>
      <c r="C21" s="52" t="s">
        <v>234</v>
      </c>
      <c r="D21" s="79">
        <v>135</v>
      </c>
    </row>
    <row r="22" spans="2:4" x14ac:dyDescent="0.3">
      <c r="B22" s="52" t="s">
        <v>243</v>
      </c>
      <c r="C22" s="52" t="s">
        <v>193</v>
      </c>
      <c r="D22" s="77">
        <v>115</v>
      </c>
    </row>
    <row r="23" spans="2:4" x14ac:dyDescent="0.3">
      <c r="B23" s="52" t="s">
        <v>244</v>
      </c>
      <c r="C23" s="52" t="s">
        <v>193</v>
      </c>
      <c r="D23" s="77">
        <v>195</v>
      </c>
    </row>
    <row r="24" spans="2:4" x14ac:dyDescent="0.3">
      <c r="B24" s="52" t="s">
        <v>245</v>
      </c>
      <c r="C24" s="52" t="s">
        <v>234</v>
      </c>
      <c r="D24" s="79">
        <v>340</v>
      </c>
    </row>
    <row r="25" spans="2:4" x14ac:dyDescent="0.3">
      <c r="B25" s="52" t="s">
        <v>246</v>
      </c>
      <c r="C25" s="52" t="s">
        <v>229</v>
      </c>
      <c r="D25" s="77">
        <v>205</v>
      </c>
    </row>
    <row r="26" spans="2:4" x14ac:dyDescent="0.3">
      <c r="B26" s="52" t="s">
        <v>247</v>
      </c>
      <c r="C26" s="52" t="s">
        <v>234</v>
      </c>
      <c r="D26" s="79">
        <v>195</v>
      </c>
    </row>
    <row r="27" spans="2:4" x14ac:dyDescent="0.3">
      <c r="B27" s="52" t="s">
        <v>248</v>
      </c>
      <c r="C27" s="52" t="s">
        <v>234</v>
      </c>
      <c r="D27" s="79">
        <v>130</v>
      </c>
    </row>
    <row r="28" spans="2:4" x14ac:dyDescent="0.3">
      <c r="B28" s="78" t="s">
        <v>249</v>
      </c>
      <c r="C28" s="52" t="s">
        <v>193</v>
      </c>
      <c r="D28" s="77">
        <v>105</v>
      </c>
    </row>
    <row r="29" spans="2:4" x14ac:dyDescent="0.3">
      <c r="B29" s="52" t="s">
        <v>250</v>
      </c>
      <c r="C29" s="52" t="s">
        <v>234</v>
      </c>
      <c r="D29" s="79">
        <v>295</v>
      </c>
    </row>
    <row r="30" spans="2:4" x14ac:dyDescent="0.3">
      <c r="B30" s="52" t="s">
        <v>251</v>
      </c>
      <c r="C30" s="52" t="s">
        <v>252</v>
      </c>
      <c r="D30" s="77">
        <v>225</v>
      </c>
    </row>
    <row r="31" spans="2:4" x14ac:dyDescent="0.3">
      <c r="B31" s="52" t="s">
        <v>123</v>
      </c>
      <c r="C31" s="52" t="s">
        <v>252</v>
      </c>
      <c r="D31" s="77">
        <v>130</v>
      </c>
    </row>
    <row r="32" spans="2:4" x14ac:dyDescent="0.3">
      <c r="B32" s="52" t="s">
        <v>122</v>
      </c>
      <c r="C32" s="52" t="s">
        <v>252</v>
      </c>
      <c r="D32" s="77">
        <v>140.25</v>
      </c>
    </row>
    <row r="33" spans="2:4" x14ac:dyDescent="0.3">
      <c r="B33" s="52" t="s">
        <v>120</v>
      </c>
      <c r="C33" s="52" t="s">
        <v>252</v>
      </c>
      <c r="D33" s="77">
        <v>130</v>
      </c>
    </row>
    <row r="34" spans="2:4" x14ac:dyDescent="0.3">
      <c r="B34" s="52" t="s">
        <v>170</v>
      </c>
      <c r="C34" s="52" t="s">
        <v>252</v>
      </c>
      <c r="D34" s="77">
        <v>125</v>
      </c>
    </row>
    <row r="35" spans="2:4" x14ac:dyDescent="0.3">
      <c r="B35" s="52" t="s">
        <v>124</v>
      </c>
      <c r="C35" s="52" t="s">
        <v>252</v>
      </c>
      <c r="D35" s="77">
        <v>145</v>
      </c>
    </row>
    <row r="36" spans="2:4" x14ac:dyDescent="0.3">
      <c r="B36" s="52" t="s">
        <v>118</v>
      </c>
      <c r="C36" s="52" t="s">
        <v>252</v>
      </c>
      <c r="D36" s="77">
        <v>125</v>
      </c>
    </row>
    <row r="37" spans="2:4" x14ac:dyDescent="0.3">
      <c r="B37" s="52" t="s">
        <v>121</v>
      </c>
      <c r="C37" s="52" t="s">
        <v>252</v>
      </c>
      <c r="D37" s="77">
        <v>125</v>
      </c>
    </row>
    <row r="38" spans="2:4" x14ac:dyDescent="0.3">
      <c r="B38" s="52" t="s">
        <v>119</v>
      </c>
      <c r="C38" s="52" t="s">
        <v>252</v>
      </c>
      <c r="D38" s="77">
        <v>135</v>
      </c>
    </row>
    <row r="39" spans="2:4" x14ac:dyDescent="0.3">
      <c r="B39" s="52" t="s">
        <v>160</v>
      </c>
      <c r="C39" s="52" t="s">
        <v>253</v>
      </c>
      <c r="D39" s="79">
        <v>645</v>
      </c>
    </row>
    <row r="40" spans="2:4" x14ac:dyDescent="0.3">
      <c r="B40" s="52" t="s">
        <v>162</v>
      </c>
      <c r="C40" s="52" t="s">
        <v>253</v>
      </c>
      <c r="D40" s="79">
        <v>695</v>
      </c>
    </row>
    <row r="41" spans="2:4" x14ac:dyDescent="0.3">
      <c r="B41" s="52" t="s">
        <v>161</v>
      </c>
      <c r="C41" s="52" t="s">
        <v>253</v>
      </c>
      <c r="D41" s="79">
        <v>695</v>
      </c>
    </row>
    <row r="42" spans="2:4" x14ac:dyDescent="0.3">
      <c r="B42" s="52" t="s">
        <v>254</v>
      </c>
      <c r="C42" s="52" t="s">
        <v>193</v>
      </c>
      <c r="D42" s="77">
        <v>95</v>
      </c>
    </row>
    <row r="43" spans="2:4" x14ac:dyDescent="0.3">
      <c r="B43" s="52" t="s">
        <v>155</v>
      </c>
      <c r="C43" s="52" t="s">
        <v>193</v>
      </c>
      <c r="D43" s="77">
        <v>195</v>
      </c>
    </row>
    <row r="44" spans="2:4" x14ac:dyDescent="0.3">
      <c r="B44" s="52" t="s">
        <v>255</v>
      </c>
      <c r="C44" s="52" t="s">
        <v>193</v>
      </c>
      <c r="D44" s="77">
        <v>215</v>
      </c>
    </row>
    <row r="45" spans="2:4" x14ac:dyDescent="0.3">
      <c r="B45" s="52" t="s">
        <v>150</v>
      </c>
      <c r="C45" s="52" t="s">
        <v>193</v>
      </c>
      <c r="D45" s="77">
        <v>250</v>
      </c>
    </row>
    <row r="46" spans="2:4" x14ac:dyDescent="0.3">
      <c r="B46" s="52" t="s">
        <v>157</v>
      </c>
      <c r="C46" s="52" t="s">
        <v>193</v>
      </c>
      <c r="D46" s="77">
        <v>95</v>
      </c>
    </row>
    <row r="47" spans="2:4" x14ac:dyDescent="0.3">
      <c r="B47" s="52" t="s">
        <v>154</v>
      </c>
      <c r="C47" s="52" t="s">
        <v>193</v>
      </c>
      <c r="D47" s="77">
        <v>160</v>
      </c>
    </row>
    <row r="48" spans="2:4" x14ac:dyDescent="0.3">
      <c r="B48" s="52" t="s">
        <v>256</v>
      </c>
      <c r="C48" s="52" t="s">
        <v>252</v>
      </c>
      <c r="D48" s="77">
        <v>225</v>
      </c>
    </row>
    <row r="49" spans="2:4" x14ac:dyDescent="0.3">
      <c r="B49" s="52" t="s">
        <v>151</v>
      </c>
      <c r="C49" s="52" t="s">
        <v>193</v>
      </c>
      <c r="D49" s="77">
        <v>190</v>
      </c>
    </row>
    <row r="50" spans="2:4" x14ac:dyDescent="0.3">
      <c r="B50" s="52" t="s">
        <v>257</v>
      </c>
      <c r="C50" s="52" t="s">
        <v>193</v>
      </c>
      <c r="D50" s="77">
        <v>195</v>
      </c>
    </row>
    <row r="51" spans="2:4" x14ac:dyDescent="0.3">
      <c r="B51" s="52" t="s">
        <v>258</v>
      </c>
      <c r="C51" s="52" t="s">
        <v>193</v>
      </c>
      <c r="D51" s="77">
        <v>195</v>
      </c>
    </row>
    <row r="52" spans="2:4" x14ac:dyDescent="0.3">
      <c r="B52" s="52" t="s">
        <v>259</v>
      </c>
      <c r="C52" s="52" t="s">
        <v>193</v>
      </c>
      <c r="D52" s="77">
        <v>160</v>
      </c>
    </row>
    <row r="53" spans="2:4" x14ac:dyDescent="0.3">
      <c r="B53" s="52" t="s">
        <v>260</v>
      </c>
      <c r="C53" s="52" t="s">
        <v>252</v>
      </c>
      <c r="D53" s="77">
        <v>180</v>
      </c>
    </row>
    <row r="54" spans="2:4" x14ac:dyDescent="0.3">
      <c r="B54" s="80" t="s">
        <v>261</v>
      </c>
      <c r="C54" s="81" t="s">
        <v>229</v>
      </c>
      <c r="D54" s="77">
        <v>320</v>
      </c>
    </row>
    <row r="55" spans="2:4" x14ac:dyDescent="0.3">
      <c r="B55" s="80" t="s">
        <v>262</v>
      </c>
      <c r="C55" s="81" t="s">
        <v>229</v>
      </c>
      <c r="D55" s="77">
        <v>210</v>
      </c>
    </row>
    <row r="56" spans="2:4" x14ac:dyDescent="0.3">
      <c r="B56" s="80" t="s">
        <v>263</v>
      </c>
      <c r="C56" s="82" t="s">
        <v>229</v>
      </c>
      <c r="D56" s="77">
        <v>265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C36346518575304F83C60F7F401E42CF" ma:contentTypeVersion="13" ma:contentTypeDescription="Yeni belge oluşturun." ma:contentTypeScope="" ma:versionID="6d1282967e1b0255959eeec119293784">
  <xsd:schema xmlns:xsd="http://www.w3.org/2001/XMLSchema" xmlns:xs="http://www.w3.org/2001/XMLSchema" xmlns:p="http://schemas.microsoft.com/office/2006/metadata/properties" xmlns:ns2="02b9ed41-9252-4ed4-96c9-10207a35297d" xmlns:ns3="80a9c528-0048-445b-8034-a1e75d3b2b6f" targetNamespace="http://schemas.microsoft.com/office/2006/metadata/properties" ma:root="true" ma:fieldsID="754801215ee5abdcbeed3ef4461abd1e" ns2:_="" ns3:_="">
    <xsd:import namespace="02b9ed41-9252-4ed4-96c9-10207a35297d"/>
    <xsd:import namespace="80a9c528-0048-445b-8034-a1e75d3b2b6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b9ed41-9252-4ed4-96c9-10207a3529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9c528-0048-445b-8034-a1e75d3b2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3CB297-3E0E-4884-B85F-EA4A4A0D2F0A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0EA21D-0D62-4CBC-A585-4CC804899F4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2b9ed41-9252-4ed4-96c9-10207a35297d"/>
    <ds:schemaRef ds:uri="80a9c528-0048-445b-8034-a1e75d3b2b6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F52C5A-0B73-49A5-9356-8803702150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Tuik Data</vt:lpstr>
      <vt:lpstr>Fiyat Artış Tablosu</vt:lpstr>
      <vt:lpstr>Vodafone Menü Fiyatları</vt:lpstr>
      <vt:lpstr>Ticari Ürünler Fiyatları</vt:lpstr>
      <vt:lpstr>'Fiyat Artış Tablosu'!Yazdırma_Alanı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BOSHOKO</dc:creator>
  <cp:lastModifiedBy>Burcu KÜTÜK (Genel Müdürlük)</cp:lastModifiedBy>
  <cp:lastPrinted>2024-10-03T07:58:41Z</cp:lastPrinted>
  <dcterms:created xsi:type="dcterms:W3CDTF">2021-07-06T13:16:03Z</dcterms:created>
  <dcterms:modified xsi:type="dcterms:W3CDTF">2025-07-05T11:58:39Z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0x010100C36346518575304F83C60F7F401E42CF</vt:lpwstr>
  </property>
  <property fmtid="{D5CDD505-2E9C-101B-9397-08002B2CF9AE}" pid="3" name="_AdHocReviewCycleID">
    <vt:i4>-1284841728</vt:i4>
  </property>
  <property fmtid="{D5CDD505-2E9C-101B-9397-08002B2CF9AE}" pid="4" name="_NewReviewCycle">
    <vt:lpwstr/>
  </property>
  <property fmtid="{D5CDD505-2E9C-101B-9397-08002B2CF9AE}" pid="5" name="_EmailSubject">
    <vt:lpwstr>Temmuz 2025 Fiyat Geçişi</vt:lpwstr>
  </property>
  <property fmtid="{D5CDD505-2E9C-101B-9397-08002B2CF9AE}" pid="6" name="_AuthorEmail">
    <vt:lpwstr>arzu.yildirim@vodafone.com</vt:lpwstr>
  </property>
  <property fmtid="{D5CDD505-2E9C-101B-9397-08002B2CF9AE}" pid="7" name="_AuthorEmailDisplayName">
    <vt:lpwstr>Arzu Yildirim, Vodafone</vt:lpwstr>
  </property>
  <property fmtid="{D5CDD505-2E9C-101B-9397-08002B2CF9AE}" pid="8" name="MSIP_Label_0359f705-2ba0-454b-9cfc-6ce5bcaac040_Enabled">
    <vt:lpwstr>true</vt:lpwstr>
  </property>
  <property fmtid="{D5CDD505-2E9C-101B-9397-08002B2CF9AE}" pid="9" name="MSIP_Label_0359f705-2ba0-454b-9cfc-6ce5bcaac040_SetDate">
    <vt:lpwstr>2025-07-04T15:26:22Z</vt:lpwstr>
  </property>
  <property fmtid="{D5CDD505-2E9C-101B-9397-08002B2CF9AE}" pid="10" name="MSIP_Label_0359f705-2ba0-454b-9cfc-6ce5bcaac040_Method">
    <vt:lpwstr>Standard</vt:lpwstr>
  </property>
  <property fmtid="{D5CDD505-2E9C-101B-9397-08002B2CF9AE}" pid="11" name="MSIP_Label_0359f705-2ba0-454b-9cfc-6ce5bcaac040_Name">
    <vt:lpwstr>0359f705-2ba0-454b-9cfc-6ce5bcaac040</vt:lpwstr>
  </property>
  <property fmtid="{D5CDD505-2E9C-101B-9397-08002B2CF9AE}" pid="12" name="MSIP_Label_0359f705-2ba0-454b-9cfc-6ce5bcaac040_SiteId">
    <vt:lpwstr>68283f3b-8487-4c86-adb3-a5228f18b893</vt:lpwstr>
  </property>
  <property fmtid="{D5CDD505-2E9C-101B-9397-08002B2CF9AE}" pid="13" name="MSIP_Label_0359f705-2ba0-454b-9cfc-6ce5bcaac040_ActionId">
    <vt:lpwstr>674cb4d2-7442-4817-84be-f169ef679ae8</vt:lpwstr>
  </property>
  <property fmtid="{D5CDD505-2E9C-101B-9397-08002B2CF9AE}" pid="14" name="MSIP_Label_0359f705-2ba0-454b-9cfc-6ce5bcaac040_ContentBits">
    <vt:lpwstr>2</vt:lpwstr>
  </property>
  <property fmtid="{D5CDD505-2E9C-101B-9397-08002B2CF9AE}" pid="15" name="_PreviousAdHocReviewCycleID">
    <vt:i4>1137808298</vt:i4>
  </property>
  <property fmtid="{D5CDD505-2E9C-101B-9397-08002B2CF9AE}" pid="16" name="_ReviewingToolsShownOnce">
    <vt:lpwstr/>
  </property>
</Properties>
</file>