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li.Melad\Dropbox\Ali Work\Kyle\California VAT\policy_engile_cali_v2\outputs\"/>
    </mc:Choice>
  </mc:AlternateContent>
  <xr:revisionPtr revIDLastSave="0" documentId="13_ncr:1_{286CEDDA-6247-4312-B263-6F3CB1454A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lat Per Capita" sheetId="1" r:id="rId1"/>
    <sheet name="Poverty Times V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8" i="2"/>
  <c r="D7" i="2"/>
  <c r="D6" i="2"/>
  <c r="D5" i="2"/>
  <c r="D4" i="2"/>
  <c r="D3" i="2"/>
  <c r="E28" i="1"/>
  <c r="E27" i="1"/>
  <c r="E23" i="1"/>
  <c r="E22" i="1"/>
  <c r="E21" i="1"/>
  <c r="E20" i="1"/>
  <c r="E19" i="1"/>
  <c r="E18" i="1"/>
  <c r="E17" i="1"/>
  <c r="E5" i="1"/>
  <c r="E11" i="1"/>
  <c r="E10" i="1"/>
  <c r="E9" i="1"/>
  <c r="E8" i="1"/>
  <c r="E7" i="1"/>
  <c r="E6" i="1"/>
  <c r="E4" i="1"/>
</calcChain>
</file>

<file path=xl/sharedStrings.xml><?xml version="1.0" encoding="utf-8"?>
<sst xmlns="http://schemas.openxmlformats.org/spreadsheetml/2006/main" count="27" uniqueCount="15">
  <si>
    <t xml:space="preserve">Flat per Capita cost </t>
  </si>
  <si>
    <t>Total With Phase-Out ($ Billions)</t>
  </si>
  <si>
    <t>Decile</t>
  </si>
  <si>
    <t>Household Size Table</t>
  </si>
  <si>
    <t>Household Size (capped at 7)</t>
  </si>
  <si>
    <t>MFJ</t>
  </si>
  <si>
    <t>Single/Other</t>
  </si>
  <si>
    <t>Rebate Cost by Filing Status</t>
  </si>
  <si>
    <t>Filing Status</t>
  </si>
  <si>
    <t>Rebate Totals</t>
  </si>
  <si>
    <t>Year</t>
  </si>
  <si>
    <t>Total Without Phase-Out ($ Billions)</t>
  </si>
  <si>
    <t>Reduction ($ Billions)</t>
  </si>
  <si>
    <t xml:space="preserve">Poverty * VAT cost </t>
  </si>
  <si>
    <t>Total Cost ($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</si>
</sst>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0" fontId="0" fillId="0" borderId="0" xfId="0" quotePrefix="1" applyNumberFormat="1"/>
    <xf numFmtId="170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0" xfId="0" quotePrefix="1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41"/>
  <sheetViews>
    <sheetView tabSelected="1" workbookViewId="0">
      <selection activeCell="H15" sqref="H15"/>
    </sheetView>
  </sheetViews>
  <sheetFormatPr defaultRowHeight="15" x14ac:dyDescent="0.25"/>
  <cols>
    <col min="4" max="4" width="27" bestFit="1" customWidth="1"/>
    <col min="5" max="5" width="33.5703125" bestFit="1" customWidth="1"/>
    <col min="6" max="6" width="30.5703125" bestFit="1" customWidth="1"/>
    <col min="7" max="7" width="20.140625" bestFit="1" customWidth="1"/>
    <col min="8" max="8" width="18.5703125" customWidth="1"/>
    <col min="13" max="13" width="19" customWidth="1"/>
  </cols>
  <sheetData>
    <row r="2" spans="4:5" x14ac:dyDescent="0.25">
      <c r="D2" s="9" t="s">
        <v>0</v>
      </c>
      <c r="E2" s="9"/>
    </row>
    <row r="3" spans="4:5" x14ac:dyDescent="0.25">
      <c r="D3" s="5" t="s">
        <v>2</v>
      </c>
      <c r="E3" s="4" t="s">
        <v>1</v>
      </c>
    </row>
    <row r="4" spans="4:5" x14ac:dyDescent="0.25">
      <c r="D4" s="6">
        <v>1</v>
      </c>
      <c r="E4" s="2">
        <f>SUM(8150900785.08756/1000000000)</f>
        <v>8.1509007850875594</v>
      </c>
    </row>
    <row r="5" spans="4:5" x14ac:dyDescent="0.25">
      <c r="D5" s="6">
        <v>2</v>
      </c>
      <c r="E5" s="2">
        <f>SUM(7490937150.63406/1000000000)</f>
        <v>7.4909371506340596</v>
      </c>
    </row>
    <row r="6" spans="4:5" x14ac:dyDescent="0.25">
      <c r="D6" s="6">
        <v>3</v>
      </c>
      <c r="E6" s="2">
        <f>SUM(5021481604.3923/1000000000)</f>
        <v>5.0214816043922994</v>
      </c>
    </row>
    <row r="7" spans="4:5" x14ac:dyDescent="0.25">
      <c r="D7" s="6">
        <v>4</v>
      </c>
      <c r="E7" s="2">
        <f>SUM(7068057473.75553/1000000000)</f>
        <v>7.0680574737555304</v>
      </c>
    </row>
    <row r="8" spans="4:5" x14ac:dyDescent="0.25">
      <c r="D8" s="6">
        <v>5</v>
      </c>
      <c r="E8" s="2">
        <f>SUM(5839538989.49078/1000000000)</f>
        <v>5.8395389894907801</v>
      </c>
    </row>
    <row r="9" spans="4:5" x14ac:dyDescent="0.25">
      <c r="D9" s="6">
        <v>6</v>
      </c>
      <c r="E9" s="2">
        <f>SUM(4728998365.73856/1000000000)</f>
        <v>4.7289983657385601</v>
      </c>
    </row>
    <row r="10" spans="4:5" x14ac:dyDescent="0.25">
      <c r="D10" s="6">
        <v>7</v>
      </c>
      <c r="E10" s="2">
        <f>SUM(4180389671.9684/1000000000)</f>
        <v>4.1803896719683999</v>
      </c>
    </row>
    <row r="11" spans="4:5" x14ac:dyDescent="0.25">
      <c r="D11" s="6">
        <v>8</v>
      </c>
      <c r="E11" s="2">
        <f>SUM(1741867710.49674/1000000000)</f>
        <v>1.7418677104967402</v>
      </c>
    </row>
    <row r="12" spans="4:5" x14ac:dyDescent="0.25">
      <c r="D12" s="6">
        <v>9</v>
      </c>
      <c r="E12" s="3">
        <v>0</v>
      </c>
    </row>
    <row r="13" spans="4:5" x14ac:dyDescent="0.25">
      <c r="D13" s="7">
        <v>10</v>
      </c>
      <c r="E13" s="3">
        <v>0</v>
      </c>
    </row>
    <row r="15" spans="4:5" x14ac:dyDescent="0.25">
      <c r="D15" s="9" t="s">
        <v>3</v>
      </c>
      <c r="E15" s="9"/>
    </row>
    <row r="16" spans="4:5" x14ac:dyDescent="0.25">
      <c r="D16" s="5" t="s">
        <v>4</v>
      </c>
      <c r="E16" s="4" t="s">
        <v>1</v>
      </c>
    </row>
    <row r="17" spans="4:8" x14ac:dyDescent="0.25">
      <c r="D17" s="6">
        <v>1</v>
      </c>
      <c r="E17" s="3">
        <f>SUM(3708113692/1000000000)</f>
        <v>3.708113692</v>
      </c>
    </row>
    <row r="18" spans="4:8" x14ac:dyDescent="0.25">
      <c r="D18" s="6">
        <v>2</v>
      </c>
      <c r="E18" s="3">
        <f>SUM(12099420774/1000000000)</f>
        <v>12.099420774</v>
      </c>
    </row>
    <row r="19" spans="4:8" x14ac:dyDescent="0.25">
      <c r="D19" s="6">
        <v>3</v>
      </c>
      <c r="E19" s="3">
        <f>SUM(12278625362/1000000000)</f>
        <v>12.278625362</v>
      </c>
    </row>
    <row r="20" spans="4:8" x14ac:dyDescent="0.25">
      <c r="D20" s="6">
        <v>4</v>
      </c>
      <c r="E20" s="3">
        <f>SUM(7452264288/1000000000)</f>
        <v>7.4522642880000003</v>
      </c>
    </row>
    <row r="21" spans="4:8" x14ac:dyDescent="0.25">
      <c r="D21" s="6">
        <v>5</v>
      </c>
      <c r="E21" s="3">
        <f>SUM(6386660278/1000000000)</f>
        <v>6.3866602779999999</v>
      </c>
    </row>
    <row r="22" spans="4:8" x14ac:dyDescent="0.25">
      <c r="D22" s="6">
        <v>6</v>
      </c>
      <c r="E22" s="3">
        <f>SUM(1797672857/1000000000)</f>
        <v>1.797672857</v>
      </c>
    </row>
    <row r="23" spans="4:8" x14ac:dyDescent="0.25">
      <c r="D23" s="6">
        <v>7</v>
      </c>
      <c r="E23" s="3">
        <f>SUM(499414500.5/1000000000)</f>
        <v>0.49941450050000002</v>
      </c>
    </row>
    <row r="25" spans="4:8" x14ac:dyDescent="0.25">
      <c r="D25" s="9" t="s">
        <v>7</v>
      </c>
      <c r="E25" s="9"/>
    </row>
    <row r="26" spans="4:8" x14ac:dyDescent="0.25">
      <c r="D26" s="5" t="s">
        <v>8</v>
      </c>
      <c r="E26" s="4" t="s">
        <v>1</v>
      </c>
    </row>
    <row r="27" spans="4:8" x14ac:dyDescent="0.25">
      <c r="D27" s="6" t="s">
        <v>5</v>
      </c>
      <c r="E27">
        <f>SUM(30885011713.2662/1000000000)</f>
        <v>30.885011713266202</v>
      </c>
    </row>
    <row r="28" spans="4:8" x14ac:dyDescent="0.25">
      <c r="D28" s="6" t="s">
        <v>6</v>
      </c>
      <c r="E28">
        <f>SUM(13337160038.2976/1000000000)</f>
        <v>13.337160038297601</v>
      </c>
    </row>
    <row r="30" spans="4:8" x14ac:dyDescent="0.25">
      <c r="D30" s="9" t="s">
        <v>9</v>
      </c>
      <c r="E30" s="9"/>
      <c r="F30" s="9"/>
      <c r="G30" s="9"/>
      <c r="H30" s="9"/>
    </row>
    <row r="31" spans="4:8" x14ac:dyDescent="0.25">
      <c r="D31" s="5" t="s">
        <v>10</v>
      </c>
      <c r="E31" s="4" t="s">
        <v>11</v>
      </c>
      <c r="F31" s="4" t="s">
        <v>1</v>
      </c>
      <c r="G31" s="4" t="s">
        <v>12</v>
      </c>
      <c r="H31" s="4"/>
    </row>
    <row r="32" spans="4:8" x14ac:dyDescent="0.25">
      <c r="D32" s="6">
        <v>2024</v>
      </c>
      <c r="E32">
        <v>59.23</v>
      </c>
      <c r="F32">
        <v>44.22</v>
      </c>
      <c r="G32">
        <v>15.01</v>
      </c>
    </row>
    <row r="40" spans="4:10" x14ac:dyDescent="0.25">
      <c r="I40" s="8"/>
      <c r="J40" s="8"/>
    </row>
    <row r="41" spans="4:10" x14ac:dyDescent="0.25">
      <c r="D41" s="6"/>
    </row>
  </sheetData>
  <mergeCells count="4">
    <mergeCell ref="D2:E2"/>
    <mergeCell ref="D15:E15"/>
    <mergeCell ref="D25:E25"/>
    <mergeCell ref="D30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CAEA-04FC-4C8F-A9AF-942A4F2E7DF3}">
  <dimension ref="C1:G26"/>
  <sheetViews>
    <sheetView workbookViewId="0">
      <selection activeCell="D37" sqref="D37"/>
    </sheetView>
  </sheetViews>
  <sheetFormatPr defaultRowHeight="15" x14ac:dyDescent="0.25"/>
  <cols>
    <col min="4" max="4" width="18.5703125" customWidth="1"/>
    <col min="10" max="10" width="11" bestFit="1" customWidth="1"/>
  </cols>
  <sheetData>
    <row r="1" spans="3:4" x14ac:dyDescent="0.25">
      <c r="C1" s="9" t="s">
        <v>13</v>
      </c>
      <c r="D1" s="9"/>
    </row>
    <row r="2" spans="3:4" x14ac:dyDescent="0.25">
      <c r="C2" s="5" t="s">
        <v>2</v>
      </c>
      <c r="D2" s="4" t="s">
        <v>1</v>
      </c>
    </row>
    <row r="3" spans="3:4" x14ac:dyDescent="0.25">
      <c r="C3" s="6">
        <v>1</v>
      </c>
      <c r="D3" s="3">
        <f>SUM(4341722644.57907/1000000000)</f>
        <v>4.34172264457907</v>
      </c>
    </row>
    <row r="4" spans="3:4" x14ac:dyDescent="0.25">
      <c r="C4" s="6">
        <v>2</v>
      </c>
      <c r="D4" s="2">
        <f>SUM(3837464865.29265/1000000000)</f>
        <v>3.8374648652926502</v>
      </c>
    </row>
    <row r="5" spans="3:4" x14ac:dyDescent="0.25">
      <c r="C5" s="6">
        <v>3</v>
      </c>
      <c r="D5" s="2">
        <f>SUM(2913229772.98876/1000000000)</f>
        <v>2.91322977298876</v>
      </c>
    </row>
    <row r="6" spans="3:4" x14ac:dyDescent="0.25">
      <c r="C6" s="6">
        <v>4</v>
      </c>
      <c r="D6" s="2">
        <f>SUM(866405136.916144/1000000000)</f>
        <v>0.86640513691614396</v>
      </c>
    </row>
    <row r="7" spans="3:4" x14ac:dyDescent="0.25">
      <c r="C7" s="6">
        <v>5</v>
      </c>
      <c r="D7" s="2">
        <f>SUM(538078290.262314/1000000000)</f>
        <v>0.53807829026231391</v>
      </c>
    </row>
    <row r="8" spans="3:4" x14ac:dyDescent="0.25">
      <c r="C8" s="6">
        <v>6</v>
      </c>
      <c r="D8" s="2">
        <f>SUM(11875134.7375617/1000000000)</f>
        <v>1.1875134737561702E-2</v>
      </c>
    </row>
    <row r="9" spans="3:4" x14ac:dyDescent="0.25">
      <c r="C9" s="6">
        <v>7</v>
      </c>
      <c r="D9">
        <v>0</v>
      </c>
    </row>
    <row r="10" spans="3:4" x14ac:dyDescent="0.25">
      <c r="C10" s="6">
        <v>8</v>
      </c>
      <c r="D10">
        <v>0</v>
      </c>
    </row>
    <row r="11" spans="3:4" x14ac:dyDescent="0.25">
      <c r="C11" s="6">
        <v>9</v>
      </c>
      <c r="D11">
        <v>0</v>
      </c>
    </row>
    <row r="12" spans="3:4" x14ac:dyDescent="0.25">
      <c r="C12" s="7">
        <v>10</v>
      </c>
      <c r="D12">
        <v>0</v>
      </c>
    </row>
    <row r="14" spans="3:4" x14ac:dyDescent="0.25">
      <c r="C14" s="9" t="s">
        <v>3</v>
      </c>
      <c r="D14" s="9"/>
    </row>
    <row r="15" spans="3:4" x14ac:dyDescent="0.25">
      <c r="C15" s="5" t="s">
        <v>4</v>
      </c>
      <c r="D15" s="4" t="s">
        <v>14</v>
      </c>
    </row>
    <row r="16" spans="3:4" x14ac:dyDescent="0.25">
      <c r="C16" s="6">
        <v>1</v>
      </c>
      <c r="D16" s="3">
        <f>SUM(1888824396.75744/1000000000)</f>
        <v>1.8888243967574401</v>
      </c>
    </row>
    <row r="17" spans="3:7" x14ac:dyDescent="0.25">
      <c r="C17" s="6">
        <v>2</v>
      </c>
      <c r="D17" s="3">
        <f>SUM(2935559381.47424/1000000000)</f>
        <v>2.9355593814742398</v>
      </c>
    </row>
    <row r="18" spans="3:7" x14ac:dyDescent="0.25">
      <c r="C18" s="6">
        <v>3</v>
      </c>
      <c r="D18" s="3">
        <f>SUM(3676097491.38518/1000000000)</f>
        <v>3.67609749138518</v>
      </c>
    </row>
    <row r="19" spans="3:7" x14ac:dyDescent="0.25">
      <c r="C19" s="6">
        <v>4</v>
      </c>
      <c r="D19" s="3">
        <f>SUM(1812294972.64558/1000000000)</f>
        <v>1.8122949726455801</v>
      </c>
    </row>
    <row r="20" spans="3:7" x14ac:dyDescent="0.25">
      <c r="C20" s="6">
        <v>5</v>
      </c>
      <c r="D20" s="3">
        <f>SUM(1556945075.74504/1000000000)</f>
        <v>1.55694507574504</v>
      </c>
    </row>
    <row r="21" spans="3:7" x14ac:dyDescent="0.25">
      <c r="C21" s="6">
        <v>6</v>
      </c>
      <c r="D21" s="3">
        <f>SUM(588309320.627829/1000000000)</f>
        <v>0.58830932062782892</v>
      </c>
    </row>
    <row r="22" spans="3:7" x14ac:dyDescent="0.25">
      <c r="C22" s="6">
        <v>7</v>
      </c>
      <c r="D22" s="3">
        <f>SUM(50745206.1411705/1000000000)</f>
        <v>5.07452061411705E-2</v>
      </c>
    </row>
    <row r="24" spans="3:7" x14ac:dyDescent="0.25">
      <c r="C24" s="1" t="s">
        <v>9</v>
      </c>
      <c r="D24" s="1"/>
      <c r="E24" s="1"/>
      <c r="F24" s="1"/>
    </row>
    <row r="25" spans="3:7" x14ac:dyDescent="0.25">
      <c r="C25" s="5" t="s">
        <v>10</v>
      </c>
      <c r="D25" s="4" t="s">
        <v>11</v>
      </c>
      <c r="E25" s="4" t="s">
        <v>1</v>
      </c>
      <c r="F25" s="4" t="s">
        <v>12</v>
      </c>
      <c r="G25" s="4"/>
    </row>
    <row r="26" spans="3:7" x14ac:dyDescent="0.25">
      <c r="C26" s="6">
        <v>2024</v>
      </c>
      <c r="D26">
        <v>33.729999999999997</v>
      </c>
      <c r="E26">
        <v>12.51</v>
      </c>
      <c r="F26">
        <v>21.22</v>
      </c>
    </row>
  </sheetData>
  <mergeCells count="3">
    <mergeCell ref="C1:D1"/>
    <mergeCell ref="C14:D14"/>
    <mergeCell ref="C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 Per Capita</vt:lpstr>
      <vt:lpstr>Poverty Times Vat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Melad</dc:creator>
  <cp:lastModifiedBy>Ali Melad</cp:lastModifiedBy>
  <dcterms:created xsi:type="dcterms:W3CDTF">2015-06-05T18:17:20Z</dcterms:created>
  <dcterms:modified xsi:type="dcterms:W3CDTF">2025-09-08T14:04:12Z</dcterms:modified>
</cp:coreProperties>
</file>