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xWindow="0" yWindow="0" windowWidth="27870" windowHeight="13020"/>
  </bookViews>
  <sheets>
    <sheet name="MA for S&amp;P 500 (^GSPC)" sheetId="1" r:id="rId1"/>
    <sheet name="BB for S&amp;P 500 (^GSPC)" sheetId="2" r:id="rId2"/>
  </sheets>
  <calcPr calcId="152511"/>
</workbook>
</file>

<file path=xl/calcChain.xml><?xml version="1.0" encoding="utf-8"?>
<calcChain xmlns="http://schemas.openxmlformats.org/spreadsheetml/2006/main">
  <c r="E29" i="1" l="1"/>
  <c r="E94" i="2" l="1"/>
  <c r="E95" i="2"/>
  <c r="E96" i="2"/>
  <c r="E97" i="2"/>
  <c r="E98" i="2"/>
  <c r="E99" i="2"/>
  <c r="E100" i="2"/>
  <c r="I100" i="2" s="1"/>
  <c r="E101" i="2"/>
  <c r="E102" i="2"/>
  <c r="E103" i="2"/>
  <c r="E104" i="2"/>
  <c r="E105" i="2"/>
  <c r="E106" i="2"/>
  <c r="E107" i="2"/>
  <c r="E108" i="2"/>
  <c r="I108" i="2" s="1"/>
  <c r="E109" i="2"/>
  <c r="E110" i="2"/>
  <c r="E111" i="2"/>
  <c r="E112" i="2"/>
  <c r="E93" i="2"/>
  <c r="I93" i="2" s="1"/>
  <c r="E75" i="2"/>
  <c r="E76" i="2"/>
  <c r="E77" i="2"/>
  <c r="G77" i="2" s="1"/>
  <c r="E78" i="2"/>
  <c r="E79" i="2"/>
  <c r="E80" i="2"/>
  <c r="E81" i="2"/>
  <c r="E82" i="2"/>
  <c r="E83" i="2"/>
  <c r="E84" i="2"/>
  <c r="E85" i="2"/>
  <c r="I85" i="2" s="1"/>
  <c r="E86" i="2"/>
  <c r="E87" i="2"/>
  <c r="E88" i="2"/>
  <c r="E89" i="2"/>
  <c r="E90" i="2"/>
  <c r="E91" i="2"/>
  <c r="E92" i="2"/>
  <c r="E74" i="2"/>
  <c r="I74" i="2" s="1"/>
  <c r="E23" i="2"/>
  <c r="E24" i="2"/>
  <c r="E25" i="2"/>
  <c r="E26" i="2"/>
  <c r="E27" i="2"/>
  <c r="E28" i="2"/>
  <c r="E29" i="2"/>
  <c r="E30" i="2"/>
  <c r="G30" i="2" s="1"/>
  <c r="E31" i="2"/>
  <c r="E32" i="2"/>
  <c r="E33" i="2"/>
  <c r="E34" i="2"/>
  <c r="E35" i="2"/>
  <c r="E36" i="2"/>
  <c r="E37" i="2"/>
  <c r="E38" i="2"/>
  <c r="G38" i="2" s="1"/>
  <c r="E39" i="2"/>
  <c r="E40" i="2"/>
  <c r="E41" i="2"/>
  <c r="E42" i="2"/>
  <c r="E43" i="2"/>
  <c r="E44" i="2"/>
  <c r="E45" i="2"/>
  <c r="E46" i="2"/>
  <c r="G46" i="2" s="1"/>
  <c r="E47" i="2"/>
  <c r="E48" i="2"/>
  <c r="E49" i="2"/>
  <c r="E50" i="2"/>
  <c r="E51" i="2"/>
  <c r="E52" i="2"/>
  <c r="E53" i="2"/>
  <c r="E54" i="2"/>
  <c r="G54" i="2" s="1"/>
  <c r="E55" i="2"/>
  <c r="E56" i="2"/>
  <c r="E57" i="2"/>
  <c r="E58" i="2"/>
  <c r="E59" i="2"/>
  <c r="E60" i="2"/>
  <c r="E61" i="2"/>
  <c r="E62" i="2"/>
  <c r="I62" i="2" s="1"/>
  <c r="E63" i="2"/>
  <c r="E64" i="2"/>
  <c r="E65" i="2"/>
  <c r="E66" i="2"/>
  <c r="E67" i="2"/>
  <c r="E68" i="2"/>
  <c r="E69" i="2"/>
  <c r="E70" i="2"/>
  <c r="G70" i="2" s="1"/>
  <c r="E71" i="2"/>
  <c r="E72" i="2"/>
  <c r="E22" i="2"/>
  <c r="G22" i="2" s="1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7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22" i="2"/>
  <c r="E38" i="1"/>
  <c r="E30" i="1"/>
  <c r="E31" i="1"/>
  <c r="E32" i="1"/>
  <c r="E33" i="1"/>
  <c r="E34" i="1"/>
  <c r="E35" i="1"/>
  <c r="E36" i="1"/>
  <c r="E37" i="1"/>
  <c r="G76" i="2"/>
  <c r="I81" i="2"/>
  <c r="I84" i="2"/>
  <c r="I89" i="2"/>
  <c r="I92" i="2"/>
  <c r="I75" i="2"/>
  <c r="G79" i="2"/>
  <c r="I83" i="2"/>
  <c r="G87" i="2"/>
  <c r="I91" i="2"/>
  <c r="I76" i="2"/>
  <c r="I78" i="2"/>
  <c r="I80" i="2"/>
  <c r="I82" i="2"/>
  <c r="I86" i="2"/>
  <c r="I88" i="2"/>
  <c r="I90" i="2"/>
  <c r="G92" i="2"/>
  <c r="G78" i="2"/>
  <c r="G80" i="2"/>
  <c r="G82" i="2"/>
  <c r="G84" i="2"/>
  <c r="G86" i="2"/>
  <c r="G88" i="2"/>
  <c r="G90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3" i="2"/>
  <c r="I64" i="2"/>
  <c r="I65" i="2"/>
  <c r="I66" i="2"/>
  <c r="I67" i="2"/>
  <c r="I68" i="2"/>
  <c r="I69" i="2"/>
  <c r="I70" i="2"/>
  <c r="I71" i="2"/>
  <c r="I72" i="2"/>
  <c r="I94" i="2"/>
  <c r="I95" i="2"/>
  <c r="I96" i="2"/>
  <c r="I97" i="2"/>
  <c r="I98" i="2"/>
  <c r="I99" i="2"/>
  <c r="I101" i="2"/>
  <c r="I102" i="2"/>
  <c r="I103" i="2"/>
  <c r="I104" i="2"/>
  <c r="I105" i="2"/>
  <c r="I106" i="2"/>
  <c r="I107" i="2"/>
  <c r="I109" i="2"/>
  <c r="I110" i="2"/>
  <c r="I111" i="2"/>
  <c r="I11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9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5" i="2"/>
  <c r="G56" i="2"/>
  <c r="G57" i="2"/>
  <c r="G58" i="2"/>
  <c r="G59" i="2"/>
  <c r="G60" i="2"/>
  <c r="G61" i="2"/>
  <c r="G63" i="2"/>
  <c r="G64" i="2"/>
  <c r="G65" i="2"/>
  <c r="G66" i="2"/>
  <c r="G67" i="2"/>
  <c r="G68" i="2"/>
  <c r="G69" i="2"/>
  <c r="G71" i="2"/>
  <c r="G72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E12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G10" i="1"/>
  <c r="G11" i="1"/>
  <c r="C113" i="2"/>
  <c r="G93" i="2" l="1"/>
  <c r="G74" i="2"/>
  <c r="G62" i="2"/>
  <c r="I22" i="2"/>
  <c r="G85" i="2"/>
  <c r="I77" i="2"/>
  <c r="G91" i="2"/>
  <c r="G83" i="2"/>
  <c r="G75" i="2"/>
  <c r="I87" i="2"/>
  <c r="I79" i="2"/>
  <c r="G89" i="2"/>
  <c r="G81" i="2"/>
  <c r="E113" i="2"/>
  <c r="C113" i="1"/>
  <c r="G3" i="1" l="1"/>
  <c r="G4" i="1"/>
  <c r="G113" i="1" s="1"/>
  <c r="G5" i="1"/>
  <c r="G6" i="1"/>
  <c r="G7" i="1"/>
  <c r="G8" i="1"/>
  <c r="G9" i="1"/>
  <c r="G12" i="1"/>
  <c r="H12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E113" i="1" l="1"/>
  <c r="H13" i="1" l="1"/>
  <c r="H14" i="1" s="1"/>
  <c r="H15" i="1" s="1"/>
  <c r="H16" i="1" l="1"/>
  <c r="H17" i="1" s="1"/>
  <c r="H18" i="1" l="1"/>
  <c r="H19" i="1" s="1"/>
  <c r="H20" i="1" s="1"/>
  <c r="H21" i="1" s="1"/>
  <c r="H22" i="1" s="1"/>
  <c r="H23" i="1" s="1"/>
  <c r="H24" i="1" s="1"/>
  <c r="H25" i="1" s="1"/>
  <c r="H26" i="1" s="1"/>
  <c r="H27" i="1" s="1"/>
  <c r="H29" i="1" l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l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l="1"/>
</calcChain>
</file>

<file path=xl/sharedStrings.xml><?xml version="1.0" encoding="utf-8"?>
<sst xmlns="http://schemas.openxmlformats.org/spreadsheetml/2006/main" count="1114" uniqueCount="14">
  <si>
    <t>Date</t>
  </si>
  <si>
    <t>Close</t>
  </si>
  <si>
    <t>SMA</t>
  </si>
  <si>
    <t>Smoothing Constant 2/(10 + 1)</t>
  </si>
  <si>
    <t>EMA</t>
  </si>
  <si>
    <t>,</t>
  </si>
  <si>
    <t>{</t>
  </si>
  <si>
    <t>},</t>
  </si>
  <si>
    <t>High</t>
  </si>
  <si>
    <t>Low</t>
  </si>
  <si>
    <t>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co_ema[]=&amp;co_ema[]=&amp;co_ema[]=&amp;co_magnet=&amp;co_hip=0&amp;co_zigzag=&amp;m=0</t>
  </si>
  <si>
    <t>http://finance.yahoo.com/echarts?s=^GSPC+Interactive#symbol=^gspc;range=1y;compare=;indicator=bollinger+sma%2810%29+ema%2810%29;charttype=area;crosshair=on;ohlcvalues=0;logscale=off;source=undefined;</t>
  </si>
  <si>
    <t>StDevP</t>
  </si>
  <si>
    <t>SMMA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</si>
</sst>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mm/dd/yy;@"/>
    <numFmt numFmtId="166" formatCode="[$-409]d\-mmm\-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4">
    <xf numFmtId="0" fontId="0" fillId="0" borderId="0" xfId="0"/>
    <xf numFmtId="0" fontId="0" fillId="33" borderId="0" xfId="0" applyFill="1"/>
    <xf numFmtId="0" fontId="0" fillId="34" borderId="0" xfId="0" applyFill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0" fillId="35" borderId="0" xfId="0" applyNumberFormat="1" applyFill="1"/>
    <xf numFmtId="2" fontId="0" fillId="34" borderId="0" xfId="0" applyNumberFormat="1" applyFill="1"/>
    <xf numFmtId="2" fontId="0" fillId="37" borderId="0" xfId="0" applyNumberFormat="1" applyFill="1"/>
    <xf numFmtId="0" fontId="18" fillId="33" borderId="0" xfId="0" applyNumberFormat="1" applyFont="1" applyFill="1"/>
    <xf numFmtId="0" fontId="21" fillId="33" borderId="0" xfId="0" applyNumberFormat="1" applyFont="1" applyFill="1"/>
    <xf numFmtId="0" fontId="0" fillId="33" borderId="0" xfId="0" applyNumberFormat="1" applyFill="1"/>
    <xf numFmtId="0" fontId="22" fillId="37" borderId="0" xfId="0" applyFont="1" applyFill="1"/>
    <xf numFmtId="164" fontId="20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20" fillId="0" borderId="0" xfId="0" applyFont="1" applyFill="1"/>
    <xf numFmtId="2" fontId="0" fillId="0" borderId="0" xfId="0" applyNumberFormat="1" applyFill="1"/>
    <xf numFmtId="0" fontId="22" fillId="0" borderId="0" xfId="0" applyFont="1" applyFill="1"/>
    <xf numFmtId="165" fontId="23" fillId="0" borderId="0" xfId="42" applyNumberFormat="1" applyFill="1"/>
    <xf numFmtId="0" fontId="21" fillId="34" borderId="0" xfId="0" applyNumberFormat="1" applyFont="1" applyFill="1"/>
    <xf numFmtId="166" fontId="23" fillId="0" borderId="0" xfId="42" applyNumberFormat="1" applyFill="1"/>
    <xf numFmtId="0" fontId="24" fillId="38" borderId="0" xfId="0" applyFont="1" applyFill="1"/>
    <xf numFmtId="0" fontId="25" fillId="38" borderId="0" xfId="0" applyFont="1" applyFill="1"/>
    <xf numFmtId="165" fontId="18" fillId="38" borderId="0" xfId="0" applyNumberFormat="1" applyFont="1" applyFill="1"/>
    <xf numFmtId="165" fontId="0" fillId="38" borderId="0" xfId="0" applyNumberFormat="1" applyFill="1"/>
    <xf numFmtId="0" fontId="24" fillId="0" borderId="0" xfId="0" applyFont="1" applyFill="1"/>
    <xf numFmtId="166" fontId="18" fillId="39" borderId="0" xfId="0" applyNumberFormat="1" applyFont="1" applyFill="1"/>
    <xf numFmtId="166" fontId="0" fillId="39" borderId="0" xfId="0" applyNumberFormat="1" applyFill="1"/>
    <xf numFmtId="2" fontId="18" fillId="33" borderId="0" xfId="0" applyNumberFormat="1" applyFont="1" applyFill="1"/>
    <xf numFmtId="2" fontId="0" fillId="33" borderId="0" xfId="0" applyNumberFormat="1" applyFill="1"/>
    <xf numFmtId="2" fontId="21" fillId="35" borderId="0" xfId="0" applyNumberFormat="1" applyFont="1" applyFill="1"/>
    <xf numFmtId="2" fontId="8" fillId="4" borderId="0" xfId="8" applyNumberFormat="1"/>
    <xf numFmtId="2" fontId="18" fillId="34" borderId="0" xfId="0" applyNumberFormat="1" applyFont="1" applyFill="1"/>
    <xf numFmtId="2" fontId="21" fillId="34" borderId="0" xfId="0" applyNumberFormat="1" applyFont="1" applyFill="1"/>
    <xf numFmtId="2" fontId="0" fillId="0" borderId="0" xfId="0" applyNumberFormat="1"/>
    <xf numFmtId="2" fontId="26" fillId="25" borderId="0" xfId="34" applyNumberFormat="1" applyFont="1"/>
    <xf numFmtId="2" fontId="17" fillId="25" borderId="0" xfId="34" applyNumberFormat="1" applyAlignment="1">
      <alignment vertical="center"/>
    </xf>
    <xf numFmtId="2" fontId="17" fillId="25" borderId="0" xfId="34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nance.yahoo.com/echarts?s=%5eGSPC+Interacti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pane ySplit="2" topLeftCell="A3" activePane="bottomLeft" state="frozen"/>
      <selection pane="bottomLeft" activeCell="J13" sqref="J13"/>
    </sheetView>
  </sheetViews>
  <sheetFormatPr defaultRowHeight="15" x14ac:dyDescent="0.25"/>
  <cols>
    <col min="1" max="1" width="17.7109375" style="33" customWidth="1"/>
    <col min="2" max="2" width="2" style="7" customWidth="1"/>
    <col min="3" max="3" width="9.140625" style="35"/>
    <col min="4" max="4" width="2.5703125" style="9" customWidth="1"/>
    <col min="5" max="5" width="9.140625" style="11"/>
    <col min="6" max="6" width="2.140625" style="9" customWidth="1"/>
    <col min="7" max="7" width="9.140625" style="2" hidden="1" customWidth="1"/>
    <col min="8" max="8" width="9.140625" style="12"/>
    <col min="9" max="9" width="1.7109375" style="9" customWidth="1"/>
    <col min="10" max="10" width="9.140625" style="43"/>
    <col min="11" max="11" width="2" customWidth="1"/>
  </cols>
  <sheetData>
    <row r="1" spans="1:11" s="19" customFormat="1" x14ac:dyDescent="0.25">
      <c r="A1" s="26" t="s">
        <v>11</v>
      </c>
      <c r="B1" s="18"/>
      <c r="C1" s="22"/>
      <c r="D1" s="21"/>
      <c r="E1" s="22"/>
      <c r="F1" s="21"/>
      <c r="H1" s="22"/>
      <c r="I1" s="21"/>
      <c r="J1" s="40"/>
    </row>
    <row r="2" spans="1:11" s="4" customFormat="1" x14ac:dyDescent="0.25">
      <c r="A2" s="32" t="s">
        <v>0</v>
      </c>
      <c r="B2" s="6"/>
      <c r="C2" s="34" t="s">
        <v>1</v>
      </c>
      <c r="D2" s="8"/>
      <c r="E2" s="10" t="s">
        <v>2</v>
      </c>
      <c r="F2" s="8"/>
      <c r="G2" s="5" t="s">
        <v>3</v>
      </c>
      <c r="H2" s="38" t="s">
        <v>4</v>
      </c>
      <c r="I2" s="8"/>
      <c r="J2" s="41" t="s">
        <v>13</v>
      </c>
      <c r="K2" s="9"/>
    </row>
    <row r="3" spans="1:11" s="4" customFormat="1" x14ac:dyDescent="0.25">
      <c r="A3" s="33">
        <v>41435</v>
      </c>
      <c r="B3" s="7" t="s">
        <v>6</v>
      </c>
      <c r="C3" s="35">
        <v>1642.81</v>
      </c>
      <c r="D3" s="9" t="s">
        <v>5</v>
      </c>
      <c r="E3" s="36">
        <v>0</v>
      </c>
      <c r="F3" s="9" t="s">
        <v>5</v>
      </c>
      <c r="G3" s="2">
        <f t="shared" ref="G3:G9" si="0">2/(10+1)</f>
        <v>0.18181818181818182</v>
      </c>
      <c r="H3" s="39">
        <v>0</v>
      </c>
      <c r="I3" s="9" t="s">
        <v>5</v>
      </c>
      <c r="J3" s="42">
        <v>0</v>
      </c>
      <c r="K3" s="9" t="s">
        <v>7</v>
      </c>
    </row>
    <row r="4" spans="1:11" s="4" customFormat="1" x14ac:dyDescent="0.25">
      <c r="A4" s="33">
        <v>41436</v>
      </c>
      <c r="B4" s="7" t="s">
        <v>6</v>
      </c>
      <c r="C4" s="35">
        <v>1626.13</v>
      </c>
      <c r="D4" s="9" t="s">
        <v>5</v>
      </c>
      <c r="E4" s="36">
        <v>0</v>
      </c>
      <c r="F4" s="9" t="s">
        <v>5</v>
      </c>
      <c r="G4" s="2">
        <f t="shared" si="0"/>
        <v>0.18181818181818182</v>
      </c>
      <c r="H4" s="39">
        <v>0</v>
      </c>
      <c r="I4" s="9" t="s">
        <v>5</v>
      </c>
      <c r="J4" s="42">
        <v>0</v>
      </c>
      <c r="K4" s="9" t="s">
        <v>7</v>
      </c>
    </row>
    <row r="5" spans="1:11" s="4" customFormat="1" x14ac:dyDescent="0.25">
      <c r="A5" s="33">
        <v>41437</v>
      </c>
      <c r="B5" s="7" t="s">
        <v>6</v>
      </c>
      <c r="C5" s="35">
        <v>1612.52</v>
      </c>
      <c r="D5" s="9" t="s">
        <v>5</v>
      </c>
      <c r="E5" s="36">
        <v>0</v>
      </c>
      <c r="F5" s="9" t="s">
        <v>5</v>
      </c>
      <c r="G5" s="2">
        <f t="shared" si="0"/>
        <v>0.18181818181818182</v>
      </c>
      <c r="H5" s="39">
        <v>0</v>
      </c>
      <c r="I5" s="9" t="s">
        <v>5</v>
      </c>
      <c r="J5" s="42">
        <v>0</v>
      </c>
      <c r="K5" s="9" t="s">
        <v>7</v>
      </c>
    </row>
    <row r="6" spans="1:11" s="4" customFormat="1" x14ac:dyDescent="0.25">
      <c r="A6" s="33">
        <v>41438</v>
      </c>
      <c r="B6" s="7" t="s">
        <v>6</v>
      </c>
      <c r="C6" s="35">
        <v>1636.36</v>
      </c>
      <c r="D6" s="9" t="s">
        <v>5</v>
      </c>
      <c r="E6" s="36">
        <v>0</v>
      </c>
      <c r="F6" s="9" t="s">
        <v>5</v>
      </c>
      <c r="G6" s="2">
        <f t="shared" si="0"/>
        <v>0.18181818181818182</v>
      </c>
      <c r="H6" s="39">
        <v>0</v>
      </c>
      <c r="I6" s="9" t="s">
        <v>5</v>
      </c>
      <c r="J6" s="42">
        <v>0</v>
      </c>
      <c r="K6" s="9" t="s">
        <v>7</v>
      </c>
    </row>
    <row r="7" spans="1:11" s="4" customFormat="1" x14ac:dyDescent="0.25">
      <c r="A7" s="33">
        <v>41439</v>
      </c>
      <c r="B7" s="7" t="s">
        <v>6</v>
      </c>
      <c r="C7" s="35">
        <v>1626.73</v>
      </c>
      <c r="D7" s="9" t="s">
        <v>5</v>
      </c>
      <c r="E7" s="36">
        <v>0</v>
      </c>
      <c r="F7" s="9" t="s">
        <v>5</v>
      </c>
      <c r="G7" s="2">
        <f t="shared" si="0"/>
        <v>0.18181818181818182</v>
      </c>
      <c r="H7" s="39">
        <v>0</v>
      </c>
      <c r="I7" s="9" t="s">
        <v>5</v>
      </c>
      <c r="J7" s="42">
        <v>0</v>
      </c>
      <c r="K7" s="9" t="s">
        <v>7</v>
      </c>
    </row>
    <row r="8" spans="1:11" s="4" customFormat="1" x14ac:dyDescent="0.25">
      <c r="A8" s="33">
        <v>41442</v>
      </c>
      <c r="B8" s="7" t="s">
        <v>6</v>
      </c>
      <c r="C8" s="35">
        <v>1639.04</v>
      </c>
      <c r="D8" s="9" t="s">
        <v>5</v>
      </c>
      <c r="E8" s="36">
        <v>0</v>
      </c>
      <c r="F8" s="9" t="s">
        <v>5</v>
      </c>
      <c r="G8" s="2">
        <f t="shared" si="0"/>
        <v>0.18181818181818182</v>
      </c>
      <c r="H8" s="39">
        <v>0</v>
      </c>
      <c r="I8" s="9" t="s">
        <v>5</v>
      </c>
      <c r="J8" s="42">
        <v>0</v>
      </c>
      <c r="K8" s="9" t="s">
        <v>7</v>
      </c>
    </row>
    <row r="9" spans="1:11" s="4" customFormat="1" x14ac:dyDescent="0.25">
      <c r="A9" s="33">
        <v>41443</v>
      </c>
      <c r="B9" s="7" t="s">
        <v>6</v>
      </c>
      <c r="C9" s="35">
        <v>1651.81</v>
      </c>
      <c r="D9" s="9" t="s">
        <v>5</v>
      </c>
      <c r="E9" s="36">
        <v>0</v>
      </c>
      <c r="F9" s="9" t="s">
        <v>5</v>
      </c>
      <c r="G9" s="2">
        <f t="shared" si="0"/>
        <v>0.18181818181818182</v>
      </c>
      <c r="H9" s="39">
        <v>0</v>
      </c>
      <c r="I9" s="9" t="s">
        <v>5</v>
      </c>
      <c r="J9" s="42">
        <v>0</v>
      </c>
      <c r="K9" s="9" t="s">
        <v>7</v>
      </c>
    </row>
    <row r="10" spans="1:11" x14ac:dyDescent="0.25">
      <c r="A10" s="33">
        <v>41444</v>
      </c>
      <c r="B10" s="7" t="s">
        <v>6</v>
      </c>
      <c r="C10" s="35">
        <v>1628.93</v>
      </c>
      <c r="D10" s="9" t="s">
        <v>5</v>
      </c>
      <c r="E10" s="11">
        <v>0</v>
      </c>
      <c r="F10" s="9" t="s">
        <v>5</v>
      </c>
      <c r="G10" s="2">
        <f>2/(10+1)</f>
        <v>0.18181818181818182</v>
      </c>
      <c r="H10" s="39">
        <v>0</v>
      </c>
      <c r="I10" s="9" t="s">
        <v>5</v>
      </c>
      <c r="J10" s="42">
        <v>0</v>
      </c>
      <c r="K10" s="9" t="s">
        <v>7</v>
      </c>
    </row>
    <row r="11" spans="1:11" x14ac:dyDescent="0.25">
      <c r="A11" s="33">
        <v>41445</v>
      </c>
      <c r="B11" s="7" t="s">
        <v>6</v>
      </c>
      <c r="C11" s="35">
        <v>1588.19</v>
      </c>
      <c r="D11" s="9" t="s">
        <v>5</v>
      </c>
      <c r="E11" s="11">
        <v>0</v>
      </c>
      <c r="F11" s="9" t="s">
        <v>5</v>
      </c>
      <c r="G11" s="2">
        <f t="shared" ref="G11:G75" si="1">2/(10+1)</f>
        <v>0.18181818181818182</v>
      </c>
      <c r="H11" s="39">
        <v>0</v>
      </c>
      <c r="I11" s="9" t="s">
        <v>5</v>
      </c>
      <c r="J11" s="42">
        <v>0</v>
      </c>
      <c r="K11" s="9" t="s">
        <v>7</v>
      </c>
    </row>
    <row r="12" spans="1:11" x14ac:dyDescent="0.25">
      <c r="A12" s="33">
        <v>41446</v>
      </c>
      <c r="B12" s="7" t="s">
        <v>6</v>
      </c>
      <c r="C12" s="35">
        <v>1592.43</v>
      </c>
      <c r="D12" s="9" t="s">
        <v>5</v>
      </c>
      <c r="E12" s="11">
        <f t="shared" ref="E12:E27" si="2">AVERAGE(C3:C12)</f>
        <v>1624.4950000000001</v>
      </c>
      <c r="F12" s="9" t="s">
        <v>5</v>
      </c>
      <c r="G12" s="2">
        <f t="shared" si="1"/>
        <v>0.18181818181818182</v>
      </c>
      <c r="H12" s="12">
        <f>G12*(C12-E12)+E12</f>
        <v>1618.6650000000002</v>
      </c>
      <c r="I12" s="9" t="s">
        <v>5</v>
      </c>
      <c r="J12" s="43">
        <f>E12</f>
        <v>1624.4950000000001</v>
      </c>
      <c r="K12" s="9" t="s">
        <v>7</v>
      </c>
    </row>
    <row r="13" spans="1:11" x14ac:dyDescent="0.25">
      <c r="A13" s="33">
        <v>41449</v>
      </c>
      <c r="B13" s="7" t="s">
        <v>6</v>
      </c>
      <c r="C13" s="35">
        <v>1573.09</v>
      </c>
      <c r="D13" s="9" t="s">
        <v>5</v>
      </c>
      <c r="E13" s="11">
        <f t="shared" si="2"/>
        <v>1617.5230000000001</v>
      </c>
      <c r="F13" s="9" t="s">
        <v>5</v>
      </c>
      <c r="G13" s="2">
        <f t="shared" si="1"/>
        <v>0.18181818181818182</v>
      </c>
      <c r="H13" s="12">
        <f t="shared" ref="H13:H27" si="3">G13*(C13-H12)+H12</f>
        <v>1610.3786363636366</v>
      </c>
      <c r="I13" s="9" t="s">
        <v>5</v>
      </c>
      <c r="J13" s="43">
        <f>((J12 * COUNT(C4:C13))-J12+C13)/COUNT(C4:C13)</f>
        <v>1619.3544999999999</v>
      </c>
      <c r="K13" s="9" t="s">
        <v>7</v>
      </c>
    </row>
    <row r="14" spans="1:11" x14ac:dyDescent="0.25">
      <c r="A14" s="33">
        <v>41450</v>
      </c>
      <c r="B14" s="7" t="s">
        <v>6</v>
      </c>
      <c r="C14" s="35">
        <v>1588.03</v>
      </c>
      <c r="D14" s="9" t="s">
        <v>5</v>
      </c>
      <c r="E14" s="11">
        <f t="shared" si="2"/>
        <v>1613.7130000000002</v>
      </c>
      <c r="F14" s="9" t="s">
        <v>5</v>
      </c>
      <c r="G14" s="2">
        <f t="shared" si="1"/>
        <v>0.18181818181818182</v>
      </c>
      <c r="H14" s="12">
        <f t="shared" si="3"/>
        <v>1606.3152479338844</v>
      </c>
      <c r="I14" s="9" t="s">
        <v>5</v>
      </c>
      <c r="J14" s="43">
        <f>((J13 * COUNT(C5:C14))-J13+C14)/COUNT(C5:C14)</f>
        <v>1616.2220499999999</v>
      </c>
      <c r="K14" s="9" t="s">
        <v>7</v>
      </c>
    </row>
    <row r="15" spans="1:11" x14ac:dyDescent="0.25">
      <c r="A15" s="33">
        <v>41451</v>
      </c>
      <c r="B15" s="7" t="s">
        <v>6</v>
      </c>
      <c r="C15" s="35">
        <v>1603.26</v>
      </c>
      <c r="D15" s="9" t="s">
        <v>5</v>
      </c>
      <c r="E15" s="11">
        <f t="shared" si="2"/>
        <v>1612.7870000000003</v>
      </c>
      <c r="F15" s="9" t="s">
        <v>5</v>
      </c>
      <c r="G15" s="2">
        <f t="shared" si="1"/>
        <v>0.18181818181818182</v>
      </c>
      <c r="H15" s="12">
        <f t="shared" si="3"/>
        <v>1605.7597483095417</v>
      </c>
      <c r="I15" s="9" t="s">
        <v>5</v>
      </c>
      <c r="J15" s="43">
        <f>((J14 * COUNT(C6:C15))-J14+C15)/COUNT(C6:C15)</f>
        <v>1614.925845</v>
      </c>
      <c r="K15" s="9" t="s">
        <v>7</v>
      </c>
    </row>
    <row r="16" spans="1:11" x14ac:dyDescent="0.25">
      <c r="A16" s="33">
        <v>41452</v>
      </c>
      <c r="B16" s="7" t="s">
        <v>6</v>
      </c>
      <c r="C16" s="35">
        <v>1613.2</v>
      </c>
      <c r="D16" s="9" t="s">
        <v>5</v>
      </c>
      <c r="E16" s="11">
        <f t="shared" si="2"/>
        <v>1610.4710000000002</v>
      </c>
      <c r="F16" s="9" t="s">
        <v>5</v>
      </c>
      <c r="G16" s="2">
        <f t="shared" si="1"/>
        <v>0.18181818181818182</v>
      </c>
      <c r="H16" s="12">
        <f t="shared" si="3"/>
        <v>1607.1125213441705</v>
      </c>
      <c r="I16" s="9" t="s">
        <v>5</v>
      </c>
      <c r="J16" s="43">
        <f>((J15 * COUNT(C7:C16))-J15+C16)/COUNT(C7:C16)</f>
        <v>1614.7532605000001</v>
      </c>
      <c r="K16" s="9" t="s">
        <v>7</v>
      </c>
    </row>
    <row r="17" spans="1:11" x14ac:dyDescent="0.25">
      <c r="A17" s="33">
        <v>41453</v>
      </c>
      <c r="B17" s="7" t="s">
        <v>6</v>
      </c>
      <c r="C17" s="35">
        <v>1606.28</v>
      </c>
      <c r="D17" s="9" t="s">
        <v>5</v>
      </c>
      <c r="E17" s="11">
        <f t="shared" si="2"/>
        <v>1608.4260000000002</v>
      </c>
      <c r="F17" s="9" t="s">
        <v>5</v>
      </c>
      <c r="G17" s="2">
        <f t="shared" si="1"/>
        <v>0.18181818181818182</v>
      </c>
      <c r="H17" s="12">
        <f t="shared" si="3"/>
        <v>1606.9611538270485</v>
      </c>
      <c r="I17" s="9" t="s">
        <v>5</v>
      </c>
      <c r="J17" s="43">
        <f>((J16 * COUNT(C8:C17))-J16+C17)/COUNT(C8:C17)</f>
        <v>1613.9059344500001</v>
      </c>
      <c r="K17" s="9" t="s">
        <v>7</v>
      </c>
    </row>
    <row r="18" spans="1:11" x14ac:dyDescent="0.25">
      <c r="A18" s="33">
        <v>41456</v>
      </c>
      <c r="B18" s="7" t="s">
        <v>6</v>
      </c>
      <c r="C18" s="35">
        <v>1614.96</v>
      </c>
      <c r="D18" s="9" t="s">
        <v>5</v>
      </c>
      <c r="E18" s="11">
        <f t="shared" si="2"/>
        <v>1606.0180000000005</v>
      </c>
      <c r="F18" s="9" t="s">
        <v>5</v>
      </c>
      <c r="G18" s="2">
        <f t="shared" si="1"/>
        <v>0.18181818181818182</v>
      </c>
      <c r="H18" s="12">
        <f t="shared" si="3"/>
        <v>1608.4154894948579</v>
      </c>
      <c r="I18" s="9" t="s">
        <v>5</v>
      </c>
      <c r="J18" s="43">
        <f>((J17 * COUNT(C9:C18))-J17+C18)/COUNT(C9:C18)</f>
        <v>1614.0113410050003</v>
      </c>
      <c r="K18" s="9" t="s">
        <v>7</v>
      </c>
    </row>
    <row r="19" spans="1:11" x14ac:dyDescent="0.25">
      <c r="A19" s="33">
        <v>41457</v>
      </c>
      <c r="B19" s="7" t="s">
        <v>6</v>
      </c>
      <c r="C19" s="35">
        <v>1614.08</v>
      </c>
      <c r="D19" s="9" t="s">
        <v>5</v>
      </c>
      <c r="E19" s="11">
        <f t="shared" si="2"/>
        <v>1602.2450000000003</v>
      </c>
      <c r="F19" s="9" t="s">
        <v>5</v>
      </c>
      <c r="G19" s="2">
        <f t="shared" si="1"/>
        <v>0.18181818181818182</v>
      </c>
      <c r="H19" s="12">
        <f t="shared" si="3"/>
        <v>1609.4454004957927</v>
      </c>
      <c r="I19" s="9" t="s">
        <v>5</v>
      </c>
      <c r="J19" s="43">
        <f>((J18 * COUNT(C10:C19))-J18+C19)/COUNT(C10:C19)</f>
        <v>1614.0182069045002</v>
      </c>
      <c r="K19" s="9" t="s">
        <v>7</v>
      </c>
    </row>
    <row r="20" spans="1:11" x14ac:dyDescent="0.25">
      <c r="A20" s="33">
        <v>41458</v>
      </c>
      <c r="B20" s="7" t="s">
        <v>6</v>
      </c>
      <c r="C20" s="35">
        <v>1615.41</v>
      </c>
      <c r="D20" s="9" t="s">
        <v>5</v>
      </c>
      <c r="E20" s="11">
        <f t="shared" si="2"/>
        <v>1600.8930000000003</v>
      </c>
      <c r="F20" s="9" t="s">
        <v>5</v>
      </c>
      <c r="G20" s="2">
        <f t="shared" si="1"/>
        <v>0.18181818181818182</v>
      </c>
      <c r="H20" s="12">
        <f t="shared" si="3"/>
        <v>1610.5298731329212</v>
      </c>
      <c r="I20" s="9" t="s">
        <v>5</v>
      </c>
      <c r="J20" s="43">
        <f>((J19 * COUNT(C11:C20))-J19+C20)/COUNT(C11:C20)</f>
        <v>1614.1573862140501</v>
      </c>
      <c r="K20" s="9" t="s">
        <v>7</v>
      </c>
    </row>
    <row r="21" spans="1:11" x14ac:dyDescent="0.25">
      <c r="A21" s="33">
        <v>41460</v>
      </c>
      <c r="B21" s="7" t="s">
        <v>6</v>
      </c>
      <c r="C21" s="35">
        <v>1631.89</v>
      </c>
      <c r="D21" s="9" t="s">
        <v>5</v>
      </c>
      <c r="E21" s="11">
        <f t="shared" si="2"/>
        <v>1605.2629999999999</v>
      </c>
      <c r="F21" s="9" t="s">
        <v>5</v>
      </c>
      <c r="G21" s="2">
        <f t="shared" si="1"/>
        <v>0.18181818181818182</v>
      </c>
      <c r="H21" s="12">
        <f t="shared" si="3"/>
        <v>1614.4135325632992</v>
      </c>
      <c r="I21" s="9" t="s">
        <v>5</v>
      </c>
      <c r="J21" s="43">
        <f>((J20 * COUNT(C12:C21))-J20+C21)/COUNT(C12:C21)</f>
        <v>1615.9306475926451</v>
      </c>
      <c r="K21" s="9" t="s">
        <v>7</v>
      </c>
    </row>
    <row r="22" spans="1:11" x14ac:dyDescent="0.25">
      <c r="A22" s="33">
        <v>41463</v>
      </c>
      <c r="B22" s="7" t="s">
        <v>6</v>
      </c>
      <c r="C22" s="35">
        <v>1640.46</v>
      </c>
      <c r="D22" s="9" t="s">
        <v>5</v>
      </c>
      <c r="E22" s="11">
        <f t="shared" si="2"/>
        <v>1610.066</v>
      </c>
      <c r="F22" s="9" t="s">
        <v>5</v>
      </c>
      <c r="G22" s="2">
        <f t="shared" si="1"/>
        <v>0.18181818181818182</v>
      </c>
      <c r="H22" s="12">
        <f t="shared" si="3"/>
        <v>1619.1492539154267</v>
      </c>
      <c r="I22" s="9" t="s">
        <v>5</v>
      </c>
      <c r="J22" s="43">
        <f>((J21 * COUNT(C13:C22))-J21+C22)/COUNT(C13:C22)</f>
        <v>1618.3835828333806</v>
      </c>
      <c r="K22" s="9" t="s">
        <v>7</v>
      </c>
    </row>
    <row r="23" spans="1:11" x14ac:dyDescent="0.25">
      <c r="A23" s="33">
        <v>41464</v>
      </c>
      <c r="B23" s="7" t="s">
        <v>6</v>
      </c>
      <c r="C23" s="35">
        <v>1652.32</v>
      </c>
      <c r="D23" s="9" t="s">
        <v>5</v>
      </c>
      <c r="E23" s="11">
        <f t="shared" si="2"/>
        <v>1617.989</v>
      </c>
      <c r="F23" s="9" t="s">
        <v>5</v>
      </c>
      <c r="G23" s="2">
        <f t="shared" si="1"/>
        <v>0.18181818181818182</v>
      </c>
      <c r="H23" s="12">
        <f t="shared" si="3"/>
        <v>1625.1802986580765</v>
      </c>
      <c r="I23" s="9" t="s">
        <v>5</v>
      </c>
      <c r="J23" s="43">
        <f>((J22 * COUNT(C14:C23))-J22+C23)/COUNT(C14:C23)</f>
        <v>1621.7772245500423</v>
      </c>
      <c r="K23" s="9" t="s">
        <v>7</v>
      </c>
    </row>
    <row r="24" spans="1:11" x14ac:dyDescent="0.25">
      <c r="A24" s="33">
        <v>41465</v>
      </c>
      <c r="B24" s="7" t="s">
        <v>6</v>
      </c>
      <c r="C24" s="35">
        <v>1652.62</v>
      </c>
      <c r="D24" s="9" t="s">
        <v>5</v>
      </c>
      <c r="E24" s="11">
        <f t="shared" si="2"/>
        <v>1624.4479999999999</v>
      </c>
      <c r="F24" s="9" t="s">
        <v>5</v>
      </c>
      <c r="G24" s="2">
        <f t="shared" si="1"/>
        <v>0.18181818181818182</v>
      </c>
      <c r="H24" s="12">
        <f t="shared" si="3"/>
        <v>1630.1693352656989</v>
      </c>
      <c r="I24" s="9" t="s">
        <v>5</v>
      </c>
      <c r="J24" s="43">
        <f>((J23 * COUNT(C15:C24))-J23+C24)/COUNT(C15:C24)</f>
        <v>1624.8615020950378</v>
      </c>
      <c r="K24" s="9" t="s">
        <v>7</v>
      </c>
    </row>
    <row r="25" spans="1:11" x14ac:dyDescent="0.25">
      <c r="A25" s="33">
        <v>41466</v>
      </c>
      <c r="B25" s="7" t="s">
        <v>6</v>
      </c>
      <c r="C25" s="35">
        <v>1675.02</v>
      </c>
      <c r="D25" s="9" t="s">
        <v>5</v>
      </c>
      <c r="E25" s="11">
        <f t="shared" si="2"/>
        <v>1631.6239999999998</v>
      </c>
      <c r="F25" s="9" t="s">
        <v>5</v>
      </c>
      <c r="G25" s="2">
        <f t="shared" si="1"/>
        <v>0.18181818181818182</v>
      </c>
      <c r="H25" s="12">
        <f t="shared" si="3"/>
        <v>1638.3240015810263</v>
      </c>
      <c r="I25" s="9" t="s">
        <v>5</v>
      </c>
      <c r="J25" s="43">
        <f>((J24 * COUNT(C16:C25))-J24+C25)/COUNT(C16:C25)</f>
        <v>1629.8773518855342</v>
      </c>
      <c r="K25" s="9" t="s">
        <v>7</v>
      </c>
    </row>
    <row r="26" spans="1:11" x14ac:dyDescent="0.25">
      <c r="A26" s="33">
        <v>41467</v>
      </c>
      <c r="B26" s="7" t="s">
        <v>6</v>
      </c>
      <c r="C26" s="35">
        <v>1680.19</v>
      </c>
      <c r="D26" s="9" t="s">
        <v>5</v>
      </c>
      <c r="E26" s="11">
        <f t="shared" si="2"/>
        <v>1638.3230000000001</v>
      </c>
      <c r="F26" s="9" t="s">
        <v>5</v>
      </c>
      <c r="G26" s="2">
        <f t="shared" si="1"/>
        <v>0.18181818181818182</v>
      </c>
      <c r="H26" s="12">
        <f t="shared" si="3"/>
        <v>1645.936001293567</v>
      </c>
      <c r="I26" s="9" t="s">
        <v>5</v>
      </c>
      <c r="J26" s="43">
        <f>((J25 * COUNT(C17:C26))-J25+C26)/COUNT(C17:C26)</f>
        <v>1634.9086166969807</v>
      </c>
      <c r="K26" s="9" t="s">
        <v>7</v>
      </c>
    </row>
    <row r="27" spans="1:11" x14ac:dyDescent="0.25">
      <c r="A27" s="33">
        <v>41470</v>
      </c>
      <c r="B27" s="7" t="s">
        <v>6</v>
      </c>
      <c r="C27" s="35">
        <v>1682.5</v>
      </c>
      <c r="D27" s="9" t="s">
        <v>5</v>
      </c>
      <c r="E27" s="11">
        <f t="shared" si="2"/>
        <v>1645.9450000000004</v>
      </c>
      <c r="F27" s="9" t="s">
        <v>5</v>
      </c>
      <c r="G27" s="2">
        <f t="shared" si="1"/>
        <v>0.18181818181818182</v>
      </c>
      <c r="H27" s="12">
        <f t="shared" si="3"/>
        <v>1652.5840010583729</v>
      </c>
      <c r="I27" s="9" t="s">
        <v>5</v>
      </c>
      <c r="J27" s="43">
        <f>((J26 * COUNT(C18:C27))-J26+C27)/COUNT(C18:C27)</f>
        <v>1639.6677550272827</v>
      </c>
      <c r="K27" s="9" t="s">
        <v>7</v>
      </c>
    </row>
    <row r="28" spans="1:11" x14ac:dyDescent="0.25">
      <c r="B28" s="7" t="s">
        <v>6</v>
      </c>
      <c r="C28" s="35">
        <v>0</v>
      </c>
      <c r="D28" s="9" t="s">
        <v>5</v>
      </c>
      <c r="E28" s="11">
        <v>0</v>
      </c>
      <c r="F28" s="9" t="s">
        <v>5</v>
      </c>
      <c r="G28" s="2">
        <v>0</v>
      </c>
      <c r="H28" s="12">
        <v>0</v>
      </c>
      <c r="I28" s="9" t="s">
        <v>5</v>
      </c>
      <c r="J28" s="43">
        <v>0</v>
      </c>
      <c r="K28" s="9" t="s">
        <v>7</v>
      </c>
    </row>
    <row r="29" spans="1:11" x14ac:dyDescent="0.25">
      <c r="A29" s="33">
        <v>41471</v>
      </c>
      <c r="B29" s="7" t="s">
        <v>6</v>
      </c>
      <c r="C29" s="35">
        <v>1676.26</v>
      </c>
      <c r="D29" s="9" t="s">
        <v>5</v>
      </c>
      <c r="E29" s="37">
        <f>AVERAGE(C19:C$27,C$29:C29)</f>
        <v>1652.075</v>
      </c>
      <c r="F29" s="9" t="s">
        <v>5</v>
      </c>
      <c r="G29" s="2">
        <f t="shared" si="1"/>
        <v>0.18181818181818182</v>
      </c>
      <c r="H29" s="37">
        <f>G29*(C29-H27)+H27</f>
        <v>1656.8887281386687</v>
      </c>
      <c r="I29" s="9" t="s">
        <v>5</v>
      </c>
      <c r="J29" s="37">
        <f>((J27 * COUNT(C19:C$27,C$29:C29))-J27+C29)/COUNT(C19:C$27,C$29:C29)</f>
        <v>1643.3269795245542</v>
      </c>
      <c r="K29" s="9" t="s">
        <v>7</v>
      </c>
    </row>
    <row r="30" spans="1:11" x14ac:dyDescent="0.25">
      <c r="A30" s="33">
        <v>41472</v>
      </c>
      <c r="B30" s="7" t="s">
        <v>6</v>
      </c>
      <c r="C30" s="35">
        <v>1680.91</v>
      </c>
      <c r="D30" s="9" t="s">
        <v>5</v>
      </c>
      <c r="E30" s="37">
        <f>AVERAGE(C20:C$27,C$29:C30)</f>
        <v>1658.7580000000003</v>
      </c>
      <c r="F30" s="9" t="s">
        <v>5</v>
      </c>
      <c r="G30" s="2">
        <f t="shared" si="1"/>
        <v>0.18181818181818182</v>
      </c>
      <c r="H30" s="12">
        <f t="shared" ref="H30:H61" si="4">G30*(C30-H29)+H29</f>
        <v>1661.2562321134562</v>
      </c>
      <c r="I30" s="9" t="s">
        <v>5</v>
      </c>
      <c r="J30" s="37">
        <f>((J29 * COUNT(C20:C$27,C$29:C30))-J29+C30)/COUNT(C20:C$27,C$29:C30)</f>
        <v>1647.0852815720987</v>
      </c>
      <c r="K30" s="9" t="s">
        <v>7</v>
      </c>
    </row>
    <row r="31" spans="1:11" x14ac:dyDescent="0.25">
      <c r="A31" s="33">
        <v>41473</v>
      </c>
      <c r="B31" s="7" t="s">
        <v>6</v>
      </c>
      <c r="C31" s="35">
        <v>1689.37</v>
      </c>
      <c r="D31" s="9" t="s">
        <v>5</v>
      </c>
      <c r="E31" s="37">
        <f>AVERAGE(C21:C$27,C$29:C31)</f>
        <v>1666.154</v>
      </c>
      <c r="F31" s="9" t="s">
        <v>5</v>
      </c>
      <c r="G31" s="2">
        <f t="shared" si="1"/>
        <v>0.18181818181818182</v>
      </c>
      <c r="H31" s="12">
        <f t="shared" si="4"/>
        <v>1666.3678262746459</v>
      </c>
      <c r="I31" s="9" t="s">
        <v>5</v>
      </c>
      <c r="J31" s="37">
        <f>((J30 * COUNT(C21:C$27,C$29:C31))-J30+C31)/COUNT(C21:C$27,C$29:C31)</f>
        <v>1651.3137534148889</v>
      </c>
      <c r="K31" s="9" t="s">
        <v>7</v>
      </c>
    </row>
    <row r="32" spans="1:11" x14ac:dyDescent="0.25">
      <c r="A32" s="33">
        <v>41474</v>
      </c>
      <c r="B32" s="7" t="s">
        <v>6</v>
      </c>
      <c r="C32" s="35">
        <v>1692.09</v>
      </c>
      <c r="D32" s="9" t="s">
        <v>5</v>
      </c>
      <c r="E32" s="37">
        <f>AVERAGE(C22:C$27,C$29:C32)</f>
        <v>1672.1740000000002</v>
      </c>
      <c r="F32" s="9" t="s">
        <v>5</v>
      </c>
      <c r="G32" s="2">
        <f t="shared" si="1"/>
        <v>0.18181818181818182</v>
      </c>
      <c r="H32" s="12">
        <f t="shared" si="4"/>
        <v>1671.0445851338013</v>
      </c>
      <c r="I32" s="9" t="s">
        <v>5</v>
      </c>
      <c r="J32" s="37">
        <f>((J31 * COUNT(C22:C$27,C$29:C32))-J31+C32)/COUNT(C22:C$27,C$29:C32)</f>
        <v>1655.3913780734001</v>
      </c>
      <c r="K32" s="9" t="s">
        <v>7</v>
      </c>
    </row>
    <row r="33" spans="1:11" x14ac:dyDescent="0.25">
      <c r="A33" s="33">
        <v>41477</v>
      </c>
      <c r="B33" s="7" t="s">
        <v>6</v>
      </c>
      <c r="C33" s="35">
        <v>1695.53</v>
      </c>
      <c r="D33" s="9" t="s">
        <v>5</v>
      </c>
      <c r="E33" s="37">
        <f>AVERAGE(C23:C$27,C$29:C33)</f>
        <v>1677.6809999999998</v>
      </c>
      <c r="F33" s="9" t="s">
        <v>5</v>
      </c>
      <c r="G33" s="2">
        <f t="shared" si="1"/>
        <v>0.18181818181818182</v>
      </c>
      <c r="H33" s="12">
        <f t="shared" si="4"/>
        <v>1675.4964787458375</v>
      </c>
      <c r="I33" s="9" t="s">
        <v>5</v>
      </c>
      <c r="J33" s="37">
        <f>((J32 * COUNT(C23:C$27,C$29:C33))-J32+C33)/COUNT(C23:C$27,C$29:C33)</f>
        <v>1659.40524026606</v>
      </c>
      <c r="K33" s="9" t="s">
        <v>7</v>
      </c>
    </row>
    <row r="34" spans="1:11" x14ac:dyDescent="0.25">
      <c r="A34" s="33">
        <v>41478</v>
      </c>
      <c r="B34" s="7" t="s">
        <v>6</v>
      </c>
      <c r="C34" s="35">
        <v>1692.39</v>
      </c>
      <c r="D34" s="9" t="s">
        <v>5</v>
      </c>
      <c r="E34" s="37">
        <f>AVERAGE(C24:C$27,C$29:C34)</f>
        <v>1681.6880000000001</v>
      </c>
      <c r="F34" s="9" t="s">
        <v>5</v>
      </c>
      <c r="G34" s="2">
        <f t="shared" si="1"/>
        <v>0.18181818181818182</v>
      </c>
      <c r="H34" s="12">
        <f t="shared" si="4"/>
        <v>1678.5680280647762</v>
      </c>
      <c r="I34" s="9" t="s">
        <v>5</v>
      </c>
      <c r="J34" s="37">
        <f>((J33 * COUNT(C24:C$27,C$29:C34))-J33+C34)/COUNT(C24:C$27,C$29:C34)</f>
        <v>1662.703716239454</v>
      </c>
      <c r="K34" s="9" t="s">
        <v>7</v>
      </c>
    </row>
    <row r="35" spans="1:11" x14ac:dyDescent="0.25">
      <c r="A35" s="33">
        <v>41479</v>
      </c>
      <c r="B35" s="7" t="s">
        <v>6</v>
      </c>
      <c r="C35" s="35">
        <v>1685.94</v>
      </c>
      <c r="D35" s="9" t="s">
        <v>5</v>
      </c>
      <c r="E35" s="37">
        <f>AVERAGE(C25:C$27,C$29:C35)</f>
        <v>1685.02</v>
      </c>
      <c r="F35" s="9" t="s">
        <v>5</v>
      </c>
      <c r="G35" s="2">
        <f t="shared" si="1"/>
        <v>0.18181818181818182</v>
      </c>
      <c r="H35" s="12">
        <f t="shared" si="4"/>
        <v>1679.9083865984533</v>
      </c>
      <c r="I35" s="9" t="s">
        <v>5</v>
      </c>
      <c r="J35" s="37">
        <f>((J34 * COUNT(C25:C$27,C$29:C35))-J34+C35)/COUNT(C25:C$27,C$29:C35)</f>
        <v>1665.0273446155086</v>
      </c>
      <c r="K35" s="9" t="s">
        <v>7</v>
      </c>
    </row>
    <row r="36" spans="1:11" x14ac:dyDescent="0.25">
      <c r="A36" s="33">
        <v>41480</v>
      </c>
      <c r="B36" s="7" t="s">
        <v>6</v>
      </c>
      <c r="C36" s="35">
        <v>1690.25</v>
      </c>
      <c r="D36" s="9" t="s">
        <v>5</v>
      </c>
      <c r="E36" s="37">
        <f>AVERAGE(C26:C$27,C$29:C36)</f>
        <v>1686.5430000000001</v>
      </c>
      <c r="F36" s="9" t="s">
        <v>5</v>
      </c>
      <c r="G36" s="2">
        <f t="shared" si="1"/>
        <v>0.18181818181818182</v>
      </c>
      <c r="H36" s="12">
        <f t="shared" si="4"/>
        <v>1681.788679944189</v>
      </c>
      <c r="I36" s="9" t="s">
        <v>5</v>
      </c>
      <c r="J36" s="37">
        <f>((J35 * COUNT(C26:C$27,C$29:C36))-J35+C36)/COUNT(C26:C$27,C$29:C36)</f>
        <v>1667.5496101539579</v>
      </c>
      <c r="K36" s="9" t="s">
        <v>7</v>
      </c>
    </row>
    <row r="37" spans="1:11" x14ac:dyDescent="0.25">
      <c r="A37" s="33">
        <v>41481</v>
      </c>
      <c r="B37" s="7" t="s">
        <v>6</v>
      </c>
      <c r="C37" s="35">
        <v>1691.65</v>
      </c>
      <c r="D37" s="9" t="s">
        <v>5</v>
      </c>
      <c r="E37" s="37">
        <f>AVERAGE(C27:C$27,C$29:C37)</f>
        <v>1687.6889999999999</v>
      </c>
      <c r="F37" s="9" t="s">
        <v>5</v>
      </c>
      <c r="G37" s="2">
        <f t="shared" si="1"/>
        <v>0.18181818181818182</v>
      </c>
      <c r="H37" s="12">
        <f t="shared" si="4"/>
        <v>1683.5816472270637</v>
      </c>
      <c r="I37" s="9" t="s">
        <v>5</v>
      </c>
      <c r="J37" s="37">
        <f>((J36 * COUNT(C27:C$27,C$29:C37))-J36+C37)/COUNT(C27:C$27,C$29:C37)</f>
        <v>1669.9596491385623</v>
      </c>
      <c r="K37" s="9" t="s">
        <v>7</v>
      </c>
    </row>
    <row r="38" spans="1:11" x14ac:dyDescent="0.25">
      <c r="A38" s="33">
        <v>41484</v>
      </c>
      <c r="B38" s="7" t="s">
        <v>6</v>
      </c>
      <c r="C38" s="35">
        <v>1685.33</v>
      </c>
      <c r="D38" s="9" t="s">
        <v>5</v>
      </c>
      <c r="E38" s="11">
        <f t="shared" ref="E38:E76" si="5">AVERAGE(C29:C38)</f>
        <v>1687.9720000000002</v>
      </c>
      <c r="F38" s="9" t="s">
        <v>5</v>
      </c>
      <c r="G38" s="2">
        <f t="shared" si="1"/>
        <v>0.18181818181818182</v>
      </c>
      <c r="H38" s="12">
        <f t="shared" si="4"/>
        <v>1683.8995295494158</v>
      </c>
      <c r="I38" s="9" t="s">
        <v>5</v>
      </c>
      <c r="J38" s="43">
        <f>((J37 * COUNT(C29:C38))-J37+C38)/COUNT(C29:C38)</f>
        <v>1671.4966842247061</v>
      </c>
      <c r="K38" s="9" t="s">
        <v>7</v>
      </c>
    </row>
    <row r="39" spans="1:11" x14ac:dyDescent="0.25">
      <c r="A39" s="33">
        <v>41485</v>
      </c>
      <c r="B39" s="7" t="s">
        <v>6</v>
      </c>
      <c r="C39" s="35">
        <v>1685.96</v>
      </c>
      <c r="D39" s="9" t="s">
        <v>5</v>
      </c>
      <c r="E39" s="11">
        <f t="shared" si="5"/>
        <v>1688.9419999999998</v>
      </c>
      <c r="F39" s="9" t="s">
        <v>5</v>
      </c>
      <c r="G39" s="2">
        <f t="shared" si="1"/>
        <v>0.18181818181818182</v>
      </c>
      <c r="H39" s="12">
        <f t="shared" si="4"/>
        <v>1684.274160540431</v>
      </c>
      <c r="I39" s="9" t="s">
        <v>5</v>
      </c>
      <c r="J39" s="43">
        <f>((J38 * COUNT(C30:C39))-J38+C39)/COUNT(C30:C39)</f>
        <v>1672.9430158022355</v>
      </c>
      <c r="K39" s="9" t="s">
        <v>7</v>
      </c>
    </row>
    <row r="40" spans="1:11" x14ac:dyDescent="0.25">
      <c r="A40" s="33">
        <v>41486</v>
      </c>
      <c r="B40" s="7" t="s">
        <v>6</v>
      </c>
      <c r="C40" s="35">
        <v>1685.73</v>
      </c>
      <c r="D40" s="9" t="s">
        <v>5</v>
      </c>
      <c r="E40" s="11">
        <f t="shared" si="5"/>
        <v>1689.4239999999998</v>
      </c>
      <c r="F40" s="9" t="s">
        <v>5</v>
      </c>
      <c r="G40" s="2">
        <f t="shared" si="1"/>
        <v>0.18181818181818182</v>
      </c>
      <c r="H40" s="12">
        <f t="shared" si="4"/>
        <v>1684.538858623989</v>
      </c>
      <c r="I40" s="9" t="s">
        <v>5</v>
      </c>
      <c r="J40" s="43">
        <f>((J39 * COUNT(C31:C40))-J39+C40)/COUNT(C31:C40)</f>
        <v>1674.221714222012</v>
      </c>
      <c r="K40" s="9" t="s">
        <v>7</v>
      </c>
    </row>
    <row r="41" spans="1:11" x14ac:dyDescent="0.25">
      <c r="A41" s="33">
        <v>41487</v>
      </c>
      <c r="B41" s="7" t="s">
        <v>6</v>
      </c>
      <c r="C41" s="35">
        <v>1706.87</v>
      </c>
      <c r="D41" s="9" t="s">
        <v>5</v>
      </c>
      <c r="E41" s="11">
        <f t="shared" si="5"/>
        <v>1691.1739999999998</v>
      </c>
      <c r="F41" s="9" t="s">
        <v>5</v>
      </c>
      <c r="G41" s="2">
        <f t="shared" si="1"/>
        <v>0.18181818181818182</v>
      </c>
      <c r="H41" s="12">
        <f t="shared" si="4"/>
        <v>1688.5990661469</v>
      </c>
      <c r="I41" s="9" t="s">
        <v>5</v>
      </c>
      <c r="J41" s="43">
        <f>((J40 * COUNT(C32:C41))-J40+C41)/COUNT(C32:C41)</f>
        <v>1677.4865427998109</v>
      </c>
      <c r="K41" s="9" t="s">
        <v>7</v>
      </c>
    </row>
    <row r="42" spans="1:11" x14ac:dyDescent="0.25">
      <c r="A42" s="33">
        <v>41488</v>
      </c>
      <c r="B42" s="7" t="s">
        <v>6</v>
      </c>
      <c r="C42" s="35">
        <v>1709.67</v>
      </c>
      <c r="D42" s="9" t="s">
        <v>5</v>
      </c>
      <c r="E42" s="11">
        <f t="shared" si="5"/>
        <v>1692.932</v>
      </c>
      <c r="F42" s="9" t="s">
        <v>5</v>
      </c>
      <c r="G42" s="2">
        <f t="shared" si="1"/>
        <v>0.18181818181818182</v>
      </c>
      <c r="H42" s="12">
        <f t="shared" si="4"/>
        <v>1692.4301450292819</v>
      </c>
      <c r="I42" s="9" t="s">
        <v>5</v>
      </c>
      <c r="J42" s="43">
        <f>((J41 * COUNT(C33:C42))-J41+C42)/COUNT(C33:C42)</f>
        <v>1680.7048885198299</v>
      </c>
      <c r="K42" s="9" t="s">
        <v>7</v>
      </c>
    </row>
    <row r="43" spans="1:11" x14ac:dyDescent="0.25">
      <c r="A43" s="33">
        <v>41491</v>
      </c>
      <c r="B43" s="7" t="s">
        <v>6</v>
      </c>
      <c r="C43" s="35">
        <v>1707.14</v>
      </c>
      <c r="D43" s="9" t="s">
        <v>5</v>
      </c>
      <c r="E43" s="11">
        <f t="shared" si="5"/>
        <v>1694.0930000000001</v>
      </c>
      <c r="F43" s="9" t="s">
        <v>5</v>
      </c>
      <c r="G43" s="2">
        <f t="shared" si="1"/>
        <v>0.18181818181818182</v>
      </c>
      <c r="H43" s="12">
        <f t="shared" si="4"/>
        <v>1695.1046641148671</v>
      </c>
      <c r="I43" s="9" t="s">
        <v>5</v>
      </c>
      <c r="J43" s="43">
        <f>((J42 * COUNT(C34:C43))-J42+C43)/COUNT(C34:C43)</f>
        <v>1683.3483996678472</v>
      </c>
      <c r="K43" s="9" t="s">
        <v>7</v>
      </c>
    </row>
    <row r="44" spans="1:11" x14ac:dyDescent="0.25">
      <c r="A44" s="33">
        <v>41492</v>
      </c>
      <c r="B44" s="7" t="s">
        <v>6</v>
      </c>
      <c r="C44" s="35">
        <v>1697.37</v>
      </c>
      <c r="D44" s="9" t="s">
        <v>5</v>
      </c>
      <c r="E44" s="11">
        <f t="shared" si="5"/>
        <v>1694.5909999999999</v>
      </c>
      <c r="F44" s="9" t="s">
        <v>5</v>
      </c>
      <c r="G44" s="2">
        <f t="shared" si="1"/>
        <v>0.18181818181818182</v>
      </c>
      <c r="H44" s="12">
        <f t="shared" si="4"/>
        <v>1695.5165433667094</v>
      </c>
      <c r="I44" s="9" t="s">
        <v>5</v>
      </c>
      <c r="J44" s="43">
        <f>((J43 * COUNT(C35:C44))-J43+C44)/COUNT(C35:C44)</f>
        <v>1684.7505597010622</v>
      </c>
      <c r="K44" s="9" t="s">
        <v>7</v>
      </c>
    </row>
    <row r="45" spans="1:11" x14ac:dyDescent="0.25">
      <c r="A45" s="33">
        <v>41493</v>
      </c>
      <c r="B45" s="7" t="s">
        <v>6</v>
      </c>
      <c r="C45" s="35">
        <v>1690.91</v>
      </c>
      <c r="D45" s="9" t="s">
        <v>5</v>
      </c>
      <c r="E45" s="11">
        <f t="shared" si="5"/>
        <v>1695.0880000000002</v>
      </c>
      <c r="F45" s="9" t="s">
        <v>5</v>
      </c>
      <c r="G45" s="2">
        <f t="shared" si="1"/>
        <v>0.18181818181818182</v>
      </c>
      <c r="H45" s="12">
        <f t="shared" si="4"/>
        <v>1694.6789900273077</v>
      </c>
      <c r="I45" s="9" t="s">
        <v>5</v>
      </c>
      <c r="J45" s="43">
        <f>((J44 * COUNT(C36:C45))-J44+C45)/COUNT(C36:C45)</f>
        <v>1685.3665037309561</v>
      </c>
      <c r="K45" s="9" t="s">
        <v>7</v>
      </c>
    </row>
    <row r="46" spans="1:11" x14ac:dyDescent="0.25">
      <c r="A46" s="33">
        <v>41494</v>
      </c>
      <c r="B46" s="7" t="s">
        <v>6</v>
      </c>
      <c r="C46" s="35">
        <v>1697.48</v>
      </c>
      <c r="D46" s="9" t="s">
        <v>5</v>
      </c>
      <c r="E46" s="11">
        <f t="shared" si="5"/>
        <v>1695.8110000000001</v>
      </c>
      <c r="F46" s="9" t="s">
        <v>5</v>
      </c>
      <c r="G46" s="2">
        <f t="shared" si="1"/>
        <v>0.18181818181818182</v>
      </c>
      <c r="H46" s="12">
        <f t="shared" si="4"/>
        <v>1695.1882645677972</v>
      </c>
      <c r="I46" s="9" t="s">
        <v>5</v>
      </c>
      <c r="J46" s="43">
        <f>((J45 * COUNT(C37:C46))-J45+C46)/COUNT(C37:C46)</f>
        <v>1686.5778533578607</v>
      </c>
      <c r="K46" s="9" t="s">
        <v>7</v>
      </c>
    </row>
    <row r="47" spans="1:11" x14ac:dyDescent="0.25">
      <c r="A47" s="33">
        <v>41495</v>
      </c>
      <c r="B47" s="7" t="s">
        <v>6</v>
      </c>
      <c r="C47" s="35">
        <v>1691.42</v>
      </c>
      <c r="D47" s="9" t="s">
        <v>5</v>
      </c>
      <c r="E47" s="11">
        <f t="shared" si="5"/>
        <v>1695.7879999999998</v>
      </c>
      <c r="F47" s="9" t="s">
        <v>5</v>
      </c>
      <c r="G47" s="2">
        <f t="shared" si="1"/>
        <v>0.18181818181818182</v>
      </c>
      <c r="H47" s="12">
        <f t="shared" si="4"/>
        <v>1694.5031255554704</v>
      </c>
      <c r="I47" s="9" t="s">
        <v>5</v>
      </c>
      <c r="J47" s="43">
        <f>((J46 * COUNT(C38:C47))-J46+C47)/COUNT(C38:C47)</f>
        <v>1687.0620680220745</v>
      </c>
      <c r="K47" s="9" t="s">
        <v>7</v>
      </c>
    </row>
    <row r="48" spans="1:11" x14ac:dyDescent="0.25">
      <c r="A48" s="33">
        <v>41498</v>
      </c>
      <c r="B48" s="7" t="s">
        <v>6</v>
      </c>
      <c r="C48" s="35">
        <v>1689.47</v>
      </c>
      <c r="D48" s="9" t="s">
        <v>5</v>
      </c>
      <c r="E48" s="11">
        <f t="shared" si="5"/>
        <v>1696.2019999999998</v>
      </c>
      <c r="F48" s="9" t="s">
        <v>5</v>
      </c>
      <c r="G48" s="2">
        <f t="shared" si="1"/>
        <v>0.18181818181818182</v>
      </c>
      <c r="H48" s="12">
        <f t="shared" si="4"/>
        <v>1693.5880118181121</v>
      </c>
      <c r="I48" s="9" t="s">
        <v>5</v>
      </c>
      <c r="J48" s="43">
        <f>((J47 * COUNT(C39:C48))-J47+C48)/COUNT(C39:C48)</f>
        <v>1687.3028612198673</v>
      </c>
      <c r="K48" s="9" t="s">
        <v>7</v>
      </c>
    </row>
    <row r="49" spans="1:11" x14ac:dyDescent="0.25">
      <c r="A49" s="33">
        <v>41499</v>
      </c>
      <c r="B49" s="7" t="s">
        <v>6</v>
      </c>
      <c r="C49" s="35">
        <v>1694.16</v>
      </c>
      <c r="D49" s="9" t="s">
        <v>5</v>
      </c>
      <c r="E49" s="11">
        <f t="shared" si="5"/>
        <v>1697.0220000000002</v>
      </c>
      <c r="F49" s="9" t="s">
        <v>5</v>
      </c>
      <c r="G49" s="2">
        <f t="shared" si="1"/>
        <v>0.18181818181818182</v>
      </c>
      <c r="H49" s="12">
        <f t="shared" si="4"/>
        <v>1693.6920096693646</v>
      </c>
      <c r="I49" s="9" t="s">
        <v>5</v>
      </c>
      <c r="J49" s="43">
        <f>((J48 * COUNT(C40:C49))-J48+C49)/COUNT(C40:C49)</f>
        <v>1687.9885750978806</v>
      </c>
      <c r="K49" s="9" t="s">
        <v>7</v>
      </c>
    </row>
    <row r="50" spans="1:11" x14ac:dyDescent="0.25">
      <c r="A50" s="33">
        <v>41500</v>
      </c>
      <c r="B50" s="7" t="s">
        <v>6</v>
      </c>
      <c r="C50" s="35">
        <v>1685.39</v>
      </c>
      <c r="D50" s="9" t="s">
        <v>5</v>
      </c>
      <c r="E50" s="11">
        <f t="shared" si="5"/>
        <v>1696.9880000000001</v>
      </c>
      <c r="F50" s="9" t="s">
        <v>5</v>
      </c>
      <c r="G50" s="2">
        <f t="shared" si="1"/>
        <v>0.18181818181818182</v>
      </c>
      <c r="H50" s="12">
        <f t="shared" si="4"/>
        <v>1692.1825533658437</v>
      </c>
      <c r="I50" s="9" t="s">
        <v>5</v>
      </c>
      <c r="J50" s="43">
        <f>((J49 * COUNT(C41:C50))-J49+C50)/COUNT(C41:C50)</f>
        <v>1687.7287175880926</v>
      </c>
      <c r="K50" s="9" t="s">
        <v>7</v>
      </c>
    </row>
    <row r="51" spans="1:11" x14ac:dyDescent="0.25">
      <c r="A51" s="33">
        <v>41501</v>
      </c>
      <c r="B51" s="7" t="s">
        <v>6</v>
      </c>
      <c r="C51" s="35">
        <v>1661.32</v>
      </c>
      <c r="D51" s="9" t="s">
        <v>5</v>
      </c>
      <c r="E51" s="11">
        <f t="shared" si="5"/>
        <v>1692.4329999999998</v>
      </c>
      <c r="F51" s="9" t="s">
        <v>5</v>
      </c>
      <c r="G51" s="2">
        <f t="shared" si="1"/>
        <v>0.18181818181818182</v>
      </c>
      <c r="H51" s="12">
        <f t="shared" si="4"/>
        <v>1686.5711800265994</v>
      </c>
      <c r="I51" s="9" t="s">
        <v>5</v>
      </c>
      <c r="J51" s="43">
        <f>((J50 * COUNT(C42:C51))-J50+C51)/COUNT(C42:C51)</f>
        <v>1685.0878458292834</v>
      </c>
      <c r="K51" s="9" t="s">
        <v>7</v>
      </c>
    </row>
    <row r="52" spans="1:11" x14ac:dyDescent="0.25">
      <c r="A52" s="33">
        <v>41502</v>
      </c>
      <c r="B52" s="7" t="s">
        <v>6</v>
      </c>
      <c r="C52" s="35">
        <v>1655.83</v>
      </c>
      <c r="D52" s="9" t="s">
        <v>5</v>
      </c>
      <c r="E52" s="11">
        <f t="shared" si="5"/>
        <v>1687.0489999999998</v>
      </c>
      <c r="F52" s="9" t="s">
        <v>5</v>
      </c>
      <c r="G52" s="2">
        <f t="shared" si="1"/>
        <v>0.18181818181818182</v>
      </c>
      <c r="H52" s="12">
        <f t="shared" si="4"/>
        <v>1680.9818745672178</v>
      </c>
      <c r="I52" s="9" t="s">
        <v>5</v>
      </c>
      <c r="J52" s="43">
        <f>((J51 * COUNT(C43:C52))-J51+C52)/COUNT(C43:C52)</f>
        <v>1682.1620612463551</v>
      </c>
      <c r="K52" s="9" t="s">
        <v>7</v>
      </c>
    </row>
    <row r="53" spans="1:11" x14ac:dyDescent="0.25">
      <c r="A53" s="33">
        <v>41505</v>
      </c>
      <c r="B53" s="7" t="s">
        <v>6</v>
      </c>
      <c r="C53" s="35">
        <v>1646.06</v>
      </c>
      <c r="D53" s="9" t="s">
        <v>5</v>
      </c>
      <c r="E53" s="11">
        <f t="shared" si="5"/>
        <v>1680.941</v>
      </c>
      <c r="F53" s="9" t="s">
        <v>5</v>
      </c>
      <c r="G53" s="2">
        <f t="shared" si="1"/>
        <v>0.18181818181818182</v>
      </c>
      <c r="H53" s="12">
        <f t="shared" si="4"/>
        <v>1674.6324428277237</v>
      </c>
      <c r="I53" s="9" t="s">
        <v>5</v>
      </c>
      <c r="J53" s="43">
        <f>((J52 * COUNT(C44:C53))-J52+C53)/COUNT(C44:C53)</f>
        <v>1678.5518551217197</v>
      </c>
      <c r="K53" s="9" t="s">
        <v>7</v>
      </c>
    </row>
    <row r="54" spans="1:11" x14ac:dyDescent="0.25">
      <c r="A54" s="33">
        <v>41506</v>
      </c>
      <c r="B54" s="7" t="s">
        <v>6</v>
      </c>
      <c r="C54" s="35">
        <v>1652.35</v>
      </c>
      <c r="D54" s="9" t="s">
        <v>5</v>
      </c>
      <c r="E54" s="11">
        <f t="shared" si="5"/>
        <v>1676.4389999999999</v>
      </c>
      <c r="F54" s="9" t="s">
        <v>5</v>
      </c>
      <c r="G54" s="2">
        <f t="shared" si="1"/>
        <v>0.18181818181818182</v>
      </c>
      <c r="H54" s="12">
        <f t="shared" si="4"/>
        <v>1670.5810895863194</v>
      </c>
      <c r="I54" s="9" t="s">
        <v>5</v>
      </c>
      <c r="J54" s="43">
        <f>((J53 * COUNT(C45:C54))-J53+C54)/COUNT(C45:C54)</f>
        <v>1675.9316696095477</v>
      </c>
      <c r="K54" s="9" t="s">
        <v>7</v>
      </c>
    </row>
    <row r="55" spans="1:11" x14ac:dyDescent="0.25">
      <c r="A55" s="33">
        <v>41507</v>
      </c>
      <c r="B55" s="7" t="s">
        <v>6</v>
      </c>
      <c r="C55" s="35">
        <v>1642.8</v>
      </c>
      <c r="D55" s="9" t="s">
        <v>5</v>
      </c>
      <c r="E55" s="11">
        <f t="shared" si="5"/>
        <v>1671.6279999999999</v>
      </c>
      <c r="F55" s="9" t="s">
        <v>5</v>
      </c>
      <c r="G55" s="2">
        <f t="shared" si="1"/>
        <v>0.18181818181818182</v>
      </c>
      <c r="H55" s="12">
        <f t="shared" si="4"/>
        <v>1665.5299823888067</v>
      </c>
      <c r="I55" s="9" t="s">
        <v>5</v>
      </c>
      <c r="J55" s="43">
        <f>((J54 * COUNT(C46:C55))-J54+C55)/COUNT(C46:C55)</f>
        <v>1672.6185026485928</v>
      </c>
      <c r="K55" s="9" t="s">
        <v>7</v>
      </c>
    </row>
    <row r="56" spans="1:11" x14ac:dyDescent="0.25">
      <c r="A56" s="33">
        <v>41508</v>
      </c>
      <c r="B56" s="7" t="s">
        <v>6</v>
      </c>
      <c r="C56" s="35">
        <v>1656.96</v>
      </c>
      <c r="D56" s="9" t="s">
        <v>5</v>
      </c>
      <c r="E56" s="11">
        <f t="shared" si="5"/>
        <v>1667.5759999999998</v>
      </c>
      <c r="F56" s="9" t="s">
        <v>5</v>
      </c>
      <c r="G56" s="2">
        <f t="shared" si="1"/>
        <v>0.18181818181818182</v>
      </c>
      <c r="H56" s="12">
        <f t="shared" si="4"/>
        <v>1663.97180377266</v>
      </c>
      <c r="I56" s="9" t="s">
        <v>5</v>
      </c>
      <c r="J56" s="43">
        <f>((J55 * COUNT(C47:C56))-J55+C56)/COUNT(C47:C56)</f>
        <v>1671.0526523837336</v>
      </c>
      <c r="K56" s="9" t="s">
        <v>7</v>
      </c>
    </row>
    <row r="57" spans="1:11" x14ac:dyDescent="0.25">
      <c r="A57" s="33">
        <v>41509</v>
      </c>
      <c r="B57" s="7" t="s">
        <v>6</v>
      </c>
      <c r="C57" s="35">
        <v>1663.5</v>
      </c>
      <c r="D57" s="9" t="s">
        <v>5</v>
      </c>
      <c r="E57" s="11">
        <f t="shared" si="5"/>
        <v>1664.7840000000001</v>
      </c>
      <c r="F57" s="9" t="s">
        <v>5</v>
      </c>
      <c r="G57" s="2">
        <f t="shared" si="1"/>
        <v>0.18181818181818182</v>
      </c>
      <c r="H57" s="12">
        <f t="shared" si="4"/>
        <v>1663.8860212685399</v>
      </c>
      <c r="I57" s="9" t="s">
        <v>5</v>
      </c>
      <c r="J57" s="43">
        <f>((J56 * COUNT(C48:C57))-J56+C57)/COUNT(C48:C57)</f>
        <v>1670.2973871453601</v>
      </c>
      <c r="K57" s="9" t="s">
        <v>7</v>
      </c>
    </row>
    <row r="58" spans="1:11" x14ac:dyDescent="0.25">
      <c r="A58" s="33">
        <v>41512</v>
      </c>
      <c r="B58" s="7" t="s">
        <v>6</v>
      </c>
      <c r="C58" s="35">
        <v>1656.78</v>
      </c>
      <c r="D58" s="9" t="s">
        <v>5</v>
      </c>
      <c r="E58" s="11">
        <f t="shared" si="5"/>
        <v>1661.5149999999999</v>
      </c>
      <c r="F58" s="9" t="s">
        <v>5</v>
      </c>
      <c r="G58" s="2">
        <f t="shared" si="1"/>
        <v>0.18181818181818182</v>
      </c>
      <c r="H58" s="12">
        <f t="shared" si="4"/>
        <v>1662.5940174015327</v>
      </c>
      <c r="I58" s="9" t="s">
        <v>5</v>
      </c>
      <c r="J58" s="43">
        <f>((J57 * COUNT(C49:C58))-J57+C58)/COUNT(C49:C58)</f>
        <v>1668.9456484308241</v>
      </c>
      <c r="K58" s="9" t="s">
        <v>7</v>
      </c>
    </row>
    <row r="59" spans="1:11" x14ac:dyDescent="0.25">
      <c r="A59" s="33">
        <v>41513</v>
      </c>
      <c r="B59" s="7" t="s">
        <v>6</v>
      </c>
      <c r="C59" s="35">
        <v>1630.48</v>
      </c>
      <c r="D59" s="9" t="s">
        <v>5</v>
      </c>
      <c r="E59" s="11">
        <f t="shared" si="5"/>
        <v>1655.1470000000002</v>
      </c>
      <c r="F59" s="9" t="s">
        <v>5</v>
      </c>
      <c r="G59" s="2">
        <f t="shared" si="1"/>
        <v>0.18181818181818182</v>
      </c>
      <c r="H59" s="12">
        <f t="shared" si="4"/>
        <v>1656.7551051467085</v>
      </c>
      <c r="I59" s="9" t="s">
        <v>5</v>
      </c>
      <c r="J59" s="43">
        <f>((J58 * COUNT(C50:C59))-J58+C59)/COUNT(C50:C59)</f>
        <v>1665.0990835877415</v>
      </c>
      <c r="K59" s="9" t="s">
        <v>7</v>
      </c>
    </row>
    <row r="60" spans="1:11" x14ac:dyDescent="0.25">
      <c r="A60" s="33">
        <v>41514</v>
      </c>
      <c r="B60" s="7" t="s">
        <v>6</v>
      </c>
      <c r="C60" s="35">
        <v>1634.96</v>
      </c>
      <c r="D60" s="9" t="s">
        <v>5</v>
      </c>
      <c r="E60" s="11">
        <f t="shared" si="5"/>
        <v>1650.104</v>
      </c>
      <c r="F60" s="9" t="s">
        <v>5</v>
      </c>
      <c r="G60" s="2">
        <f t="shared" si="1"/>
        <v>0.18181818181818182</v>
      </c>
      <c r="H60" s="12">
        <f t="shared" si="4"/>
        <v>1652.7923587563978</v>
      </c>
      <c r="I60" s="9" t="s">
        <v>5</v>
      </c>
      <c r="J60" s="43">
        <f>((J59 * COUNT(C51:C60))-J59+C60)/COUNT(C51:C60)</f>
        <v>1662.0851752289673</v>
      </c>
      <c r="K60" s="9" t="s">
        <v>7</v>
      </c>
    </row>
    <row r="61" spans="1:11" x14ac:dyDescent="0.25">
      <c r="A61" s="33">
        <v>41515</v>
      </c>
      <c r="B61" s="7" t="s">
        <v>6</v>
      </c>
      <c r="C61" s="35">
        <v>1638.17</v>
      </c>
      <c r="D61" s="9" t="s">
        <v>5</v>
      </c>
      <c r="E61" s="11">
        <f t="shared" si="5"/>
        <v>1647.789</v>
      </c>
      <c r="F61" s="9" t="s">
        <v>5</v>
      </c>
      <c r="G61" s="2">
        <f t="shared" si="1"/>
        <v>0.18181818181818182</v>
      </c>
      <c r="H61" s="12">
        <f t="shared" si="4"/>
        <v>1650.1337480734164</v>
      </c>
      <c r="I61" s="9" t="s">
        <v>5</v>
      </c>
      <c r="J61" s="43">
        <f>((J60 * COUNT(C52:C61))-J60+C61)/COUNT(C52:C61)</f>
        <v>1659.6936577060703</v>
      </c>
      <c r="K61" s="9" t="s">
        <v>7</v>
      </c>
    </row>
    <row r="62" spans="1:11" x14ac:dyDescent="0.25">
      <c r="A62" s="33">
        <v>41516</v>
      </c>
      <c r="B62" s="7" t="s">
        <v>6</v>
      </c>
      <c r="C62" s="35">
        <v>1632.97</v>
      </c>
      <c r="D62" s="9" t="s">
        <v>5</v>
      </c>
      <c r="E62" s="11">
        <f t="shared" si="5"/>
        <v>1645.5029999999999</v>
      </c>
      <c r="F62" s="9" t="s">
        <v>5</v>
      </c>
      <c r="G62" s="2">
        <f t="shared" si="1"/>
        <v>0.18181818181818182</v>
      </c>
      <c r="H62" s="12">
        <f t="shared" ref="H62:H93" si="6">G62*(C62-H61)+H61</f>
        <v>1647.0130666055225</v>
      </c>
      <c r="I62" s="9" t="s">
        <v>5</v>
      </c>
      <c r="J62" s="43">
        <f>((J61 * COUNT(C53:C62))-J61+C62)/COUNT(C53:C62)</f>
        <v>1657.0212919354635</v>
      </c>
      <c r="K62" s="9" t="s">
        <v>7</v>
      </c>
    </row>
    <row r="63" spans="1:11" x14ac:dyDescent="0.25">
      <c r="A63" s="33">
        <v>41520</v>
      </c>
      <c r="B63" s="7" t="s">
        <v>6</v>
      </c>
      <c r="C63" s="35">
        <v>1639.77</v>
      </c>
      <c r="D63" s="9" t="s">
        <v>5</v>
      </c>
      <c r="E63" s="11">
        <f t="shared" si="5"/>
        <v>1644.8739999999998</v>
      </c>
      <c r="F63" s="9" t="s">
        <v>5</v>
      </c>
      <c r="G63" s="2">
        <f t="shared" si="1"/>
        <v>0.18181818181818182</v>
      </c>
      <c r="H63" s="12">
        <f t="shared" si="6"/>
        <v>1645.6961454045183</v>
      </c>
      <c r="I63" s="9" t="s">
        <v>5</v>
      </c>
      <c r="J63" s="43">
        <f>((J62 * COUNT(C54:C63))-J62+C63)/COUNT(C54:C63)</f>
        <v>1655.2961627419172</v>
      </c>
      <c r="K63" s="9" t="s">
        <v>7</v>
      </c>
    </row>
    <row r="64" spans="1:11" x14ac:dyDescent="0.25">
      <c r="A64" s="33">
        <v>41521</v>
      </c>
      <c r="B64" s="7" t="s">
        <v>6</v>
      </c>
      <c r="C64" s="35">
        <v>1653.08</v>
      </c>
      <c r="D64" s="9" t="s">
        <v>5</v>
      </c>
      <c r="E64" s="11">
        <f t="shared" si="5"/>
        <v>1644.9470000000001</v>
      </c>
      <c r="F64" s="9" t="s">
        <v>5</v>
      </c>
      <c r="G64" s="2">
        <f t="shared" si="1"/>
        <v>0.18181818181818182</v>
      </c>
      <c r="H64" s="12">
        <f t="shared" si="6"/>
        <v>1647.0386644218786</v>
      </c>
      <c r="I64" s="9" t="s">
        <v>5</v>
      </c>
      <c r="J64" s="43">
        <f>((J63 * COUNT(C55:C64))-J63+C64)/COUNT(C55:C64)</f>
        <v>1655.0745464677252</v>
      </c>
      <c r="K64" s="9" t="s">
        <v>7</v>
      </c>
    </row>
    <row r="65" spans="1:11" x14ac:dyDescent="0.25">
      <c r="A65" s="33">
        <v>41522</v>
      </c>
      <c r="B65" s="7" t="s">
        <v>6</v>
      </c>
      <c r="C65" s="35">
        <v>1655.08</v>
      </c>
      <c r="D65" s="9" t="s">
        <v>5</v>
      </c>
      <c r="E65" s="11">
        <f t="shared" si="5"/>
        <v>1646.175</v>
      </c>
      <c r="F65" s="9" t="s">
        <v>5</v>
      </c>
      <c r="G65" s="2">
        <f t="shared" si="1"/>
        <v>0.18181818181818182</v>
      </c>
      <c r="H65" s="12">
        <f t="shared" si="6"/>
        <v>1648.5007254360826</v>
      </c>
      <c r="I65" s="9" t="s">
        <v>5</v>
      </c>
      <c r="J65" s="43">
        <f>((J64 * COUNT(C56:C65))-J64+C65)/COUNT(C56:C65)</f>
        <v>1655.0750918209528</v>
      </c>
      <c r="K65" s="9" t="s">
        <v>7</v>
      </c>
    </row>
    <row r="66" spans="1:11" x14ac:dyDescent="0.25">
      <c r="A66" s="33">
        <v>41523</v>
      </c>
      <c r="B66" s="7" t="s">
        <v>6</v>
      </c>
      <c r="C66" s="35">
        <v>1655.17</v>
      </c>
      <c r="D66" s="9" t="s">
        <v>5</v>
      </c>
      <c r="E66" s="11">
        <f t="shared" si="5"/>
        <v>1645.9959999999999</v>
      </c>
      <c r="F66" s="9" t="s">
        <v>5</v>
      </c>
      <c r="G66" s="2">
        <f t="shared" si="1"/>
        <v>0.18181818181818182</v>
      </c>
      <c r="H66" s="12">
        <f t="shared" si="6"/>
        <v>1649.7133208113403</v>
      </c>
      <c r="I66" s="9" t="s">
        <v>5</v>
      </c>
      <c r="J66" s="43">
        <f>((J65 * COUNT(C57:C66))-J65+C66)/COUNT(C57:C66)</f>
        <v>1655.0845826388577</v>
      </c>
      <c r="K66" s="9" t="s">
        <v>7</v>
      </c>
    </row>
    <row r="67" spans="1:11" x14ac:dyDescent="0.25">
      <c r="A67" s="33">
        <v>41526</v>
      </c>
      <c r="B67" s="7" t="s">
        <v>6</v>
      </c>
      <c r="C67" s="35">
        <v>1671.71</v>
      </c>
      <c r="D67" s="9" t="s">
        <v>5</v>
      </c>
      <c r="E67" s="11">
        <f t="shared" si="5"/>
        <v>1646.8170000000002</v>
      </c>
      <c r="F67" s="9" t="s">
        <v>5</v>
      </c>
      <c r="G67" s="2">
        <f t="shared" si="1"/>
        <v>0.18181818181818182</v>
      </c>
      <c r="H67" s="12">
        <f t="shared" si="6"/>
        <v>1653.7127170274603</v>
      </c>
      <c r="I67" s="9" t="s">
        <v>5</v>
      </c>
      <c r="J67" s="43">
        <f>((J66 * COUNT(C58:C67))-J66+C67)/COUNT(C58:C67)</f>
        <v>1656.7471243749719</v>
      </c>
      <c r="K67" s="9" t="s">
        <v>7</v>
      </c>
    </row>
    <row r="68" spans="1:11" x14ac:dyDescent="0.25">
      <c r="A68" s="33">
        <v>41527</v>
      </c>
      <c r="B68" s="7" t="s">
        <v>6</v>
      </c>
      <c r="C68" s="35">
        <v>1683.99</v>
      </c>
      <c r="D68" s="9" t="s">
        <v>5</v>
      </c>
      <c r="E68" s="11">
        <f t="shared" si="5"/>
        <v>1649.538</v>
      </c>
      <c r="F68" s="9" t="s">
        <v>5</v>
      </c>
      <c r="G68" s="2">
        <f t="shared" si="1"/>
        <v>0.18181818181818182</v>
      </c>
      <c r="H68" s="12">
        <f t="shared" si="6"/>
        <v>1659.217677567922</v>
      </c>
      <c r="I68" s="9" t="s">
        <v>5</v>
      </c>
      <c r="J68" s="43">
        <f>((J67 * COUNT(C59:C68))-J67+C68)/COUNT(C59:C68)</f>
        <v>1659.4714119374748</v>
      </c>
      <c r="K68" s="9" t="s">
        <v>7</v>
      </c>
    </row>
    <row r="69" spans="1:11" x14ac:dyDescent="0.25">
      <c r="A69" s="33">
        <v>41528</v>
      </c>
      <c r="B69" s="7" t="s">
        <v>6</v>
      </c>
      <c r="C69" s="35">
        <v>1689.13</v>
      </c>
      <c r="D69" s="9" t="s">
        <v>5</v>
      </c>
      <c r="E69" s="11">
        <f t="shared" si="5"/>
        <v>1655.4029999999998</v>
      </c>
      <c r="F69" s="9" t="s">
        <v>5</v>
      </c>
      <c r="G69" s="2">
        <f t="shared" si="1"/>
        <v>0.18181818181818182</v>
      </c>
      <c r="H69" s="12">
        <f t="shared" si="6"/>
        <v>1664.6562816464816</v>
      </c>
      <c r="I69" s="9" t="s">
        <v>5</v>
      </c>
      <c r="J69" s="43">
        <f>((J68 * COUNT(C60:C69))-J68+C69)/COUNT(C60:C69)</f>
        <v>1662.4372707437274</v>
      </c>
      <c r="K69" s="9" t="s">
        <v>7</v>
      </c>
    </row>
    <row r="70" spans="1:11" x14ac:dyDescent="0.25">
      <c r="A70" s="33">
        <v>41529</v>
      </c>
      <c r="B70" s="7" t="s">
        <v>6</v>
      </c>
      <c r="C70" s="35">
        <v>1683.42</v>
      </c>
      <c r="D70" s="9" t="s">
        <v>5</v>
      </c>
      <c r="E70" s="11">
        <f t="shared" si="5"/>
        <v>1660.2489999999998</v>
      </c>
      <c r="F70" s="9" t="s">
        <v>5</v>
      </c>
      <c r="G70" s="2">
        <f t="shared" si="1"/>
        <v>0.18181818181818182</v>
      </c>
      <c r="H70" s="12">
        <f t="shared" si="6"/>
        <v>1668.0678668016667</v>
      </c>
      <c r="I70" s="9" t="s">
        <v>5</v>
      </c>
      <c r="J70" s="43">
        <f>((J69 * COUNT(C61:C70))-J69+C70)/COUNT(C61:C70)</f>
        <v>1664.5355436693546</v>
      </c>
      <c r="K70" s="9" t="s">
        <v>7</v>
      </c>
    </row>
    <row r="71" spans="1:11" x14ac:dyDescent="0.25">
      <c r="A71" s="33">
        <v>41530</v>
      </c>
      <c r="B71" s="7" t="s">
        <v>6</v>
      </c>
      <c r="C71" s="35">
        <v>1687.99</v>
      </c>
      <c r="D71" s="9" t="s">
        <v>5</v>
      </c>
      <c r="E71" s="11">
        <f t="shared" si="5"/>
        <v>1665.2309999999998</v>
      </c>
      <c r="F71" s="9" t="s">
        <v>5</v>
      </c>
      <c r="G71" s="2">
        <f t="shared" si="1"/>
        <v>0.18181818181818182</v>
      </c>
      <c r="H71" s="12">
        <f t="shared" si="6"/>
        <v>1671.6900728377273</v>
      </c>
      <c r="I71" s="9" t="s">
        <v>5</v>
      </c>
      <c r="J71" s="43">
        <f>((J70 * COUNT(C62:C71))-J70+C71)/COUNT(C62:C71)</f>
        <v>1666.880989302419</v>
      </c>
      <c r="K71" s="9" t="s">
        <v>7</v>
      </c>
    </row>
    <row r="72" spans="1:11" x14ac:dyDescent="0.25">
      <c r="A72" s="33">
        <v>41533</v>
      </c>
      <c r="B72" s="7" t="s">
        <v>6</v>
      </c>
      <c r="C72" s="35">
        <v>1697.6</v>
      </c>
      <c r="D72" s="9" t="s">
        <v>5</v>
      </c>
      <c r="E72" s="11">
        <f t="shared" si="5"/>
        <v>1671.694</v>
      </c>
      <c r="F72" s="9" t="s">
        <v>5</v>
      </c>
      <c r="G72" s="2">
        <f t="shared" si="1"/>
        <v>0.18181818181818182</v>
      </c>
      <c r="H72" s="12">
        <f t="shared" si="6"/>
        <v>1676.4009686854131</v>
      </c>
      <c r="I72" s="9" t="s">
        <v>5</v>
      </c>
      <c r="J72" s="43">
        <f>((J71 * COUNT(C63:C72))-J71+C72)/COUNT(C63:C72)</f>
        <v>1669.9528903721771</v>
      </c>
      <c r="K72" s="9" t="s">
        <v>7</v>
      </c>
    </row>
    <row r="73" spans="1:11" x14ac:dyDescent="0.25">
      <c r="A73" s="33">
        <v>41534</v>
      </c>
      <c r="B73" s="7" t="s">
        <v>6</v>
      </c>
      <c r="C73" s="35">
        <v>1704.76</v>
      </c>
      <c r="D73" s="9" t="s">
        <v>5</v>
      </c>
      <c r="E73" s="11">
        <f t="shared" si="5"/>
        <v>1678.193</v>
      </c>
      <c r="F73" s="9" t="s">
        <v>5</v>
      </c>
      <c r="G73" s="2">
        <f t="shared" si="1"/>
        <v>0.18181818181818182</v>
      </c>
      <c r="H73" s="12">
        <f t="shared" si="6"/>
        <v>1681.5571561971562</v>
      </c>
      <c r="I73" s="9" t="s">
        <v>5</v>
      </c>
      <c r="J73" s="43">
        <f>((J72 * COUNT(C64:C73))-J72+C73)/COUNT(C64:C73)</f>
        <v>1673.4336013349591</v>
      </c>
      <c r="K73" s="9" t="s">
        <v>7</v>
      </c>
    </row>
    <row r="74" spans="1:11" x14ac:dyDescent="0.25">
      <c r="A74" s="33">
        <v>41535</v>
      </c>
      <c r="B74" s="7" t="s">
        <v>6</v>
      </c>
      <c r="C74" s="35">
        <v>1725.52</v>
      </c>
      <c r="D74" s="9" t="s">
        <v>5</v>
      </c>
      <c r="E74" s="11">
        <f t="shared" si="5"/>
        <v>1685.4369999999999</v>
      </c>
      <c r="F74" s="9" t="s">
        <v>5</v>
      </c>
      <c r="G74" s="2">
        <f t="shared" si="1"/>
        <v>0.18181818181818182</v>
      </c>
      <c r="H74" s="12">
        <f t="shared" si="6"/>
        <v>1689.5504005249461</v>
      </c>
      <c r="I74" s="9" t="s">
        <v>5</v>
      </c>
      <c r="J74" s="43">
        <f>((J73 * COUNT(C65:C74))-J73+C74)/COUNT(C65:C74)</f>
        <v>1678.6422412014631</v>
      </c>
      <c r="K74" s="9" t="s">
        <v>7</v>
      </c>
    </row>
    <row r="75" spans="1:11" x14ac:dyDescent="0.25">
      <c r="A75" s="33">
        <v>41536</v>
      </c>
      <c r="B75" s="7" t="s">
        <v>6</v>
      </c>
      <c r="C75" s="35">
        <v>1722.34</v>
      </c>
      <c r="D75" s="9" t="s">
        <v>5</v>
      </c>
      <c r="E75" s="11">
        <f t="shared" si="5"/>
        <v>1692.163</v>
      </c>
      <c r="F75" s="9" t="s">
        <v>5</v>
      </c>
      <c r="G75" s="2">
        <f t="shared" si="1"/>
        <v>0.18181818181818182</v>
      </c>
      <c r="H75" s="12">
        <f t="shared" si="6"/>
        <v>1695.5121458840467</v>
      </c>
      <c r="I75" s="9" t="s">
        <v>5</v>
      </c>
      <c r="J75" s="43">
        <f>((J74 * COUNT(C66:C75))-J74+C75)/COUNT(C66:C75)</f>
        <v>1683.0120170813166</v>
      </c>
      <c r="K75" s="9" t="s">
        <v>7</v>
      </c>
    </row>
    <row r="76" spans="1:11" x14ac:dyDescent="0.25">
      <c r="A76" s="33">
        <v>41537</v>
      </c>
      <c r="B76" s="7" t="s">
        <v>6</v>
      </c>
      <c r="C76" s="35">
        <v>1709.91</v>
      </c>
      <c r="D76" s="9" t="s">
        <v>5</v>
      </c>
      <c r="E76" s="11">
        <f t="shared" si="5"/>
        <v>1697.6370000000002</v>
      </c>
      <c r="F76" s="9" t="s">
        <v>5</v>
      </c>
      <c r="G76" s="2">
        <f t="shared" ref="G76:G112" si="7">2/(10+1)</f>
        <v>0.18181818181818182</v>
      </c>
      <c r="H76" s="12">
        <f t="shared" si="6"/>
        <v>1698.1299375414928</v>
      </c>
      <c r="I76" s="9" t="s">
        <v>5</v>
      </c>
      <c r="J76" s="43">
        <f>((J75 * COUNT(C67:C76))-J75+C76)/COUNT(C67:C76)</f>
        <v>1685.7018153731849</v>
      </c>
      <c r="K76" s="9" t="s">
        <v>7</v>
      </c>
    </row>
    <row r="77" spans="1:11" x14ac:dyDescent="0.25">
      <c r="A77" s="33">
        <v>41540</v>
      </c>
      <c r="B77" s="7" t="s">
        <v>6</v>
      </c>
      <c r="C77" s="35">
        <v>1701.84</v>
      </c>
      <c r="D77" s="9" t="s">
        <v>5</v>
      </c>
      <c r="E77" s="11">
        <f t="shared" ref="E77:E112" si="8">AVERAGE(C68:C77)</f>
        <v>1700.65</v>
      </c>
      <c r="F77" s="9" t="s">
        <v>5</v>
      </c>
      <c r="G77" s="2">
        <f t="shared" si="7"/>
        <v>0.18181818181818182</v>
      </c>
      <c r="H77" s="12">
        <f t="shared" si="6"/>
        <v>1698.8044943521304</v>
      </c>
      <c r="I77" s="9" t="s">
        <v>5</v>
      </c>
      <c r="J77" s="43">
        <f>((J76 * COUNT(C68:C77))-J76+C77)/COUNT(C68:C77)</f>
        <v>1687.3156338358665</v>
      </c>
      <c r="K77" s="9" t="s">
        <v>7</v>
      </c>
    </row>
    <row r="78" spans="1:11" x14ac:dyDescent="0.25">
      <c r="A78" s="33">
        <v>41541</v>
      </c>
      <c r="B78" s="7" t="s">
        <v>6</v>
      </c>
      <c r="C78" s="35">
        <v>1697.42</v>
      </c>
      <c r="D78" s="9" t="s">
        <v>5</v>
      </c>
      <c r="E78" s="11">
        <f t="shared" si="8"/>
        <v>1701.9929999999999</v>
      </c>
      <c r="F78" s="9" t="s">
        <v>5</v>
      </c>
      <c r="G78" s="2">
        <f t="shared" si="7"/>
        <v>0.18181818181818182</v>
      </c>
      <c r="H78" s="12">
        <f t="shared" si="6"/>
        <v>1698.5527681062886</v>
      </c>
      <c r="I78" s="9" t="s">
        <v>5</v>
      </c>
      <c r="J78" s="43">
        <f>((J77 * COUNT(C69:C78))-J77+C78)/COUNT(C69:C78)</f>
        <v>1688.32607045228</v>
      </c>
      <c r="K78" s="9" t="s">
        <v>7</v>
      </c>
    </row>
    <row r="79" spans="1:11" x14ac:dyDescent="0.25">
      <c r="A79" s="33">
        <v>41542</v>
      </c>
      <c r="B79" s="7" t="s">
        <v>6</v>
      </c>
      <c r="C79" s="35">
        <v>1692.77</v>
      </c>
      <c r="D79" s="9" t="s">
        <v>5</v>
      </c>
      <c r="E79" s="11">
        <f t="shared" si="8"/>
        <v>1702.357</v>
      </c>
      <c r="F79" s="9" t="s">
        <v>5</v>
      </c>
      <c r="G79" s="2">
        <f t="shared" si="7"/>
        <v>0.18181818181818182</v>
      </c>
      <c r="H79" s="12">
        <f t="shared" si="6"/>
        <v>1697.5013557233269</v>
      </c>
      <c r="I79" s="9" t="s">
        <v>5</v>
      </c>
      <c r="J79" s="43">
        <f>((J78 * COUNT(C70:C79))-J78+C79)/COUNT(C70:C79)</f>
        <v>1688.7704634070519</v>
      </c>
      <c r="K79" s="9" t="s">
        <v>7</v>
      </c>
    </row>
    <row r="80" spans="1:11" x14ac:dyDescent="0.25">
      <c r="A80" s="33">
        <v>41543</v>
      </c>
      <c r="B80" s="7" t="s">
        <v>6</v>
      </c>
      <c r="C80" s="35">
        <v>1698.67</v>
      </c>
      <c r="D80" s="9" t="s">
        <v>5</v>
      </c>
      <c r="E80" s="11">
        <f t="shared" si="8"/>
        <v>1703.8820000000001</v>
      </c>
      <c r="F80" s="9" t="s">
        <v>5</v>
      </c>
      <c r="G80" s="2">
        <f t="shared" si="7"/>
        <v>0.18181818181818182</v>
      </c>
      <c r="H80" s="12">
        <f t="shared" si="6"/>
        <v>1697.7138365009039</v>
      </c>
      <c r="I80" s="9" t="s">
        <v>5</v>
      </c>
      <c r="J80" s="43">
        <f>((J79 * COUNT(C71:C80))-J79+C80)/COUNT(C71:C80)</f>
        <v>1689.7604170663467</v>
      </c>
      <c r="K80" s="9" t="s">
        <v>7</v>
      </c>
    </row>
    <row r="81" spans="1:11" x14ac:dyDescent="0.25">
      <c r="A81" s="33">
        <v>41544</v>
      </c>
      <c r="B81" s="7" t="s">
        <v>6</v>
      </c>
      <c r="C81" s="35">
        <v>1691.75</v>
      </c>
      <c r="D81" s="9" t="s">
        <v>5</v>
      </c>
      <c r="E81" s="11">
        <f t="shared" si="8"/>
        <v>1704.2580000000003</v>
      </c>
      <c r="F81" s="9" t="s">
        <v>5</v>
      </c>
      <c r="G81" s="2">
        <f t="shared" si="7"/>
        <v>0.18181818181818182</v>
      </c>
      <c r="H81" s="12">
        <f t="shared" si="6"/>
        <v>1696.6295025916486</v>
      </c>
      <c r="I81" s="9" t="s">
        <v>5</v>
      </c>
      <c r="J81" s="43">
        <f>((J80 * COUNT(C72:C81))-J80+C81)/COUNT(C72:C81)</f>
        <v>1689.9593753597121</v>
      </c>
      <c r="K81" s="9" t="s">
        <v>7</v>
      </c>
    </row>
    <row r="82" spans="1:11" x14ac:dyDescent="0.25">
      <c r="A82" s="33">
        <v>41547</v>
      </c>
      <c r="B82" s="7" t="s">
        <v>6</v>
      </c>
      <c r="C82" s="35">
        <v>1681.55</v>
      </c>
      <c r="D82" s="9" t="s">
        <v>5</v>
      </c>
      <c r="E82" s="11">
        <f t="shared" si="8"/>
        <v>1702.6529999999998</v>
      </c>
      <c r="F82" s="9" t="s">
        <v>5</v>
      </c>
      <c r="G82" s="2">
        <f t="shared" si="7"/>
        <v>0.18181818181818182</v>
      </c>
      <c r="H82" s="12">
        <f t="shared" si="6"/>
        <v>1693.8877748477125</v>
      </c>
      <c r="I82" s="9" t="s">
        <v>5</v>
      </c>
      <c r="J82" s="43">
        <f>((J81 * COUNT(C73:C82))-J81+C82)/COUNT(C73:C82)</f>
        <v>1689.1184378237408</v>
      </c>
      <c r="K82" s="9" t="s">
        <v>7</v>
      </c>
    </row>
    <row r="83" spans="1:11" x14ac:dyDescent="0.25">
      <c r="A83" s="33">
        <v>41548</v>
      </c>
      <c r="B83" s="7" t="s">
        <v>6</v>
      </c>
      <c r="C83" s="35">
        <v>1695</v>
      </c>
      <c r="D83" s="9" t="s">
        <v>5</v>
      </c>
      <c r="E83" s="11">
        <f t="shared" si="8"/>
        <v>1701.6769999999997</v>
      </c>
      <c r="F83" s="9" t="s">
        <v>5</v>
      </c>
      <c r="G83" s="2">
        <f t="shared" si="7"/>
        <v>0.18181818181818182</v>
      </c>
      <c r="H83" s="12">
        <f t="shared" si="6"/>
        <v>1694.089997602674</v>
      </c>
      <c r="I83" s="9" t="s">
        <v>5</v>
      </c>
      <c r="J83" s="43">
        <f>((J82 * COUNT(C74:C83))-J82+C83)/COUNT(C74:C83)</f>
        <v>1689.7065940413668</v>
      </c>
      <c r="K83" s="9" t="s">
        <v>7</v>
      </c>
    </row>
    <row r="84" spans="1:11" x14ac:dyDescent="0.25">
      <c r="A84" s="33">
        <v>41549</v>
      </c>
      <c r="B84" s="7" t="s">
        <v>6</v>
      </c>
      <c r="C84" s="35">
        <v>1693.87</v>
      </c>
      <c r="D84" s="9" t="s">
        <v>5</v>
      </c>
      <c r="E84" s="11">
        <f t="shared" si="8"/>
        <v>1698.5119999999999</v>
      </c>
      <c r="F84" s="9" t="s">
        <v>5</v>
      </c>
      <c r="G84" s="2">
        <f t="shared" si="7"/>
        <v>0.18181818181818182</v>
      </c>
      <c r="H84" s="12">
        <f t="shared" si="6"/>
        <v>1694.0499980385514</v>
      </c>
      <c r="I84" s="9" t="s">
        <v>5</v>
      </c>
      <c r="J84" s="43">
        <f>((J83 * COUNT(C75:C84))-J83+C84)/COUNT(C75:C84)</f>
        <v>1690.1229346372299</v>
      </c>
      <c r="K84" s="9" t="s">
        <v>7</v>
      </c>
    </row>
    <row r="85" spans="1:11" x14ac:dyDescent="0.25">
      <c r="A85" s="33">
        <v>41550</v>
      </c>
      <c r="B85" s="7" t="s">
        <v>6</v>
      </c>
      <c r="C85" s="35">
        <v>1678.66</v>
      </c>
      <c r="D85" s="9" t="s">
        <v>5</v>
      </c>
      <c r="E85" s="11">
        <f t="shared" si="8"/>
        <v>1694.1439999999998</v>
      </c>
      <c r="F85" s="9" t="s">
        <v>5</v>
      </c>
      <c r="G85" s="2">
        <f t="shared" si="7"/>
        <v>0.18181818181818182</v>
      </c>
      <c r="H85" s="12">
        <f t="shared" si="6"/>
        <v>1691.2518165769966</v>
      </c>
      <c r="I85" s="9" t="s">
        <v>5</v>
      </c>
      <c r="J85" s="43">
        <f>((J84 * COUNT(C76:C85))-J84+C85)/COUNT(C76:C85)</f>
        <v>1688.9766411735072</v>
      </c>
      <c r="K85" s="9" t="s">
        <v>7</v>
      </c>
    </row>
    <row r="86" spans="1:11" x14ac:dyDescent="0.25">
      <c r="A86" s="33">
        <v>41551</v>
      </c>
      <c r="B86" s="7" t="s">
        <v>6</v>
      </c>
      <c r="C86" s="35">
        <v>1690.5</v>
      </c>
      <c r="D86" s="9" t="s">
        <v>5</v>
      </c>
      <c r="E86" s="11">
        <f t="shared" si="8"/>
        <v>1692.203</v>
      </c>
      <c r="F86" s="9" t="s">
        <v>5</v>
      </c>
      <c r="G86" s="2">
        <f t="shared" si="7"/>
        <v>0.18181818181818182</v>
      </c>
      <c r="H86" s="12">
        <f t="shared" si="6"/>
        <v>1691.1151226539064</v>
      </c>
      <c r="I86" s="9" t="s">
        <v>5</v>
      </c>
      <c r="J86" s="43">
        <f>((J85 * COUNT(C77:C86))-J85+C86)/COUNT(C77:C86)</f>
        <v>1689.1289770561566</v>
      </c>
      <c r="K86" s="9" t="s">
        <v>7</v>
      </c>
    </row>
    <row r="87" spans="1:11" x14ac:dyDescent="0.25">
      <c r="A87" s="33">
        <v>41554</v>
      </c>
      <c r="B87" s="7" t="s">
        <v>6</v>
      </c>
      <c r="C87" s="35">
        <v>1676.12</v>
      </c>
      <c r="D87" s="9" t="s">
        <v>5</v>
      </c>
      <c r="E87" s="11">
        <f t="shared" si="8"/>
        <v>1689.6309999999999</v>
      </c>
      <c r="F87" s="9" t="s">
        <v>5</v>
      </c>
      <c r="G87" s="2">
        <f t="shared" si="7"/>
        <v>0.18181818181818182</v>
      </c>
      <c r="H87" s="12">
        <f t="shared" si="6"/>
        <v>1688.3887367168325</v>
      </c>
      <c r="I87" s="9" t="s">
        <v>5</v>
      </c>
      <c r="J87" s="43">
        <f>((J86 * COUNT(C78:C87))-J86+C87)/COUNT(C78:C87)</f>
        <v>1687.8280793505407</v>
      </c>
      <c r="K87" s="9" t="s">
        <v>7</v>
      </c>
    </row>
    <row r="88" spans="1:11" x14ac:dyDescent="0.25">
      <c r="A88" s="33">
        <v>41555</v>
      </c>
      <c r="B88" s="7" t="s">
        <v>6</v>
      </c>
      <c r="C88" s="35">
        <v>1655.45</v>
      </c>
      <c r="D88" s="9" t="s">
        <v>5</v>
      </c>
      <c r="E88" s="11">
        <f t="shared" si="8"/>
        <v>1685.434</v>
      </c>
      <c r="F88" s="9" t="s">
        <v>5</v>
      </c>
      <c r="G88" s="2">
        <f t="shared" si="7"/>
        <v>0.18181818181818182</v>
      </c>
      <c r="H88" s="12">
        <f t="shared" si="6"/>
        <v>1682.3998754955901</v>
      </c>
      <c r="I88" s="9" t="s">
        <v>5</v>
      </c>
      <c r="J88" s="43">
        <f>((J87 * COUNT(C79:C88))-J87+C88)/COUNT(C79:C88)</f>
        <v>1684.5902714154868</v>
      </c>
      <c r="K88" s="9" t="s">
        <v>7</v>
      </c>
    </row>
    <row r="89" spans="1:11" x14ac:dyDescent="0.25">
      <c r="A89" s="33">
        <v>41556</v>
      </c>
      <c r="B89" s="7" t="s">
        <v>6</v>
      </c>
      <c r="C89" s="35">
        <v>1656.4</v>
      </c>
      <c r="D89" s="9" t="s">
        <v>5</v>
      </c>
      <c r="E89" s="11">
        <f t="shared" si="8"/>
        <v>1681.797</v>
      </c>
      <c r="F89" s="9" t="s">
        <v>5</v>
      </c>
      <c r="G89" s="2">
        <f t="shared" si="7"/>
        <v>0.18181818181818182</v>
      </c>
      <c r="H89" s="12">
        <f t="shared" si="6"/>
        <v>1677.6726254054829</v>
      </c>
      <c r="I89" s="9" t="s">
        <v>5</v>
      </c>
      <c r="J89" s="43">
        <f>((J88 * COUNT(C80:C89))-J88+C89)/COUNT(C80:C89)</f>
        <v>1681.7712442739382</v>
      </c>
      <c r="K89" s="9" t="s">
        <v>7</v>
      </c>
    </row>
    <row r="90" spans="1:11" x14ac:dyDescent="0.25">
      <c r="A90" s="33">
        <v>41557</v>
      </c>
      <c r="B90" s="7" t="s">
        <v>6</v>
      </c>
      <c r="C90" s="35">
        <v>1692.56</v>
      </c>
      <c r="D90" s="9" t="s">
        <v>5</v>
      </c>
      <c r="E90" s="11">
        <f t="shared" si="8"/>
        <v>1681.1860000000001</v>
      </c>
      <c r="F90" s="9" t="s">
        <v>5</v>
      </c>
      <c r="G90" s="2">
        <f t="shared" si="7"/>
        <v>0.18181818181818182</v>
      </c>
      <c r="H90" s="12">
        <f t="shared" si="6"/>
        <v>1680.3794207863041</v>
      </c>
      <c r="I90" s="9" t="s">
        <v>5</v>
      </c>
      <c r="J90" s="43">
        <f>((J89 * COUNT(C81:C90))-J89+C90)/COUNT(C81:C90)</f>
        <v>1682.8501198465444</v>
      </c>
      <c r="K90" s="9" t="s">
        <v>7</v>
      </c>
    </row>
    <row r="91" spans="1:11" x14ac:dyDescent="0.25">
      <c r="A91" s="33">
        <v>41558</v>
      </c>
      <c r="B91" s="7" t="s">
        <v>6</v>
      </c>
      <c r="C91" s="35">
        <v>1703.2</v>
      </c>
      <c r="D91" s="9" t="s">
        <v>5</v>
      </c>
      <c r="E91" s="11">
        <f t="shared" si="8"/>
        <v>1682.3310000000001</v>
      </c>
      <c r="F91" s="9" t="s">
        <v>5</v>
      </c>
      <c r="G91" s="2">
        <f t="shared" si="7"/>
        <v>0.18181818181818182</v>
      </c>
      <c r="H91" s="12">
        <f t="shared" si="6"/>
        <v>1684.528617006976</v>
      </c>
      <c r="I91" s="9" t="s">
        <v>5</v>
      </c>
      <c r="J91" s="43">
        <f>((J90 * COUNT(C82:C91))-J90+C91)/COUNT(C82:C91)</f>
        <v>1684.88510786189</v>
      </c>
      <c r="K91" s="9" t="s">
        <v>7</v>
      </c>
    </row>
    <row r="92" spans="1:11" x14ac:dyDescent="0.25">
      <c r="A92" s="33">
        <v>41561</v>
      </c>
      <c r="B92" s="7" t="s">
        <v>6</v>
      </c>
      <c r="C92" s="35">
        <v>1710.14</v>
      </c>
      <c r="D92" s="9" t="s">
        <v>5</v>
      </c>
      <c r="E92" s="11">
        <f t="shared" si="8"/>
        <v>1685.19</v>
      </c>
      <c r="F92" s="9" t="s">
        <v>5</v>
      </c>
      <c r="G92" s="2">
        <f t="shared" si="7"/>
        <v>0.18181818181818182</v>
      </c>
      <c r="H92" s="12">
        <f t="shared" si="6"/>
        <v>1689.1852320966168</v>
      </c>
      <c r="I92" s="9" t="s">
        <v>5</v>
      </c>
      <c r="J92" s="43">
        <f>((J91 * COUNT(C83:C92))-J91+C92)/COUNT(C83:C92)</f>
        <v>1687.4105970757009</v>
      </c>
      <c r="K92" s="9" t="s">
        <v>7</v>
      </c>
    </row>
    <row r="93" spans="1:11" x14ac:dyDescent="0.25">
      <c r="A93" s="33">
        <v>41562</v>
      </c>
      <c r="B93" s="7" t="s">
        <v>6</v>
      </c>
      <c r="C93" s="35">
        <v>1698.06</v>
      </c>
      <c r="D93" s="9" t="s">
        <v>5</v>
      </c>
      <c r="E93" s="11">
        <f t="shared" si="8"/>
        <v>1685.4959999999999</v>
      </c>
      <c r="F93" s="9" t="s">
        <v>5</v>
      </c>
      <c r="G93" s="2">
        <f t="shared" si="7"/>
        <v>0.18181818181818182</v>
      </c>
      <c r="H93" s="12">
        <f t="shared" si="6"/>
        <v>1690.7988262608683</v>
      </c>
      <c r="I93" s="9" t="s">
        <v>5</v>
      </c>
      <c r="J93" s="43">
        <f>((J92 * COUNT(C84:C93))-J92+C93)/COUNT(C84:C93)</f>
        <v>1688.475537368131</v>
      </c>
      <c r="K93" s="9" t="s">
        <v>7</v>
      </c>
    </row>
    <row r="94" spans="1:11" x14ac:dyDescent="0.25">
      <c r="A94" s="33">
        <v>41563</v>
      </c>
      <c r="B94" s="7" t="s">
        <v>6</v>
      </c>
      <c r="C94" s="35">
        <v>1721.54</v>
      </c>
      <c r="D94" s="9" t="s">
        <v>5</v>
      </c>
      <c r="E94" s="11">
        <f t="shared" si="8"/>
        <v>1688.2629999999997</v>
      </c>
      <c r="F94" s="9" t="s">
        <v>5</v>
      </c>
      <c r="G94" s="2">
        <f t="shared" si="7"/>
        <v>0.18181818181818182</v>
      </c>
      <c r="H94" s="12">
        <f t="shared" ref="H94:H112" si="9">G94*(C94-H93)+H93</f>
        <v>1696.388130577074</v>
      </c>
      <c r="I94" s="9" t="s">
        <v>5</v>
      </c>
      <c r="J94" s="43">
        <f>((J93 * COUNT(C85:C94))-J93+C94)/COUNT(C85:C94)</f>
        <v>1691.7819836313179</v>
      </c>
      <c r="K94" s="9" t="s">
        <v>7</v>
      </c>
    </row>
    <row r="95" spans="1:11" x14ac:dyDescent="0.25">
      <c r="A95" s="33">
        <v>41564</v>
      </c>
      <c r="B95" s="7" t="s">
        <v>6</v>
      </c>
      <c r="C95" s="35">
        <v>1733.15</v>
      </c>
      <c r="D95" s="9" t="s">
        <v>5</v>
      </c>
      <c r="E95" s="11">
        <f t="shared" si="8"/>
        <v>1693.712</v>
      </c>
      <c r="F95" s="9" t="s">
        <v>5</v>
      </c>
      <c r="G95" s="2">
        <f t="shared" si="7"/>
        <v>0.18181818181818182</v>
      </c>
      <c r="H95" s="12">
        <f t="shared" si="9"/>
        <v>1703.0721068357877</v>
      </c>
      <c r="I95" s="9" t="s">
        <v>5</v>
      </c>
      <c r="J95" s="43">
        <f>((J94 * COUNT(C86:C95))-J94+C95)/COUNT(C86:C95)</f>
        <v>1695.9187852681862</v>
      </c>
      <c r="K95" s="9" t="s">
        <v>7</v>
      </c>
    </row>
    <row r="96" spans="1:11" x14ac:dyDescent="0.25">
      <c r="A96" s="33">
        <v>41565</v>
      </c>
      <c r="B96" s="7" t="s">
        <v>6</v>
      </c>
      <c r="C96" s="35">
        <v>1744.5</v>
      </c>
      <c r="D96" s="9" t="s">
        <v>5</v>
      </c>
      <c r="E96" s="11">
        <f t="shared" si="8"/>
        <v>1699.1119999999996</v>
      </c>
      <c r="F96" s="9" t="s">
        <v>5</v>
      </c>
      <c r="G96" s="2">
        <f t="shared" si="7"/>
        <v>0.18181818181818182</v>
      </c>
      <c r="H96" s="12">
        <f t="shared" si="9"/>
        <v>1710.6044510474626</v>
      </c>
      <c r="I96" s="9" t="s">
        <v>5</v>
      </c>
      <c r="J96" s="43">
        <f>((J95 * COUNT(C87:C96))-J95+C96)/COUNT(C87:C96)</f>
        <v>1700.7769067413676</v>
      </c>
      <c r="K96" s="9" t="s">
        <v>7</v>
      </c>
    </row>
    <row r="97" spans="1:11" x14ac:dyDescent="0.25">
      <c r="A97" s="33">
        <v>41568</v>
      </c>
      <c r="B97" s="7" t="s">
        <v>6</v>
      </c>
      <c r="C97" s="35">
        <v>1744.66</v>
      </c>
      <c r="D97" s="9" t="s">
        <v>5</v>
      </c>
      <c r="E97" s="11">
        <f t="shared" si="8"/>
        <v>1705.9659999999999</v>
      </c>
      <c r="F97" s="9" t="s">
        <v>5</v>
      </c>
      <c r="G97" s="2">
        <f t="shared" si="7"/>
        <v>0.18181818181818182</v>
      </c>
      <c r="H97" s="12">
        <f t="shared" si="9"/>
        <v>1716.7963690388331</v>
      </c>
      <c r="I97" s="9" t="s">
        <v>5</v>
      </c>
      <c r="J97" s="43">
        <f>((J96 * COUNT(C88:C97))-J96+C97)/COUNT(C88:C97)</f>
        <v>1705.1652160672306</v>
      </c>
      <c r="K97" s="9" t="s">
        <v>7</v>
      </c>
    </row>
    <row r="98" spans="1:11" x14ac:dyDescent="0.25">
      <c r="A98" s="33">
        <v>41569</v>
      </c>
      <c r="B98" s="7" t="s">
        <v>6</v>
      </c>
      <c r="C98" s="35">
        <v>1754.67</v>
      </c>
      <c r="D98" s="9" t="s">
        <v>5</v>
      </c>
      <c r="E98" s="11">
        <f t="shared" si="8"/>
        <v>1715.8880000000001</v>
      </c>
      <c r="F98" s="9" t="s">
        <v>5</v>
      </c>
      <c r="G98" s="2">
        <f t="shared" si="7"/>
        <v>0.18181818181818182</v>
      </c>
      <c r="H98" s="12">
        <f t="shared" si="9"/>
        <v>1723.6824837590452</v>
      </c>
      <c r="I98" s="9" t="s">
        <v>5</v>
      </c>
      <c r="J98" s="43">
        <f>((J97 * COUNT(C89:C98))-J97+C98)/COUNT(C89:C98)</f>
        <v>1710.1156944605077</v>
      </c>
      <c r="K98" s="9" t="s">
        <v>7</v>
      </c>
    </row>
    <row r="99" spans="1:11" x14ac:dyDescent="0.25">
      <c r="A99" s="33">
        <v>41570</v>
      </c>
      <c r="B99" s="7" t="s">
        <v>6</v>
      </c>
      <c r="C99" s="35">
        <v>1746.38</v>
      </c>
      <c r="D99" s="9" t="s">
        <v>5</v>
      </c>
      <c r="E99" s="11">
        <f t="shared" si="8"/>
        <v>1724.886</v>
      </c>
      <c r="F99" s="9" t="s">
        <v>5</v>
      </c>
      <c r="G99" s="2">
        <f t="shared" si="7"/>
        <v>0.18181818181818182</v>
      </c>
      <c r="H99" s="12">
        <f t="shared" si="9"/>
        <v>1727.8093048937642</v>
      </c>
      <c r="I99" s="9" t="s">
        <v>5</v>
      </c>
      <c r="J99" s="43">
        <f>((J98 * COUNT(C90:C99))-J98+C99)/COUNT(C90:C99)</f>
        <v>1713.7421250144569</v>
      </c>
      <c r="K99" s="9" t="s">
        <v>7</v>
      </c>
    </row>
    <row r="100" spans="1:11" x14ac:dyDescent="0.25">
      <c r="A100" s="33">
        <v>41571</v>
      </c>
      <c r="B100" s="7" t="s">
        <v>6</v>
      </c>
      <c r="C100" s="35">
        <v>1752.07</v>
      </c>
      <c r="D100" s="9" t="s">
        <v>5</v>
      </c>
      <c r="E100" s="11">
        <f t="shared" si="8"/>
        <v>1730.837</v>
      </c>
      <c r="F100" s="9" t="s">
        <v>5</v>
      </c>
      <c r="G100" s="2">
        <f t="shared" si="7"/>
        <v>0.18181818181818182</v>
      </c>
      <c r="H100" s="12">
        <f t="shared" si="9"/>
        <v>1732.2203403676253</v>
      </c>
      <c r="I100" s="9" t="s">
        <v>5</v>
      </c>
      <c r="J100" s="43">
        <f>((J99 * COUNT(C91:C100))-J99+C100)/COUNT(C91:C100)</f>
        <v>1717.5749125130114</v>
      </c>
      <c r="K100" s="9" t="s">
        <v>7</v>
      </c>
    </row>
    <row r="101" spans="1:11" x14ac:dyDescent="0.25">
      <c r="A101" s="33">
        <v>41572</v>
      </c>
      <c r="B101" s="7" t="s">
        <v>6</v>
      </c>
      <c r="C101" s="35">
        <v>1759.77</v>
      </c>
      <c r="D101" s="9" t="s">
        <v>5</v>
      </c>
      <c r="E101" s="11">
        <f t="shared" si="8"/>
        <v>1736.4939999999999</v>
      </c>
      <c r="F101" s="9" t="s">
        <v>5</v>
      </c>
      <c r="G101" s="2">
        <f t="shared" si="7"/>
        <v>0.18181818181818182</v>
      </c>
      <c r="H101" s="12">
        <f t="shared" si="9"/>
        <v>1737.2293693916934</v>
      </c>
      <c r="I101" s="9" t="s">
        <v>5</v>
      </c>
      <c r="J101" s="43">
        <f>((J100 * COUNT(C92:C101))-J100+C101)/COUNT(C92:C101)</f>
        <v>1721.7944212617101</v>
      </c>
      <c r="K101" s="9" t="s">
        <v>7</v>
      </c>
    </row>
    <row r="102" spans="1:11" x14ac:dyDescent="0.25">
      <c r="A102" s="33">
        <v>41575</v>
      </c>
      <c r="B102" s="7" t="s">
        <v>6</v>
      </c>
      <c r="C102" s="35">
        <v>1762.11</v>
      </c>
      <c r="D102" s="9" t="s">
        <v>5</v>
      </c>
      <c r="E102" s="11">
        <f t="shared" si="8"/>
        <v>1741.691</v>
      </c>
      <c r="F102" s="9" t="s">
        <v>5</v>
      </c>
      <c r="G102" s="2">
        <f t="shared" si="7"/>
        <v>0.18181818181818182</v>
      </c>
      <c r="H102" s="12">
        <f t="shared" si="9"/>
        <v>1741.7531204113855</v>
      </c>
      <c r="I102" s="9" t="s">
        <v>5</v>
      </c>
      <c r="J102" s="43">
        <f>((J101 * COUNT(C93:C102))-J101+C102)/COUNT(C93:C102)</f>
        <v>1725.825979135539</v>
      </c>
      <c r="K102" s="9" t="s">
        <v>7</v>
      </c>
    </row>
    <row r="103" spans="1:11" x14ac:dyDescent="0.25">
      <c r="A103" s="33">
        <v>41576</v>
      </c>
      <c r="B103" s="7" t="s">
        <v>6</v>
      </c>
      <c r="C103" s="35">
        <v>1771.95</v>
      </c>
      <c r="D103" s="9" t="s">
        <v>5</v>
      </c>
      <c r="E103" s="11">
        <f t="shared" si="8"/>
        <v>1749.0800000000004</v>
      </c>
      <c r="F103" s="9" t="s">
        <v>5</v>
      </c>
      <c r="G103" s="2">
        <f t="shared" si="7"/>
        <v>0.18181818181818182</v>
      </c>
      <c r="H103" s="12">
        <f t="shared" si="9"/>
        <v>1747.24346215477</v>
      </c>
      <c r="I103" s="9" t="s">
        <v>5</v>
      </c>
      <c r="J103" s="43">
        <f>((J102 * COUNT(C94:C103))-J102+C103)/COUNT(C94:C103)</f>
        <v>1730.4383812219851</v>
      </c>
      <c r="K103" s="9" t="s">
        <v>7</v>
      </c>
    </row>
    <row r="104" spans="1:11" x14ac:dyDescent="0.25">
      <c r="A104" s="33">
        <v>41577</v>
      </c>
      <c r="B104" s="7" t="s">
        <v>6</v>
      </c>
      <c r="C104" s="35">
        <v>1763.31</v>
      </c>
      <c r="D104" s="9" t="s">
        <v>5</v>
      </c>
      <c r="E104" s="11">
        <f t="shared" si="8"/>
        <v>1753.2570000000003</v>
      </c>
      <c r="F104" s="9" t="s">
        <v>5</v>
      </c>
      <c r="G104" s="2">
        <f t="shared" si="7"/>
        <v>0.18181818181818182</v>
      </c>
      <c r="H104" s="12">
        <f t="shared" si="9"/>
        <v>1750.1646508539027</v>
      </c>
      <c r="I104" s="9" t="s">
        <v>5</v>
      </c>
      <c r="J104" s="43">
        <f>((J103 * COUNT(C95:C104))-J103+C104)/COUNT(C95:C104)</f>
        <v>1733.7255430997866</v>
      </c>
      <c r="K104" s="9" t="s">
        <v>7</v>
      </c>
    </row>
    <row r="105" spans="1:11" x14ac:dyDescent="0.25">
      <c r="A105" s="33">
        <v>41578</v>
      </c>
      <c r="B105" s="7" t="s">
        <v>6</v>
      </c>
      <c r="C105" s="35">
        <v>1756.54</v>
      </c>
      <c r="D105" s="9" t="s">
        <v>5</v>
      </c>
      <c r="E105" s="11">
        <f t="shared" si="8"/>
        <v>1755.5960000000002</v>
      </c>
      <c r="F105" s="9" t="s">
        <v>5</v>
      </c>
      <c r="G105" s="2">
        <f t="shared" si="7"/>
        <v>0.18181818181818182</v>
      </c>
      <c r="H105" s="12">
        <f t="shared" si="9"/>
        <v>1751.3238052441022</v>
      </c>
      <c r="I105" s="9" t="s">
        <v>5</v>
      </c>
      <c r="J105" s="43">
        <f>((J104 * COUNT(C96:C105))-J104+C105)/COUNT(C96:C105)</f>
        <v>1736.006988789808</v>
      </c>
      <c r="K105" s="9" t="s">
        <v>7</v>
      </c>
    </row>
    <row r="106" spans="1:11" x14ac:dyDescent="0.25">
      <c r="A106" s="33">
        <v>41579</v>
      </c>
      <c r="B106" s="7" t="s">
        <v>6</v>
      </c>
      <c r="C106" s="35">
        <v>1761.64</v>
      </c>
      <c r="D106" s="9" t="s">
        <v>5</v>
      </c>
      <c r="E106" s="11">
        <f t="shared" si="8"/>
        <v>1757.31</v>
      </c>
      <c r="F106" s="9" t="s">
        <v>5</v>
      </c>
      <c r="G106" s="2">
        <f t="shared" si="7"/>
        <v>0.18181818181818182</v>
      </c>
      <c r="H106" s="12">
        <f t="shared" si="9"/>
        <v>1753.1994770179019</v>
      </c>
      <c r="I106" s="9" t="s">
        <v>5</v>
      </c>
      <c r="J106" s="43">
        <f>((J105 * COUNT(C97:C106))-J105+C106)/COUNT(C97:C106)</f>
        <v>1738.5702899108273</v>
      </c>
      <c r="K106" s="9" t="s">
        <v>7</v>
      </c>
    </row>
    <row r="107" spans="1:11" x14ac:dyDescent="0.25">
      <c r="A107" s="33">
        <v>41582</v>
      </c>
      <c r="B107" s="7" t="s">
        <v>6</v>
      </c>
      <c r="C107" s="35">
        <v>1767.93</v>
      </c>
      <c r="D107" s="9" t="s">
        <v>5</v>
      </c>
      <c r="E107" s="11">
        <f t="shared" si="8"/>
        <v>1759.6369999999999</v>
      </c>
      <c r="F107" s="9" t="s">
        <v>5</v>
      </c>
      <c r="G107" s="2">
        <f t="shared" si="7"/>
        <v>0.18181818181818182</v>
      </c>
      <c r="H107" s="12">
        <f t="shared" si="9"/>
        <v>1755.8777539237381</v>
      </c>
      <c r="I107" s="9" t="s">
        <v>5</v>
      </c>
      <c r="J107" s="43">
        <f>((J106 * COUNT(C98:C107))-J106+C107)/COUNT(C98:C107)</f>
        <v>1741.5062609197444</v>
      </c>
      <c r="K107" s="9" t="s">
        <v>7</v>
      </c>
    </row>
    <row r="108" spans="1:11" x14ac:dyDescent="0.25">
      <c r="A108" s="33">
        <v>41583</v>
      </c>
      <c r="B108" s="7" t="s">
        <v>6</v>
      </c>
      <c r="C108" s="35">
        <v>1762.97</v>
      </c>
      <c r="D108" s="9" t="s">
        <v>5</v>
      </c>
      <c r="E108" s="11">
        <f t="shared" si="8"/>
        <v>1760.4669999999999</v>
      </c>
      <c r="F108" s="9" t="s">
        <v>5</v>
      </c>
      <c r="G108" s="2">
        <f t="shared" si="7"/>
        <v>0.18181818181818182</v>
      </c>
      <c r="H108" s="12">
        <f t="shared" si="9"/>
        <v>1757.1672532103312</v>
      </c>
      <c r="I108" s="9" t="s">
        <v>5</v>
      </c>
      <c r="J108" s="43">
        <f>((J107 * COUNT(C99:C108))-J107+C108)/COUNT(C99:C108)</f>
        <v>1743.65263482777</v>
      </c>
      <c r="K108" s="9" t="s">
        <v>7</v>
      </c>
    </row>
    <row r="109" spans="1:11" x14ac:dyDescent="0.25">
      <c r="A109" s="33">
        <v>41584</v>
      </c>
      <c r="B109" s="7" t="s">
        <v>6</v>
      </c>
      <c r="C109" s="35">
        <v>1770.49</v>
      </c>
      <c r="D109" s="9" t="s">
        <v>5</v>
      </c>
      <c r="E109" s="11">
        <f t="shared" si="8"/>
        <v>1762.8779999999999</v>
      </c>
      <c r="F109" s="9" t="s">
        <v>5</v>
      </c>
      <c r="G109" s="2">
        <f t="shared" si="7"/>
        <v>0.18181818181818182</v>
      </c>
      <c r="H109" s="12">
        <f t="shared" si="9"/>
        <v>1759.5895708084529</v>
      </c>
      <c r="I109" s="9" t="s">
        <v>5</v>
      </c>
      <c r="J109" s="43">
        <f>((J108 * COUNT(C100:C109))-J108+C109)/COUNT(C100:C109)</f>
        <v>1746.3363713449933</v>
      </c>
      <c r="K109" s="9" t="s">
        <v>7</v>
      </c>
    </row>
    <row r="110" spans="1:11" x14ac:dyDescent="0.25">
      <c r="A110" s="33">
        <v>41585</v>
      </c>
      <c r="B110" s="7" t="s">
        <v>6</v>
      </c>
      <c r="C110" s="35">
        <v>1747.15</v>
      </c>
      <c r="D110" s="9" t="s">
        <v>5</v>
      </c>
      <c r="E110" s="11">
        <f t="shared" si="8"/>
        <v>1762.386</v>
      </c>
      <c r="F110" s="9" t="s">
        <v>5</v>
      </c>
      <c r="G110" s="2">
        <f t="shared" si="7"/>
        <v>0.18181818181818182</v>
      </c>
      <c r="H110" s="12">
        <f t="shared" si="9"/>
        <v>1757.3278306614616</v>
      </c>
      <c r="I110" s="9" t="s">
        <v>5</v>
      </c>
      <c r="J110" s="43">
        <f>((J109 * COUNT(C101:C110))-J109+C110)/COUNT(C101:C110)</f>
        <v>1746.417734210494</v>
      </c>
      <c r="K110" s="9" t="s">
        <v>7</v>
      </c>
    </row>
    <row r="111" spans="1:11" x14ac:dyDescent="0.25">
      <c r="A111" s="33">
        <v>41586</v>
      </c>
      <c r="B111" s="7" t="s">
        <v>6</v>
      </c>
      <c r="C111" s="35">
        <v>1770.61</v>
      </c>
      <c r="D111" s="9" t="s">
        <v>5</v>
      </c>
      <c r="E111" s="11">
        <f t="shared" si="8"/>
        <v>1763.4699999999998</v>
      </c>
      <c r="F111" s="9" t="s">
        <v>5</v>
      </c>
      <c r="G111" s="2">
        <f t="shared" si="7"/>
        <v>0.18181818181818182</v>
      </c>
      <c r="H111" s="12">
        <f t="shared" si="9"/>
        <v>1759.7427705411958</v>
      </c>
      <c r="I111" s="9" t="s">
        <v>5</v>
      </c>
      <c r="J111" s="43">
        <f>((J110 * COUNT(C102:C111))-J110+C111)/COUNT(C102:C111)</f>
        <v>1748.8369607894444</v>
      </c>
      <c r="K111" s="9" t="s">
        <v>7</v>
      </c>
    </row>
    <row r="112" spans="1:11" x14ac:dyDescent="0.25">
      <c r="A112" s="33">
        <v>41589</v>
      </c>
      <c r="B112" s="7" t="s">
        <v>6</v>
      </c>
      <c r="C112" s="35">
        <v>1771.89</v>
      </c>
      <c r="D112" s="9" t="s">
        <v>5</v>
      </c>
      <c r="E112" s="11">
        <f t="shared" si="8"/>
        <v>1764.4479999999999</v>
      </c>
      <c r="F112" s="9" t="s">
        <v>5</v>
      </c>
      <c r="G112" s="2">
        <f t="shared" si="7"/>
        <v>0.18181818181818182</v>
      </c>
      <c r="H112" s="12">
        <f t="shared" si="9"/>
        <v>1761.951357715524</v>
      </c>
      <c r="I112" s="9" t="s">
        <v>5</v>
      </c>
      <c r="J112" s="43">
        <f>((J111 * COUNT(C103:C112))-J111+C112)/COUNT(C103:C112)</f>
        <v>1751.1422647105003</v>
      </c>
      <c r="K112" s="9" t="s">
        <v>7</v>
      </c>
    </row>
    <row r="113" spans="3:8" x14ac:dyDescent="0.25">
      <c r="C113" s="35">
        <f>COUNT(C3:C112)</f>
        <v>110</v>
      </c>
      <c r="E113" s="11">
        <f>COUNTIF(E3:E112, "&gt;0")</f>
        <v>100</v>
      </c>
      <c r="G113" s="11">
        <f>COUNTIF(G3:G112, "&gt;0")</f>
        <v>109</v>
      </c>
      <c r="H113" s="12">
        <f>COUNTIF(H3:H112, "&gt;0")</f>
        <v>100</v>
      </c>
    </row>
  </sheetData>
  <sortState ref="A2:G16070">
    <sortCondition ref="A1"/>
  </sortState>
  <hyperlinks>
    <hyperlink ref="A1" r:id="rId1" location="symbol=^gspc;range=1y;compare=;indicator=bollinger+sma%2810%29+ema%2810%29;charttype=area;crosshair=on;ohlcvalues=0;logscale=off;source=undefined;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A74" workbookViewId="0">
      <selection activeCell="B3" sqref="B3:J112"/>
    </sheetView>
  </sheetViews>
  <sheetFormatPr defaultRowHeight="15" x14ac:dyDescent="0.25"/>
  <cols>
    <col min="1" max="1" width="12.28515625" style="30" customWidth="1"/>
    <col min="2" max="2" width="2" style="7" customWidth="1"/>
    <col min="3" max="3" width="9.140625" style="1"/>
    <col min="4" max="4" width="2.140625" style="9" customWidth="1"/>
    <col min="5" max="5" width="10" style="16" bestFit="1" customWidth="1"/>
    <col min="6" max="6" width="2.140625" style="9" customWidth="1"/>
    <col min="7" max="7" width="9.140625" style="11"/>
    <col min="8" max="8" width="2.140625" style="9" customWidth="1"/>
    <col min="9" max="9" width="9.140625" style="11"/>
    <col min="10" max="10" width="2.28515625" style="17" bestFit="1" customWidth="1"/>
    <col min="11" max="11" width="9.140625" style="27"/>
  </cols>
  <sheetData>
    <row r="1" spans="1:11" s="19" customFormat="1" x14ac:dyDescent="0.25">
      <c r="A1" s="24" t="s">
        <v>10</v>
      </c>
      <c r="B1" s="18"/>
      <c r="D1" s="21"/>
      <c r="E1" s="20"/>
      <c r="F1" s="21"/>
      <c r="G1" s="22"/>
      <c r="H1" s="21"/>
      <c r="I1" s="22"/>
      <c r="J1" s="23"/>
      <c r="K1" s="31"/>
    </row>
    <row r="2" spans="1:11" x14ac:dyDescent="0.25">
      <c r="A2" s="29" t="s">
        <v>0</v>
      </c>
      <c r="B2" s="6"/>
      <c r="C2" s="3" t="s">
        <v>1</v>
      </c>
      <c r="D2" s="8"/>
      <c r="E2" s="14" t="s">
        <v>2</v>
      </c>
      <c r="F2" s="8"/>
      <c r="G2" s="10" t="s">
        <v>8</v>
      </c>
      <c r="H2" s="8"/>
      <c r="I2" s="10" t="s">
        <v>9</v>
      </c>
      <c r="K2" s="28" t="s">
        <v>12</v>
      </c>
    </row>
    <row r="3" spans="1:11" x14ac:dyDescent="0.25">
      <c r="A3" s="30">
        <v>41435</v>
      </c>
      <c r="B3" s="7" t="s">
        <v>6</v>
      </c>
      <c r="C3" s="1">
        <v>1642.81</v>
      </c>
      <c r="D3" s="9" t="s">
        <v>5</v>
      </c>
      <c r="E3" s="15">
        <v>0</v>
      </c>
      <c r="F3" s="9" t="s">
        <v>5</v>
      </c>
      <c r="G3" s="11">
        <v>0</v>
      </c>
      <c r="H3" s="9" t="s">
        <v>5</v>
      </c>
      <c r="I3" s="11">
        <v>0</v>
      </c>
      <c r="J3" s="17" t="s">
        <v>7</v>
      </c>
    </row>
    <row r="4" spans="1:11" x14ac:dyDescent="0.25">
      <c r="A4" s="30">
        <v>41436</v>
      </c>
      <c r="B4" s="7" t="s">
        <v>6</v>
      </c>
      <c r="C4" s="1">
        <v>1626.13</v>
      </c>
      <c r="D4" s="9" t="s">
        <v>5</v>
      </c>
      <c r="E4" s="15">
        <v>0</v>
      </c>
      <c r="F4" s="9" t="s">
        <v>5</v>
      </c>
      <c r="G4" s="11">
        <v>0</v>
      </c>
      <c r="H4" s="9" t="s">
        <v>5</v>
      </c>
      <c r="I4" s="11">
        <v>0</v>
      </c>
      <c r="J4" s="17" t="s">
        <v>7</v>
      </c>
    </row>
    <row r="5" spans="1:11" x14ac:dyDescent="0.25">
      <c r="A5" s="30">
        <v>41437</v>
      </c>
      <c r="B5" s="7" t="s">
        <v>6</v>
      </c>
      <c r="C5" s="1">
        <v>1612.52</v>
      </c>
      <c r="D5" s="9" t="s">
        <v>5</v>
      </c>
      <c r="E5" s="15">
        <v>0</v>
      </c>
      <c r="F5" s="9" t="s">
        <v>5</v>
      </c>
      <c r="G5" s="11">
        <v>0</v>
      </c>
      <c r="H5" s="9" t="s">
        <v>5</v>
      </c>
      <c r="I5" s="11">
        <v>0</v>
      </c>
      <c r="J5" s="17" t="s">
        <v>7</v>
      </c>
    </row>
    <row r="6" spans="1:11" x14ac:dyDescent="0.25">
      <c r="A6" s="30">
        <v>41438</v>
      </c>
      <c r="B6" s="7" t="s">
        <v>6</v>
      </c>
      <c r="C6" s="1">
        <v>1636.36</v>
      </c>
      <c r="D6" s="9" t="s">
        <v>5</v>
      </c>
      <c r="E6" s="15">
        <v>0</v>
      </c>
      <c r="F6" s="9" t="s">
        <v>5</v>
      </c>
      <c r="G6" s="11">
        <v>0</v>
      </c>
      <c r="H6" s="9" t="s">
        <v>5</v>
      </c>
      <c r="I6" s="11">
        <v>0</v>
      </c>
      <c r="J6" s="17" t="s">
        <v>7</v>
      </c>
    </row>
    <row r="7" spans="1:11" x14ac:dyDescent="0.25">
      <c r="A7" s="30">
        <v>41439</v>
      </c>
      <c r="B7" s="7" t="s">
        <v>6</v>
      </c>
      <c r="C7" s="1">
        <v>1626.73</v>
      </c>
      <c r="D7" s="9" t="s">
        <v>5</v>
      </c>
      <c r="E7" s="15">
        <v>0</v>
      </c>
      <c r="F7" s="9" t="s">
        <v>5</v>
      </c>
      <c r="G7" s="11">
        <v>0</v>
      </c>
      <c r="H7" s="9" t="s">
        <v>5</v>
      </c>
      <c r="I7" s="11">
        <v>0</v>
      </c>
      <c r="J7" s="17" t="s">
        <v>7</v>
      </c>
    </row>
    <row r="8" spans="1:11" x14ac:dyDescent="0.25">
      <c r="A8" s="30">
        <v>41442</v>
      </c>
      <c r="B8" s="7" t="s">
        <v>6</v>
      </c>
      <c r="C8" s="1">
        <v>1639.04</v>
      </c>
      <c r="D8" s="9" t="s">
        <v>5</v>
      </c>
      <c r="E8" s="15">
        <v>0</v>
      </c>
      <c r="F8" s="9" t="s">
        <v>5</v>
      </c>
      <c r="G8" s="11">
        <v>0</v>
      </c>
      <c r="H8" s="9" t="s">
        <v>5</v>
      </c>
      <c r="I8" s="11">
        <v>0</v>
      </c>
      <c r="J8" s="17" t="s">
        <v>7</v>
      </c>
    </row>
    <row r="9" spans="1:11" x14ac:dyDescent="0.25">
      <c r="A9" s="30">
        <v>41443</v>
      </c>
      <c r="B9" s="7" t="s">
        <v>6</v>
      </c>
      <c r="C9" s="1">
        <v>1651.81</v>
      </c>
      <c r="D9" s="9" t="s">
        <v>5</v>
      </c>
      <c r="E9" s="15">
        <v>0</v>
      </c>
      <c r="F9" s="9" t="s">
        <v>5</v>
      </c>
      <c r="G9" s="11">
        <v>0</v>
      </c>
      <c r="H9" s="9" t="s">
        <v>5</v>
      </c>
      <c r="I9" s="11">
        <v>0</v>
      </c>
      <c r="J9" s="17" t="s">
        <v>7</v>
      </c>
    </row>
    <row r="10" spans="1:11" x14ac:dyDescent="0.25">
      <c r="A10" s="30">
        <v>41444</v>
      </c>
      <c r="B10" s="7" t="s">
        <v>6</v>
      </c>
      <c r="C10" s="1">
        <v>1628.93</v>
      </c>
      <c r="D10" s="9" t="s">
        <v>5</v>
      </c>
      <c r="E10" s="15">
        <v>0</v>
      </c>
      <c r="F10" s="9" t="s">
        <v>5</v>
      </c>
      <c r="G10" s="11">
        <v>0</v>
      </c>
      <c r="H10" s="9" t="s">
        <v>5</v>
      </c>
      <c r="I10" s="11">
        <v>0</v>
      </c>
      <c r="J10" s="17" t="s">
        <v>7</v>
      </c>
    </row>
    <row r="11" spans="1:11" x14ac:dyDescent="0.25">
      <c r="A11" s="30">
        <v>41445</v>
      </c>
      <c r="B11" s="7" t="s">
        <v>6</v>
      </c>
      <c r="C11" s="1">
        <v>1588.19</v>
      </c>
      <c r="D11" s="9" t="s">
        <v>5</v>
      </c>
      <c r="E11" s="15">
        <v>0</v>
      </c>
      <c r="F11" s="9" t="s">
        <v>5</v>
      </c>
      <c r="G11" s="11">
        <v>0</v>
      </c>
      <c r="H11" s="9" t="s">
        <v>5</v>
      </c>
      <c r="I11" s="11">
        <v>0</v>
      </c>
      <c r="J11" s="17" t="s">
        <v>7</v>
      </c>
    </row>
    <row r="12" spans="1:11" x14ac:dyDescent="0.25">
      <c r="A12" s="30">
        <v>41446</v>
      </c>
      <c r="B12" s="7" t="s">
        <v>6</v>
      </c>
      <c r="C12" s="1">
        <v>1592.43</v>
      </c>
      <c r="D12" s="9" t="s">
        <v>5</v>
      </c>
      <c r="E12" s="15">
        <v>0</v>
      </c>
      <c r="F12" s="9" t="s">
        <v>5</v>
      </c>
      <c r="G12" s="11">
        <v>0</v>
      </c>
      <c r="H12" s="9" t="s">
        <v>5</v>
      </c>
      <c r="I12" s="11">
        <v>0</v>
      </c>
      <c r="J12" s="17" t="s">
        <v>7</v>
      </c>
    </row>
    <row r="13" spans="1:11" x14ac:dyDescent="0.25">
      <c r="A13" s="30">
        <v>41449</v>
      </c>
      <c r="B13" s="7" t="s">
        <v>6</v>
      </c>
      <c r="C13" s="1">
        <v>1573.09</v>
      </c>
      <c r="D13" s="9" t="s">
        <v>5</v>
      </c>
      <c r="E13" s="15">
        <v>0</v>
      </c>
      <c r="F13" s="9" t="s">
        <v>5</v>
      </c>
      <c r="G13" s="11">
        <v>0</v>
      </c>
      <c r="H13" s="9" t="s">
        <v>5</v>
      </c>
      <c r="I13" s="11">
        <v>0</v>
      </c>
      <c r="J13" s="17" t="s">
        <v>7</v>
      </c>
    </row>
    <row r="14" spans="1:11" x14ac:dyDescent="0.25">
      <c r="A14" s="30">
        <v>41450</v>
      </c>
      <c r="B14" s="7" t="s">
        <v>6</v>
      </c>
      <c r="C14" s="1">
        <v>1588.03</v>
      </c>
      <c r="D14" s="9" t="s">
        <v>5</v>
      </c>
      <c r="E14" s="15">
        <v>0</v>
      </c>
      <c r="F14" s="9" t="s">
        <v>5</v>
      </c>
      <c r="G14" s="11">
        <v>0</v>
      </c>
      <c r="H14" s="9" t="s">
        <v>5</v>
      </c>
      <c r="I14" s="11">
        <v>0</v>
      </c>
      <c r="J14" s="17" t="s">
        <v>7</v>
      </c>
    </row>
    <row r="15" spans="1:11" x14ac:dyDescent="0.25">
      <c r="A15" s="30">
        <v>41451</v>
      </c>
      <c r="B15" s="7" t="s">
        <v>6</v>
      </c>
      <c r="C15" s="1">
        <v>1603.26</v>
      </c>
      <c r="D15" s="9" t="s">
        <v>5</v>
      </c>
      <c r="E15" s="15">
        <v>0</v>
      </c>
      <c r="F15" s="9" t="s">
        <v>5</v>
      </c>
      <c r="G15" s="11">
        <v>0</v>
      </c>
      <c r="H15" s="9" t="s">
        <v>5</v>
      </c>
      <c r="I15" s="11">
        <v>0</v>
      </c>
      <c r="J15" s="17" t="s">
        <v>7</v>
      </c>
    </row>
    <row r="16" spans="1:11" x14ac:dyDescent="0.25">
      <c r="A16" s="30">
        <v>41452</v>
      </c>
      <c r="B16" s="7" t="s">
        <v>6</v>
      </c>
      <c r="C16" s="1">
        <v>1613.2</v>
      </c>
      <c r="D16" s="9" t="s">
        <v>5</v>
      </c>
      <c r="E16" s="15">
        <v>0</v>
      </c>
      <c r="F16" s="9" t="s">
        <v>5</v>
      </c>
      <c r="G16" s="11">
        <v>0</v>
      </c>
      <c r="H16" s="9" t="s">
        <v>5</v>
      </c>
      <c r="I16" s="11">
        <v>0</v>
      </c>
      <c r="J16" s="17" t="s">
        <v>7</v>
      </c>
    </row>
    <row r="17" spans="1:11" x14ac:dyDescent="0.25">
      <c r="A17" s="30">
        <v>41453</v>
      </c>
      <c r="B17" s="7" t="s">
        <v>6</v>
      </c>
      <c r="C17" s="1">
        <v>1606.28</v>
      </c>
      <c r="D17" s="9" t="s">
        <v>5</v>
      </c>
      <c r="E17" s="15">
        <v>0</v>
      </c>
      <c r="F17" s="9" t="s">
        <v>5</v>
      </c>
      <c r="G17" s="11">
        <v>0</v>
      </c>
      <c r="H17" s="9" t="s">
        <v>5</v>
      </c>
      <c r="I17" s="11">
        <v>0</v>
      </c>
      <c r="J17" s="17" t="s">
        <v>7</v>
      </c>
    </row>
    <row r="18" spans="1:11" x14ac:dyDescent="0.25">
      <c r="A18" s="30">
        <v>41456</v>
      </c>
      <c r="B18" s="7" t="s">
        <v>6</v>
      </c>
      <c r="C18" s="1">
        <v>1614.96</v>
      </c>
      <c r="D18" s="9" t="s">
        <v>5</v>
      </c>
      <c r="E18" s="15">
        <v>0</v>
      </c>
      <c r="F18" s="9" t="s">
        <v>5</v>
      </c>
      <c r="G18" s="11">
        <v>0</v>
      </c>
      <c r="H18" s="9" t="s">
        <v>5</v>
      </c>
      <c r="I18" s="11">
        <v>0</v>
      </c>
      <c r="J18" s="17" t="s">
        <v>7</v>
      </c>
    </row>
    <row r="19" spans="1:11" x14ac:dyDescent="0.25">
      <c r="A19" s="30">
        <v>41457</v>
      </c>
      <c r="B19" s="7" t="s">
        <v>6</v>
      </c>
      <c r="C19" s="1">
        <v>1614.08</v>
      </c>
      <c r="D19" s="9" t="s">
        <v>5</v>
      </c>
      <c r="E19" s="15">
        <v>0</v>
      </c>
      <c r="F19" s="9" t="s">
        <v>5</v>
      </c>
      <c r="G19" s="11">
        <v>0</v>
      </c>
      <c r="H19" s="9" t="s">
        <v>5</v>
      </c>
      <c r="I19" s="11">
        <v>0</v>
      </c>
      <c r="J19" s="17" t="s">
        <v>7</v>
      </c>
    </row>
    <row r="20" spans="1:11" x14ac:dyDescent="0.25">
      <c r="A20" s="30">
        <v>41458</v>
      </c>
      <c r="B20" s="7" t="s">
        <v>6</v>
      </c>
      <c r="C20" s="1">
        <v>1615.41</v>
      </c>
      <c r="D20" s="9" t="s">
        <v>5</v>
      </c>
      <c r="E20" s="15">
        <v>0</v>
      </c>
      <c r="F20" s="9" t="s">
        <v>5</v>
      </c>
      <c r="G20" s="11">
        <v>0</v>
      </c>
      <c r="H20" s="9" t="s">
        <v>5</v>
      </c>
      <c r="I20" s="11">
        <v>0</v>
      </c>
      <c r="J20" s="17" t="s">
        <v>7</v>
      </c>
    </row>
    <row r="21" spans="1:11" x14ac:dyDescent="0.25">
      <c r="A21" s="30">
        <v>41460</v>
      </c>
      <c r="B21" s="7" t="s">
        <v>6</v>
      </c>
      <c r="C21" s="1">
        <v>1631.89</v>
      </c>
      <c r="D21" s="9" t="s">
        <v>5</v>
      </c>
      <c r="E21" s="15">
        <v>0</v>
      </c>
      <c r="F21" s="9" t="s">
        <v>5</v>
      </c>
      <c r="G21" s="11">
        <v>0</v>
      </c>
      <c r="H21" s="9" t="s">
        <v>5</v>
      </c>
      <c r="I21" s="11">
        <v>0</v>
      </c>
      <c r="J21" s="17" t="s">
        <v>7</v>
      </c>
    </row>
    <row r="22" spans="1:11" x14ac:dyDescent="0.25">
      <c r="A22" s="30">
        <v>41463</v>
      </c>
      <c r="B22" s="7" t="s">
        <v>6</v>
      </c>
      <c r="C22" s="1">
        <v>1640.46</v>
      </c>
      <c r="D22" s="9" t="s">
        <v>5</v>
      </c>
      <c r="E22" s="15">
        <f>ROUND(AVERAGE(C3:C22),2)</f>
        <v>1617.28</v>
      </c>
      <c r="F22" s="9" t="s">
        <v>5</v>
      </c>
      <c r="G22" s="11">
        <f>E22+(2*STDEVP(C3:C22))</f>
        <v>1658.2282861546121</v>
      </c>
      <c r="H22" s="9" t="s">
        <v>5</v>
      </c>
      <c r="I22" s="11">
        <f>E22-(2*STDEVP(C3:C22))</f>
        <v>1576.3317138453879</v>
      </c>
      <c r="J22" s="17" t="s">
        <v>7</v>
      </c>
      <c r="K22" s="27">
        <f>STDEVP(C3:C22)</f>
        <v>20.474143077306067</v>
      </c>
    </row>
    <row r="23" spans="1:11" x14ac:dyDescent="0.25">
      <c r="A23" s="30">
        <v>41464</v>
      </c>
      <c r="B23" s="7" t="s">
        <v>6</v>
      </c>
      <c r="C23" s="1">
        <v>1652.32</v>
      </c>
      <c r="D23" s="9" t="s">
        <v>5</v>
      </c>
      <c r="E23" s="15">
        <f t="shared" ref="E23:E72" si="0">ROUND(AVERAGE(C4:C23),2)</f>
        <v>1617.76</v>
      </c>
      <c r="F23" s="9" t="s">
        <v>5</v>
      </c>
      <c r="G23" s="11">
        <f t="shared" ref="G23:G72" si="1">E23+(2*STDEVP(C4:C23))</f>
        <v>1660.080916530718</v>
      </c>
      <c r="H23" s="9" t="s">
        <v>5</v>
      </c>
      <c r="I23" s="11">
        <f t="shared" ref="I23:I72" si="2">E23-(2*STDEVP(C4:C23))</f>
        <v>1575.439083469282</v>
      </c>
      <c r="J23" s="17" t="s">
        <v>7</v>
      </c>
      <c r="K23" s="27">
        <f t="shared" ref="K23:K72" si="3">STDEVP(C4:C23)</f>
        <v>21.160458265358997</v>
      </c>
    </row>
    <row r="24" spans="1:11" x14ac:dyDescent="0.25">
      <c r="A24" s="30">
        <v>41465</v>
      </c>
      <c r="B24" s="7" t="s">
        <v>6</v>
      </c>
      <c r="C24" s="1">
        <v>1652.62</v>
      </c>
      <c r="D24" s="9" t="s">
        <v>5</v>
      </c>
      <c r="E24" s="15">
        <f t="shared" si="0"/>
        <v>1619.08</v>
      </c>
      <c r="F24" s="9" t="s">
        <v>5</v>
      </c>
      <c r="G24" s="11">
        <f t="shared" si="1"/>
        <v>1663.9477801880146</v>
      </c>
      <c r="H24" s="9" t="s">
        <v>5</v>
      </c>
      <c r="I24" s="11">
        <f t="shared" si="2"/>
        <v>1574.2122198119853</v>
      </c>
      <c r="J24" s="17" t="s">
        <v>7</v>
      </c>
      <c r="K24" s="27">
        <f t="shared" si="3"/>
        <v>22.43389009400731</v>
      </c>
    </row>
    <row r="25" spans="1:11" x14ac:dyDescent="0.25">
      <c r="A25" s="30">
        <v>41466</v>
      </c>
      <c r="B25" s="7" t="s">
        <v>6</v>
      </c>
      <c r="C25" s="1">
        <v>1675.02</v>
      </c>
      <c r="D25" s="9" t="s">
        <v>5</v>
      </c>
      <c r="E25" s="15">
        <f t="shared" si="0"/>
        <v>1622.21</v>
      </c>
      <c r="F25" s="9" t="s">
        <v>5</v>
      </c>
      <c r="G25" s="11">
        <f t="shared" si="1"/>
        <v>1673.1147414196359</v>
      </c>
      <c r="H25" s="9" t="s">
        <v>5</v>
      </c>
      <c r="I25" s="11">
        <f t="shared" si="2"/>
        <v>1571.3052585803641</v>
      </c>
      <c r="J25" s="17" t="s">
        <v>7</v>
      </c>
      <c r="K25" s="27">
        <f t="shared" si="3"/>
        <v>25.452370709817966</v>
      </c>
    </row>
    <row r="26" spans="1:11" x14ac:dyDescent="0.25">
      <c r="A26" s="30">
        <v>41467</v>
      </c>
      <c r="B26" s="7" t="s">
        <v>6</v>
      </c>
      <c r="C26" s="1">
        <v>1680.19</v>
      </c>
      <c r="D26" s="9" t="s">
        <v>5</v>
      </c>
      <c r="E26" s="15">
        <f t="shared" si="0"/>
        <v>1624.4</v>
      </c>
      <c r="F26" s="9" t="s">
        <v>5</v>
      </c>
      <c r="G26" s="11">
        <f t="shared" si="1"/>
        <v>1681.0078835852394</v>
      </c>
      <c r="H26" s="9" t="s">
        <v>5</v>
      </c>
      <c r="I26" s="11">
        <f t="shared" si="2"/>
        <v>1567.7921164147608</v>
      </c>
      <c r="J26" s="17" t="s">
        <v>7</v>
      </c>
      <c r="K26" s="27">
        <f t="shared" si="3"/>
        <v>28.303941792619622</v>
      </c>
    </row>
    <row r="27" spans="1:11" x14ac:dyDescent="0.25">
      <c r="A27" s="30">
        <v>41470</v>
      </c>
      <c r="B27" s="7" t="s">
        <v>6</v>
      </c>
      <c r="C27" s="1">
        <v>1682.5</v>
      </c>
      <c r="D27" s="9" t="s">
        <v>5</v>
      </c>
      <c r="E27" s="15">
        <f t="shared" si="0"/>
        <v>1627.19</v>
      </c>
      <c r="F27" s="9" t="s">
        <v>5</v>
      </c>
      <c r="G27" s="11">
        <f t="shared" si="1"/>
        <v>1689.2178380970997</v>
      </c>
      <c r="H27" s="9" t="s">
        <v>5</v>
      </c>
      <c r="I27" s="11">
        <f t="shared" si="2"/>
        <v>1565.1621619029004</v>
      </c>
      <c r="J27" s="17" t="s">
        <v>7</v>
      </c>
      <c r="K27" s="27">
        <f t="shared" si="3"/>
        <v>31.013919048549791</v>
      </c>
    </row>
    <row r="28" spans="1:11" x14ac:dyDescent="0.25">
      <c r="A28" s="30">
        <v>41471</v>
      </c>
      <c r="B28" s="7" t="s">
        <v>6</v>
      </c>
      <c r="C28" s="1">
        <v>1676.26</v>
      </c>
      <c r="D28" s="9" t="s">
        <v>5</v>
      </c>
      <c r="E28" s="15">
        <f t="shared" si="0"/>
        <v>1629.05</v>
      </c>
      <c r="F28" s="9" t="s">
        <v>5</v>
      </c>
      <c r="G28" s="11">
        <f t="shared" si="1"/>
        <v>1694.5263689509429</v>
      </c>
      <c r="H28" s="9" t="s">
        <v>5</v>
      </c>
      <c r="I28" s="11">
        <f t="shared" si="2"/>
        <v>1563.573631049057</v>
      </c>
      <c r="J28" s="17" t="s">
        <v>7</v>
      </c>
      <c r="K28" s="27">
        <f t="shared" si="3"/>
        <v>32.738184475471449</v>
      </c>
    </row>
    <row r="29" spans="1:11" x14ac:dyDescent="0.25">
      <c r="A29" s="30">
        <v>41472</v>
      </c>
      <c r="B29" s="7" t="s">
        <v>6</v>
      </c>
      <c r="C29" s="1">
        <v>1680.91</v>
      </c>
      <c r="D29" s="9" t="s">
        <v>5</v>
      </c>
      <c r="E29" s="15">
        <f t="shared" si="0"/>
        <v>1630.5</v>
      </c>
      <c r="F29" s="9" t="s">
        <v>5</v>
      </c>
      <c r="G29" s="11">
        <f t="shared" si="1"/>
        <v>1699.1514088056465</v>
      </c>
      <c r="H29" s="9" t="s">
        <v>5</v>
      </c>
      <c r="I29" s="11">
        <f t="shared" si="2"/>
        <v>1561.8485911943535</v>
      </c>
      <c r="J29" s="17" t="s">
        <v>7</v>
      </c>
      <c r="K29" s="27">
        <f t="shared" si="3"/>
        <v>34.325704402823263</v>
      </c>
    </row>
    <row r="30" spans="1:11" x14ac:dyDescent="0.25">
      <c r="A30" s="30">
        <v>41473</v>
      </c>
      <c r="B30" s="7" t="s">
        <v>6</v>
      </c>
      <c r="C30" s="1">
        <v>1689.37</v>
      </c>
      <c r="D30" s="9" t="s">
        <v>5</v>
      </c>
      <c r="E30" s="15">
        <f t="shared" si="0"/>
        <v>1633.52</v>
      </c>
      <c r="F30" s="9" t="s">
        <v>5</v>
      </c>
      <c r="G30" s="11">
        <f t="shared" si="1"/>
        <v>1706.7940890833861</v>
      </c>
      <c r="H30" s="9" t="s">
        <v>5</v>
      </c>
      <c r="I30" s="11">
        <f t="shared" si="2"/>
        <v>1560.2459109166139</v>
      </c>
      <c r="J30" s="17" t="s">
        <v>7</v>
      </c>
      <c r="K30" s="27">
        <f t="shared" si="3"/>
        <v>36.637044541693037</v>
      </c>
    </row>
    <row r="31" spans="1:11" x14ac:dyDescent="0.25">
      <c r="A31" s="30">
        <v>41474</v>
      </c>
      <c r="B31" s="7" t="s">
        <v>6</v>
      </c>
      <c r="C31" s="1">
        <v>1692.09</v>
      </c>
      <c r="D31" s="9" t="s">
        <v>5</v>
      </c>
      <c r="E31" s="15">
        <f t="shared" si="0"/>
        <v>1638.72</v>
      </c>
      <c r="F31" s="9" t="s">
        <v>5</v>
      </c>
      <c r="G31" s="11">
        <f t="shared" si="1"/>
        <v>1713.1251192526429</v>
      </c>
      <c r="H31" s="9" t="s">
        <v>5</v>
      </c>
      <c r="I31" s="11">
        <f t="shared" si="2"/>
        <v>1564.3148807473572</v>
      </c>
      <c r="J31" s="17" t="s">
        <v>7</v>
      </c>
      <c r="K31" s="27">
        <f t="shared" si="3"/>
        <v>37.20255962632141</v>
      </c>
    </row>
    <row r="32" spans="1:11" x14ac:dyDescent="0.25">
      <c r="A32" s="30">
        <v>41477</v>
      </c>
      <c r="B32" s="7" t="s">
        <v>6</v>
      </c>
      <c r="C32" s="1">
        <v>1695.53</v>
      </c>
      <c r="D32" s="9" t="s">
        <v>5</v>
      </c>
      <c r="E32" s="15">
        <f t="shared" si="0"/>
        <v>1643.87</v>
      </c>
      <c r="F32" s="9" t="s">
        <v>5</v>
      </c>
      <c r="G32" s="11">
        <f t="shared" si="1"/>
        <v>1719.0152588723997</v>
      </c>
      <c r="H32" s="9" t="s">
        <v>5</v>
      </c>
      <c r="I32" s="11">
        <f t="shared" si="2"/>
        <v>1568.7247411276001</v>
      </c>
      <c r="J32" s="17" t="s">
        <v>7</v>
      </c>
      <c r="K32" s="27">
        <f t="shared" si="3"/>
        <v>37.572629436199961</v>
      </c>
    </row>
    <row r="33" spans="1:11" x14ac:dyDescent="0.25">
      <c r="A33" s="30">
        <v>41478</v>
      </c>
      <c r="B33" s="7" t="s">
        <v>6</v>
      </c>
      <c r="C33" s="1">
        <v>1692.39</v>
      </c>
      <c r="D33" s="9" t="s">
        <v>5</v>
      </c>
      <c r="E33" s="15">
        <f t="shared" si="0"/>
        <v>1649.84</v>
      </c>
      <c r="F33" s="9" t="s">
        <v>5</v>
      </c>
      <c r="G33" s="11">
        <f t="shared" si="1"/>
        <v>1720.3608792557211</v>
      </c>
      <c r="H33" s="9" t="s">
        <v>5</v>
      </c>
      <c r="I33" s="11">
        <f t="shared" si="2"/>
        <v>1579.3191207442787</v>
      </c>
      <c r="J33" s="17" t="s">
        <v>7</v>
      </c>
      <c r="K33" s="27">
        <f t="shared" si="3"/>
        <v>35.260439627860563</v>
      </c>
    </row>
    <row r="34" spans="1:11" x14ac:dyDescent="0.25">
      <c r="A34" s="30">
        <v>41479</v>
      </c>
      <c r="B34" s="7" t="s">
        <v>6</v>
      </c>
      <c r="C34" s="1">
        <v>1685.94</v>
      </c>
      <c r="D34" s="9" t="s">
        <v>5</v>
      </c>
      <c r="E34" s="15">
        <f t="shared" si="0"/>
        <v>1654.73</v>
      </c>
      <c r="F34" s="9" t="s">
        <v>5</v>
      </c>
      <c r="G34" s="11">
        <f t="shared" si="1"/>
        <v>1720.8657411389636</v>
      </c>
      <c r="H34" s="9" t="s">
        <v>5</v>
      </c>
      <c r="I34" s="11">
        <f t="shared" si="2"/>
        <v>1588.5942588610365</v>
      </c>
      <c r="J34" s="17" t="s">
        <v>7</v>
      </c>
      <c r="K34" s="27">
        <f t="shared" si="3"/>
        <v>33.067870569481791</v>
      </c>
    </row>
    <row r="35" spans="1:11" x14ac:dyDescent="0.25">
      <c r="A35" s="30">
        <v>41480</v>
      </c>
      <c r="B35" s="7" t="s">
        <v>6</v>
      </c>
      <c r="C35" s="1">
        <v>1690.25</v>
      </c>
      <c r="D35" s="9" t="s">
        <v>5</v>
      </c>
      <c r="E35" s="15">
        <f t="shared" si="0"/>
        <v>1659.08</v>
      </c>
      <c r="F35" s="9" t="s">
        <v>5</v>
      </c>
      <c r="G35" s="11">
        <f t="shared" si="1"/>
        <v>1722.4884093082296</v>
      </c>
      <c r="H35" s="9" t="s">
        <v>5</v>
      </c>
      <c r="I35" s="11">
        <f t="shared" si="2"/>
        <v>1595.6715906917702</v>
      </c>
      <c r="J35" s="17" t="s">
        <v>7</v>
      </c>
      <c r="K35" s="27">
        <f t="shared" si="3"/>
        <v>31.704204654114875</v>
      </c>
    </row>
    <row r="36" spans="1:11" x14ac:dyDescent="0.25">
      <c r="A36" s="30">
        <v>41481</v>
      </c>
      <c r="B36" s="7" t="s">
        <v>6</v>
      </c>
      <c r="C36" s="1">
        <v>1691.65</v>
      </c>
      <c r="D36" s="9" t="s">
        <v>5</v>
      </c>
      <c r="E36" s="15">
        <f t="shared" si="0"/>
        <v>1663.01</v>
      </c>
      <c r="F36" s="9" t="s">
        <v>5</v>
      </c>
      <c r="G36" s="11">
        <f t="shared" si="1"/>
        <v>1724.2483753540212</v>
      </c>
      <c r="H36" s="9" t="s">
        <v>5</v>
      </c>
      <c r="I36" s="11">
        <f t="shared" si="2"/>
        <v>1601.7716246459788</v>
      </c>
      <c r="J36" s="17" t="s">
        <v>7</v>
      </c>
      <c r="K36" s="27">
        <f t="shared" si="3"/>
        <v>30.619187677010636</v>
      </c>
    </row>
    <row r="37" spans="1:11" x14ac:dyDescent="0.25">
      <c r="A37" s="30">
        <v>41484</v>
      </c>
      <c r="B37" s="7" t="s">
        <v>6</v>
      </c>
      <c r="C37" s="1">
        <v>1685.33</v>
      </c>
      <c r="D37" s="9" t="s">
        <v>5</v>
      </c>
      <c r="E37" s="15">
        <f t="shared" si="0"/>
        <v>1666.96</v>
      </c>
      <c r="F37" s="9" t="s">
        <v>5</v>
      </c>
      <c r="G37" s="11">
        <f t="shared" si="1"/>
        <v>1723.0291891416312</v>
      </c>
      <c r="H37" s="9" t="s">
        <v>5</v>
      </c>
      <c r="I37" s="11">
        <f t="shared" si="2"/>
        <v>1610.8908108583689</v>
      </c>
      <c r="J37" s="17" t="s">
        <v>7</v>
      </c>
      <c r="K37" s="27">
        <f t="shared" si="3"/>
        <v>28.034594570815532</v>
      </c>
    </row>
    <row r="38" spans="1:11" x14ac:dyDescent="0.25">
      <c r="A38" s="30">
        <v>41485</v>
      </c>
      <c r="B38" s="7" t="s">
        <v>6</v>
      </c>
      <c r="C38" s="1">
        <v>1685.96</v>
      </c>
      <c r="D38" s="9" t="s">
        <v>5</v>
      </c>
      <c r="E38" s="15">
        <f t="shared" si="0"/>
        <v>1670.51</v>
      </c>
      <c r="F38" s="9" t="s">
        <v>5</v>
      </c>
      <c r="G38" s="11">
        <f t="shared" si="1"/>
        <v>1721.7426709336924</v>
      </c>
      <c r="H38" s="9" t="s">
        <v>5</v>
      </c>
      <c r="I38" s="11">
        <f t="shared" si="2"/>
        <v>1619.2773290663076</v>
      </c>
      <c r="J38" s="17" t="s">
        <v>7</v>
      </c>
      <c r="K38" s="27">
        <f t="shared" si="3"/>
        <v>25.616335466846149</v>
      </c>
    </row>
    <row r="39" spans="1:11" x14ac:dyDescent="0.25">
      <c r="A39" s="30">
        <v>41486</v>
      </c>
      <c r="B39" s="7" t="s">
        <v>6</v>
      </c>
      <c r="C39" s="1">
        <v>1685.73</v>
      </c>
      <c r="D39" s="9" t="s">
        <v>5</v>
      </c>
      <c r="E39" s="15">
        <f t="shared" si="0"/>
        <v>1674.09</v>
      </c>
      <c r="F39" s="9" t="s">
        <v>5</v>
      </c>
      <c r="G39" s="11">
        <f t="shared" si="1"/>
        <v>1718.6203608339299</v>
      </c>
      <c r="H39" s="9" t="s">
        <v>5</v>
      </c>
      <c r="I39" s="11">
        <f t="shared" si="2"/>
        <v>1629.5596391660699</v>
      </c>
      <c r="J39" s="17" t="s">
        <v>7</v>
      </c>
      <c r="K39" s="27">
        <f t="shared" si="3"/>
        <v>22.265180416964952</v>
      </c>
    </row>
    <row r="40" spans="1:11" x14ac:dyDescent="0.25">
      <c r="A40" s="30">
        <v>41487</v>
      </c>
      <c r="B40" s="7" t="s">
        <v>6</v>
      </c>
      <c r="C40" s="1">
        <v>1706.87</v>
      </c>
      <c r="D40" s="9" t="s">
        <v>5</v>
      </c>
      <c r="E40" s="15">
        <f t="shared" si="0"/>
        <v>1678.66</v>
      </c>
      <c r="F40" s="9" t="s">
        <v>5</v>
      </c>
      <c r="G40" s="11">
        <f t="shared" si="1"/>
        <v>1716.4158516789121</v>
      </c>
      <c r="H40" s="9" t="s">
        <v>5</v>
      </c>
      <c r="I40" s="11">
        <f t="shared" si="2"/>
        <v>1640.9041483210881</v>
      </c>
      <c r="J40" s="17" t="s">
        <v>7</v>
      </c>
      <c r="K40" s="27">
        <f t="shared" si="3"/>
        <v>18.877925839455976</v>
      </c>
    </row>
    <row r="41" spans="1:11" x14ac:dyDescent="0.25">
      <c r="A41" s="30">
        <v>41488</v>
      </c>
      <c r="B41" s="7" t="s">
        <v>6</v>
      </c>
      <c r="C41" s="1">
        <v>1709.67</v>
      </c>
      <c r="D41" s="9" t="s">
        <v>5</v>
      </c>
      <c r="E41" s="15">
        <f t="shared" si="0"/>
        <v>1682.55</v>
      </c>
      <c r="F41" s="9" t="s">
        <v>5</v>
      </c>
      <c r="G41" s="11">
        <f t="shared" si="1"/>
        <v>1716.0122181571992</v>
      </c>
      <c r="H41" s="9" t="s">
        <v>5</v>
      </c>
      <c r="I41" s="11">
        <f t="shared" si="2"/>
        <v>1649.0877818428007</v>
      </c>
      <c r="J41" s="17" t="s">
        <v>7</v>
      </c>
      <c r="K41" s="27">
        <f t="shared" si="3"/>
        <v>16.731109078599673</v>
      </c>
    </row>
    <row r="42" spans="1:11" x14ac:dyDescent="0.25">
      <c r="A42" s="30">
        <v>41491</v>
      </c>
      <c r="B42" s="7" t="s">
        <v>6</v>
      </c>
      <c r="C42" s="1">
        <v>1707.14</v>
      </c>
      <c r="D42" s="9" t="s">
        <v>5</v>
      </c>
      <c r="E42" s="15">
        <f t="shared" si="0"/>
        <v>1685.89</v>
      </c>
      <c r="F42" s="9" t="s">
        <v>5</v>
      </c>
      <c r="G42" s="11">
        <f t="shared" si="1"/>
        <v>1714.9037519807421</v>
      </c>
      <c r="H42" s="9" t="s">
        <v>5</v>
      </c>
      <c r="I42" s="11">
        <f t="shared" si="2"/>
        <v>1656.8762480192581</v>
      </c>
      <c r="J42" s="17" t="s">
        <v>7</v>
      </c>
      <c r="K42" s="27">
        <f t="shared" si="3"/>
        <v>14.506875990370935</v>
      </c>
    </row>
    <row r="43" spans="1:11" x14ac:dyDescent="0.25">
      <c r="A43" s="30">
        <v>41492</v>
      </c>
      <c r="B43" s="7" t="s">
        <v>6</v>
      </c>
      <c r="C43" s="1">
        <v>1697.37</v>
      </c>
      <c r="D43" s="9" t="s">
        <v>5</v>
      </c>
      <c r="E43" s="15">
        <f t="shared" si="0"/>
        <v>1688.14</v>
      </c>
      <c r="F43" s="9" t="s">
        <v>5</v>
      </c>
      <c r="G43" s="11">
        <f t="shared" si="1"/>
        <v>1713.0904697150174</v>
      </c>
      <c r="H43" s="9" t="s">
        <v>5</v>
      </c>
      <c r="I43" s="11">
        <f t="shared" si="2"/>
        <v>1663.1895302849828</v>
      </c>
      <c r="J43" s="17" t="s">
        <v>7</v>
      </c>
      <c r="K43" s="27">
        <f t="shared" si="3"/>
        <v>12.47523485750871</v>
      </c>
    </row>
    <row r="44" spans="1:11" x14ac:dyDescent="0.25">
      <c r="A44" s="30">
        <v>41493</v>
      </c>
      <c r="B44" s="7" t="s">
        <v>6</v>
      </c>
      <c r="C44" s="1">
        <v>1690.91</v>
      </c>
      <c r="D44" s="9" t="s">
        <v>5</v>
      </c>
      <c r="E44" s="15">
        <f t="shared" si="0"/>
        <v>1690.05</v>
      </c>
      <c r="F44" s="9" t="s">
        <v>5</v>
      </c>
      <c r="G44" s="11">
        <f t="shared" si="1"/>
        <v>1708.9463715035454</v>
      </c>
      <c r="H44" s="9" t="s">
        <v>5</v>
      </c>
      <c r="I44" s="11">
        <f t="shared" si="2"/>
        <v>1671.1536284964545</v>
      </c>
      <c r="J44" s="17" t="s">
        <v>7</v>
      </c>
      <c r="K44" s="27">
        <f t="shared" si="3"/>
        <v>9.4481857517726642</v>
      </c>
    </row>
    <row r="45" spans="1:11" x14ac:dyDescent="0.25">
      <c r="A45" s="30">
        <v>41494</v>
      </c>
      <c r="B45" s="7" t="s">
        <v>6</v>
      </c>
      <c r="C45" s="1">
        <v>1697.48</v>
      </c>
      <c r="D45" s="9" t="s">
        <v>5</v>
      </c>
      <c r="E45" s="15">
        <f t="shared" si="0"/>
        <v>1691.18</v>
      </c>
      <c r="F45" s="9" t="s">
        <v>5</v>
      </c>
      <c r="G45" s="11">
        <f t="shared" si="1"/>
        <v>1709.0084380695562</v>
      </c>
      <c r="H45" s="9" t="s">
        <v>5</v>
      </c>
      <c r="I45" s="11">
        <f t="shared" si="2"/>
        <v>1673.3515619304439</v>
      </c>
      <c r="J45" s="17" t="s">
        <v>7</v>
      </c>
      <c r="K45" s="27">
        <f t="shared" si="3"/>
        <v>8.9142190347780854</v>
      </c>
    </row>
    <row r="46" spans="1:11" x14ac:dyDescent="0.25">
      <c r="A46" s="30">
        <v>41495</v>
      </c>
      <c r="B46" s="7" t="s">
        <v>6</v>
      </c>
      <c r="C46" s="1">
        <v>1691.42</v>
      </c>
      <c r="D46" s="9" t="s">
        <v>5</v>
      </c>
      <c r="E46" s="15">
        <f t="shared" si="0"/>
        <v>1691.74</v>
      </c>
      <c r="F46" s="9" t="s">
        <v>5</v>
      </c>
      <c r="G46" s="11">
        <f t="shared" si="1"/>
        <v>1708.8414926541516</v>
      </c>
      <c r="H46" s="9" t="s">
        <v>5</v>
      </c>
      <c r="I46" s="11">
        <f t="shared" si="2"/>
        <v>1674.6385073458484</v>
      </c>
      <c r="J46" s="17" t="s">
        <v>7</v>
      </c>
      <c r="K46" s="27">
        <f t="shared" si="3"/>
        <v>8.5507463270757817</v>
      </c>
    </row>
    <row r="47" spans="1:11" x14ac:dyDescent="0.25">
      <c r="A47" s="30">
        <v>41498</v>
      </c>
      <c r="B47" s="7" t="s">
        <v>6</v>
      </c>
      <c r="C47" s="1">
        <v>1689.47</v>
      </c>
      <c r="D47" s="9" t="s">
        <v>5</v>
      </c>
      <c r="E47" s="15">
        <f t="shared" si="0"/>
        <v>1692.09</v>
      </c>
      <c r="F47" s="9" t="s">
        <v>5</v>
      </c>
      <c r="G47" s="11">
        <f t="shared" si="1"/>
        <v>1708.7012758089195</v>
      </c>
      <c r="H47" s="9" t="s">
        <v>5</v>
      </c>
      <c r="I47" s="11">
        <f t="shared" si="2"/>
        <v>1675.4787241910803</v>
      </c>
      <c r="J47" s="17" t="s">
        <v>7</v>
      </c>
      <c r="K47" s="27">
        <f t="shared" si="3"/>
        <v>8.3056379044598359</v>
      </c>
    </row>
    <row r="48" spans="1:11" x14ac:dyDescent="0.25">
      <c r="A48" s="30">
        <v>41499</v>
      </c>
      <c r="B48" s="7" t="s">
        <v>6</v>
      </c>
      <c r="C48" s="1">
        <v>1694.16</v>
      </c>
      <c r="D48" s="9" t="s">
        <v>5</v>
      </c>
      <c r="E48" s="15">
        <f t="shared" si="0"/>
        <v>1692.98</v>
      </c>
      <c r="F48" s="9" t="s">
        <v>5</v>
      </c>
      <c r="G48" s="11">
        <f t="shared" si="1"/>
        <v>1707.929617520191</v>
      </c>
      <c r="H48" s="9" t="s">
        <v>5</v>
      </c>
      <c r="I48" s="11">
        <f t="shared" si="2"/>
        <v>1678.0303824798091</v>
      </c>
      <c r="J48" s="17" t="s">
        <v>7</v>
      </c>
      <c r="K48" s="27">
        <f t="shared" si="3"/>
        <v>7.4748087600954678</v>
      </c>
    </row>
    <row r="49" spans="1:11" x14ac:dyDescent="0.25">
      <c r="A49" s="30">
        <v>41500</v>
      </c>
      <c r="B49" s="7" t="s">
        <v>6</v>
      </c>
      <c r="C49" s="1">
        <v>1685.39</v>
      </c>
      <c r="D49" s="9" t="s">
        <v>5</v>
      </c>
      <c r="E49" s="15">
        <f t="shared" si="0"/>
        <v>1693.21</v>
      </c>
      <c r="F49" s="9" t="s">
        <v>5</v>
      </c>
      <c r="G49" s="11">
        <f t="shared" si="1"/>
        <v>1707.5512487601325</v>
      </c>
      <c r="H49" s="9" t="s">
        <v>5</v>
      </c>
      <c r="I49" s="11">
        <f t="shared" si="2"/>
        <v>1678.8687512398676</v>
      </c>
      <c r="J49" s="17" t="s">
        <v>7</v>
      </c>
      <c r="K49" s="27">
        <f t="shared" si="3"/>
        <v>7.1706243800662133</v>
      </c>
    </row>
    <row r="50" spans="1:11" x14ac:dyDescent="0.25">
      <c r="A50" s="30">
        <v>41501</v>
      </c>
      <c r="B50" s="7" t="s">
        <v>6</v>
      </c>
      <c r="C50" s="1">
        <v>1661.32</v>
      </c>
      <c r="D50" s="9" t="s">
        <v>5</v>
      </c>
      <c r="E50" s="15">
        <f t="shared" si="0"/>
        <v>1691.8</v>
      </c>
      <c r="F50" s="9" t="s">
        <v>5</v>
      </c>
      <c r="G50" s="11">
        <f t="shared" si="1"/>
        <v>1711.7550447506389</v>
      </c>
      <c r="H50" s="9" t="s">
        <v>5</v>
      </c>
      <c r="I50" s="11">
        <f t="shared" si="2"/>
        <v>1671.844955249361</v>
      </c>
      <c r="J50" s="17" t="s">
        <v>7</v>
      </c>
      <c r="K50" s="27">
        <f t="shared" si="3"/>
        <v>9.9775223753194435</v>
      </c>
    </row>
    <row r="51" spans="1:11" x14ac:dyDescent="0.25">
      <c r="A51" s="30">
        <v>41502</v>
      </c>
      <c r="B51" s="7" t="s">
        <v>6</v>
      </c>
      <c r="C51" s="1">
        <v>1655.83</v>
      </c>
      <c r="D51" s="9" t="s">
        <v>5</v>
      </c>
      <c r="E51" s="15">
        <f t="shared" si="0"/>
        <v>1689.99</v>
      </c>
      <c r="F51" s="9" t="s">
        <v>5</v>
      </c>
      <c r="G51" s="11">
        <f t="shared" si="1"/>
        <v>1715.3643582973048</v>
      </c>
      <c r="H51" s="9" t="s">
        <v>5</v>
      </c>
      <c r="I51" s="11">
        <f t="shared" si="2"/>
        <v>1664.6156417026953</v>
      </c>
      <c r="J51" s="17" t="s">
        <v>7</v>
      </c>
      <c r="K51" s="27">
        <f t="shared" si="3"/>
        <v>12.687179148652412</v>
      </c>
    </row>
    <row r="52" spans="1:11" x14ac:dyDescent="0.25">
      <c r="A52" s="30">
        <v>41505</v>
      </c>
      <c r="B52" s="7" t="s">
        <v>6</v>
      </c>
      <c r="C52" s="1">
        <v>1646.06</v>
      </c>
      <c r="D52" s="9" t="s">
        <v>5</v>
      </c>
      <c r="E52" s="15">
        <f t="shared" si="0"/>
        <v>1687.52</v>
      </c>
      <c r="F52" s="9" t="s">
        <v>5</v>
      </c>
      <c r="G52" s="11">
        <f t="shared" si="1"/>
        <v>1719.130533117934</v>
      </c>
      <c r="H52" s="9" t="s">
        <v>5</v>
      </c>
      <c r="I52" s="11">
        <f t="shared" si="2"/>
        <v>1655.909466882066</v>
      </c>
      <c r="J52" s="17" t="s">
        <v>7</v>
      </c>
      <c r="K52" s="27">
        <f t="shared" si="3"/>
        <v>15.805266558967009</v>
      </c>
    </row>
    <row r="53" spans="1:11" x14ac:dyDescent="0.25">
      <c r="A53" s="30">
        <v>41506</v>
      </c>
      <c r="B53" s="7" t="s">
        <v>6</v>
      </c>
      <c r="C53" s="1">
        <v>1652.35</v>
      </c>
      <c r="D53" s="9" t="s">
        <v>5</v>
      </c>
      <c r="E53" s="15">
        <f t="shared" si="0"/>
        <v>1685.52</v>
      </c>
      <c r="F53" s="9" t="s">
        <v>5</v>
      </c>
      <c r="G53" s="11">
        <f t="shared" si="1"/>
        <v>1720.5312573324638</v>
      </c>
      <c r="H53" s="9" t="s">
        <v>5</v>
      </c>
      <c r="I53" s="11">
        <f t="shared" si="2"/>
        <v>1650.5087426675361</v>
      </c>
      <c r="J53" s="17" t="s">
        <v>7</v>
      </c>
      <c r="K53" s="27">
        <f t="shared" si="3"/>
        <v>17.505628666231932</v>
      </c>
    </row>
    <row r="54" spans="1:11" x14ac:dyDescent="0.25">
      <c r="A54" s="30">
        <v>41507</v>
      </c>
      <c r="B54" s="7" t="s">
        <v>6</v>
      </c>
      <c r="C54" s="1">
        <v>1642.8</v>
      </c>
      <c r="D54" s="9" t="s">
        <v>5</v>
      </c>
      <c r="E54" s="15">
        <f t="shared" si="0"/>
        <v>1683.36</v>
      </c>
      <c r="F54" s="9" t="s">
        <v>5</v>
      </c>
      <c r="G54" s="11">
        <f t="shared" si="1"/>
        <v>1723.0091571663256</v>
      </c>
      <c r="H54" s="9" t="s">
        <v>5</v>
      </c>
      <c r="I54" s="11">
        <f t="shared" si="2"/>
        <v>1643.7108428336742</v>
      </c>
      <c r="J54" s="17" t="s">
        <v>7</v>
      </c>
      <c r="K54" s="27">
        <f t="shared" si="3"/>
        <v>19.824578583162907</v>
      </c>
    </row>
    <row r="55" spans="1:11" x14ac:dyDescent="0.25">
      <c r="A55" s="30">
        <v>41508</v>
      </c>
      <c r="B55" s="7" t="s">
        <v>6</v>
      </c>
      <c r="C55" s="1">
        <v>1656.96</v>
      </c>
      <c r="D55" s="9" t="s">
        <v>5</v>
      </c>
      <c r="E55" s="15">
        <f t="shared" si="0"/>
        <v>1681.69</v>
      </c>
      <c r="F55" s="9" t="s">
        <v>5</v>
      </c>
      <c r="G55" s="11">
        <f t="shared" si="1"/>
        <v>1722.8098780518621</v>
      </c>
      <c r="H55" s="9" t="s">
        <v>5</v>
      </c>
      <c r="I55" s="11">
        <f t="shared" si="2"/>
        <v>1640.570121948138</v>
      </c>
      <c r="J55" s="17" t="s">
        <v>7</v>
      </c>
      <c r="K55" s="27">
        <f t="shared" si="3"/>
        <v>20.559939025931019</v>
      </c>
    </row>
    <row r="56" spans="1:11" x14ac:dyDescent="0.25">
      <c r="A56" s="30">
        <v>41509</v>
      </c>
      <c r="B56" s="7" t="s">
        <v>6</v>
      </c>
      <c r="C56" s="1">
        <v>1663.5</v>
      </c>
      <c r="D56" s="9" t="s">
        <v>5</v>
      </c>
      <c r="E56" s="15">
        <f t="shared" si="0"/>
        <v>1680.29</v>
      </c>
      <c r="F56" s="9" t="s">
        <v>5</v>
      </c>
      <c r="G56" s="11">
        <f t="shared" si="1"/>
        <v>1721.8747863527035</v>
      </c>
      <c r="H56" s="9" t="s">
        <v>5</v>
      </c>
      <c r="I56" s="11">
        <f t="shared" si="2"/>
        <v>1638.7052136472964</v>
      </c>
      <c r="J56" s="17" t="s">
        <v>7</v>
      </c>
      <c r="K56" s="27">
        <f t="shared" si="3"/>
        <v>20.792393176351805</v>
      </c>
    </row>
    <row r="57" spans="1:11" x14ac:dyDescent="0.25">
      <c r="A57" s="30">
        <v>41512</v>
      </c>
      <c r="B57" s="7" t="s">
        <v>6</v>
      </c>
      <c r="C57" s="1">
        <v>1656.78</v>
      </c>
      <c r="D57" s="9" t="s">
        <v>5</v>
      </c>
      <c r="E57" s="15">
        <f t="shared" si="0"/>
        <v>1678.86</v>
      </c>
      <c r="F57" s="9" t="s">
        <v>5</v>
      </c>
      <c r="G57" s="11">
        <f t="shared" si="1"/>
        <v>1721.5982902208311</v>
      </c>
      <c r="H57" s="9" t="s">
        <v>5</v>
      </c>
      <c r="I57" s="11">
        <f t="shared" si="2"/>
        <v>1636.1217097791687</v>
      </c>
      <c r="J57" s="17" t="s">
        <v>7</v>
      </c>
      <c r="K57" s="27">
        <f t="shared" si="3"/>
        <v>21.369145110415655</v>
      </c>
    </row>
    <row r="58" spans="1:11" x14ac:dyDescent="0.25">
      <c r="A58" s="30">
        <v>41513</v>
      </c>
      <c r="B58" s="7" t="s">
        <v>6</v>
      </c>
      <c r="C58" s="1">
        <v>1630.48</v>
      </c>
      <c r="D58" s="9" t="s">
        <v>5</v>
      </c>
      <c r="E58" s="15">
        <f t="shared" si="0"/>
        <v>1676.08</v>
      </c>
      <c r="F58" s="9" t="s">
        <v>5</v>
      </c>
      <c r="G58" s="11">
        <f t="shared" si="1"/>
        <v>1723.5541059842099</v>
      </c>
      <c r="H58" s="9" t="s">
        <v>5</v>
      </c>
      <c r="I58" s="11">
        <f t="shared" si="2"/>
        <v>1628.60589401579</v>
      </c>
      <c r="J58" s="17" t="s">
        <v>7</v>
      </c>
      <c r="K58" s="27">
        <f t="shared" si="3"/>
        <v>23.73705299210501</v>
      </c>
    </row>
    <row r="59" spans="1:11" x14ac:dyDescent="0.25">
      <c r="A59" s="30">
        <v>41514</v>
      </c>
      <c r="B59" s="7" t="s">
        <v>6</v>
      </c>
      <c r="C59" s="1">
        <v>1634.96</v>
      </c>
      <c r="D59" s="9" t="s">
        <v>5</v>
      </c>
      <c r="E59" s="15">
        <f t="shared" si="0"/>
        <v>1673.55</v>
      </c>
      <c r="F59" s="9" t="s">
        <v>5</v>
      </c>
      <c r="G59" s="11">
        <f t="shared" si="1"/>
        <v>1724.0242763791616</v>
      </c>
      <c r="H59" s="9" t="s">
        <v>5</v>
      </c>
      <c r="I59" s="11">
        <f t="shared" si="2"/>
        <v>1623.0757236208383</v>
      </c>
      <c r="J59" s="17" t="s">
        <v>7</v>
      </c>
      <c r="K59" s="27">
        <f t="shared" si="3"/>
        <v>25.237138189580872</v>
      </c>
    </row>
    <row r="60" spans="1:11" x14ac:dyDescent="0.25">
      <c r="A60" s="30">
        <v>41515</v>
      </c>
      <c r="B60" s="7" t="s">
        <v>6</v>
      </c>
      <c r="C60" s="1">
        <v>1638.17</v>
      </c>
      <c r="D60" s="9" t="s">
        <v>5</v>
      </c>
      <c r="E60" s="15">
        <f t="shared" si="0"/>
        <v>1670.11</v>
      </c>
      <c r="F60" s="9" t="s">
        <v>5</v>
      </c>
      <c r="G60" s="11">
        <f t="shared" si="1"/>
        <v>1720.3956853985305</v>
      </c>
      <c r="H60" s="9" t="s">
        <v>5</v>
      </c>
      <c r="I60" s="11">
        <f t="shared" si="2"/>
        <v>1619.8243146014693</v>
      </c>
      <c r="J60" s="17" t="s">
        <v>7</v>
      </c>
      <c r="K60" s="27">
        <f t="shared" si="3"/>
        <v>25.142842699265358</v>
      </c>
    </row>
    <row r="61" spans="1:11" x14ac:dyDescent="0.25">
      <c r="A61" s="30">
        <v>41516</v>
      </c>
      <c r="B61" s="7" t="s">
        <v>6</v>
      </c>
      <c r="C61" s="1">
        <v>1632.97</v>
      </c>
      <c r="D61" s="9" t="s">
        <v>5</v>
      </c>
      <c r="E61" s="15">
        <f t="shared" si="0"/>
        <v>1666.28</v>
      </c>
      <c r="F61" s="9" t="s">
        <v>5</v>
      </c>
      <c r="G61" s="11">
        <f t="shared" si="1"/>
        <v>1715.6027040621254</v>
      </c>
      <c r="H61" s="9" t="s">
        <v>5</v>
      </c>
      <c r="I61" s="11">
        <f t="shared" si="2"/>
        <v>1616.9572959378745</v>
      </c>
      <c r="J61" s="17" t="s">
        <v>7</v>
      </c>
      <c r="K61" s="27">
        <f t="shared" si="3"/>
        <v>24.661352031062712</v>
      </c>
    </row>
    <row r="62" spans="1:11" x14ac:dyDescent="0.25">
      <c r="A62" s="30">
        <v>41520</v>
      </c>
      <c r="B62" s="7" t="s">
        <v>6</v>
      </c>
      <c r="C62" s="1">
        <v>1639.77</v>
      </c>
      <c r="D62" s="9" t="s">
        <v>5</v>
      </c>
      <c r="E62" s="15">
        <f t="shared" si="0"/>
        <v>1662.91</v>
      </c>
      <c r="F62" s="9" t="s">
        <v>5</v>
      </c>
      <c r="G62" s="11">
        <f t="shared" si="1"/>
        <v>1709.7488970301395</v>
      </c>
      <c r="H62" s="9" t="s">
        <v>5</v>
      </c>
      <c r="I62" s="11">
        <f t="shared" si="2"/>
        <v>1616.0711029698607</v>
      </c>
      <c r="J62" s="17" t="s">
        <v>7</v>
      </c>
      <c r="K62" s="27">
        <f t="shared" si="3"/>
        <v>23.4194485150697</v>
      </c>
    </row>
    <row r="63" spans="1:11" x14ac:dyDescent="0.25">
      <c r="A63" s="30">
        <v>41521</v>
      </c>
      <c r="B63" s="7" t="s">
        <v>6</v>
      </c>
      <c r="C63" s="1">
        <v>1653.08</v>
      </c>
      <c r="D63" s="9" t="s">
        <v>5</v>
      </c>
      <c r="E63" s="15">
        <f t="shared" si="0"/>
        <v>1660.69</v>
      </c>
      <c r="F63" s="9" t="s">
        <v>5</v>
      </c>
      <c r="G63" s="11">
        <f t="shared" si="1"/>
        <v>1704.9172473029919</v>
      </c>
      <c r="H63" s="9" t="s">
        <v>5</v>
      </c>
      <c r="I63" s="11">
        <f t="shared" si="2"/>
        <v>1616.4627526970082</v>
      </c>
      <c r="J63" s="17" t="s">
        <v>7</v>
      </c>
      <c r="K63" s="27">
        <f t="shared" si="3"/>
        <v>22.113623651495949</v>
      </c>
    </row>
    <row r="64" spans="1:11" x14ac:dyDescent="0.25">
      <c r="A64" s="30">
        <v>41522</v>
      </c>
      <c r="B64" s="7" t="s">
        <v>6</v>
      </c>
      <c r="C64" s="1">
        <v>1655.08</v>
      </c>
      <c r="D64" s="9" t="s">
        <v>5</v>
      </c>
      <c r="E64" s="15">
        <f t="shared" si="0"/>
        <v>1658.9</v>
      </c>
      <c r="F64" s="9" t="s">
        <v>5</v>
      </c>
      <c r="G64" s="11">
        <f t="shared" si="1"/>
        <v>1700.9345007226209</v>
      </c>
      <c r="H64" s="9" t="s">
        <v>5</v>
      </c>
      <c r="I64" s="11">
        <f t="shared" si="2"/>
        <v>1616.8654992773793</v>
      </c>
      <c r="J64" s="17" t="s">
        <v>7</v>
      </c>
      <c r="K64" s="27">
        <f t="shared" si="3"/>
        <v>21.017250361310371</v>
      </c>
    </row>
    <row r="65" spans="1:11" x14ac:dyDescent="0.25">
      <c r="A65" s="30">
        <v>41523</v>
      </c>
      <c r="B65" s="7" t="s">
        <v>6</v>
      </c>
      <c r="C65" s="1">
        <v>1655.17</v>
      </c>
      <c r="D65" s="9" t="s">
        <v>5</v>
      </c>
      <c r="E65" s="15">
        <f t="shared" si="0"/>
        <v>1656.79</v>
      </c>
      <c r="F65" s="9" t="s">
        <v>5</v>
      </c>
      <c r="G65" s="11">
        <f t="shared" si="1"/>
        <v>1694.9229591823137</v>
      </c>
      <c r="H65" s="9" t="s">
        <v>5</v>
      </c>
      <c r="I65" s="11">
        <f t="shared" si="2"/>
        <v>1618.6570408176863</v>
      </c>
      <c r="J65" s="17" t="s">
        <v>7</v>
      </c>
      <c r="K65" s="27">
        <f t="shared" si="3"/>
        <v>19.066479591156853</v>
      </c>
    </row>
    <row r="66" spans="1:11" x14ac:dyDescent="0.25">
      <c r="A66" s="30">
        <v>41526</v>
      </c>
      <c r="B66" s="7" t="s">
        <v>6</v>
      </c>
      <c r="C66" s="1">
        <v>1671.71</v>
      </c>
      <c r="D66" s="9" t="s">
        <v>5</v>
      </c>
      <c r="E66" s="15">
        <f t="shared" si="0"/>
        <v>1655.8</v>
      </c>
      <c r="F66" s="9" t="s">
        <v>5</v>
      </c>
      <c r="G66" s="11">
        <f t="shared" si="1"/>
        <v>1691.2242868523842</v>
      </c>
      <c r="H66" s="9" t="s">
        <v>5</v>
      </c>
      <c r="I66" s="11">
        <f t="shared" si="2"/>
        <v>1620.3757131476157</v>
      </c>
      <c r="J66" s="17" t="s">
        <v>7</v>
      </c>
      <c r="K66" s="27">
        <f t="shared" si="3"/>
        <v>17.712143426192117</v>
      </c>
    </row>
    <row r="67" spans="1:11" x14ac:dyDescent="0.25">
      <c r="A67" s="30">
        <v>41527</v>
      </c>
      <c r="B67" s="7" t="s">
        <v>6</v>
      </c>
      <c r="C67" s="1">
        <v>1683.99</v>
      </c>
      <c r="D67" s="9" t="s">
        <v>5</v>
      </c>
      <c r="E67" s="15">
        <f t="shared" si="0"/>
        <v>1655.53</v>
      </c>
      <c r="F67" s="9" t="s">
        <v>5</v>
      </c>
      <c r="G67" s="11">
        <f t="shared" si="1"/>
        <v>1689.9797072701642</v>
      </c>
      <c r="H67" s="9" t="s">
        <v>5</v>
      </c>
      <c r="I67" s="11">
        <f t="shared" si="2"/>
        <v>1621.0802927298357</v>
      </c>
      <c r="J67" s="17" t="s">
        <v>7</v>
      </c>
      <c r="K67" s="27">
        <f t="shared" si="3"/>
        <v>17.224853635082084</v>
      </c>
    </row>
    <row r="68" spans="1:11" x14ac:dyDescent="0.25">
      <c r="A68" s="30">
        <v>41528</v>
      </c>
      <c r="B68" s="7" t="s">
        <v>6</v>
      </c>
      <c r="C68" s="1">
        <v>1689.13</v>
      </c>
      <c r="D68" s="9" t="s">
        <v>5</v>
      </c>
      <c r="E68" s="15">
        <f t="shared" si="0"/>
        <v>1655.28</v>
      </c>
      <c r="F68" s="9" t="s">
        <v>5</v>
      </c>
      <c r="G68" s="11">
        <f t="shared" si="1"/>
        <v>1688.6545247157169</v>
      </c>
      <c r="H68" s="9" t="s">
        <v>5</v>
      </c>
      <c r="I68" s="11">
        <f t="shared" si="2"/>
        <v>1621.9054752842831</v>
      </c>
      <c r="J68" s="17" t="s">
        <v>7</v>
      </c>
      <c r="K68" s="27">
        <f t="shared" si="3"/>
        <v>16.687262357858483</v>
      </c>
    </row>
    <row r="69" spans="1:11" x14ac:dyDescent="0.25">
      <c r="A69" s="30">
        <v>41529</v>
      </c>
      <c r="B69" s="7" t="s">
        <v>6</v>
      </c>
      <c r="C69" s="1">
        <v>1683.42</v>
      </c>
      <c r="D69" s="9" t="s">
        <v>5</v>
      </c>
      <c r="E69" s="15">
        <f t="shared" si="0"/>
        <v>1655.18</v>
      </c>
      <c r="F69" s="9" t="s">
        <v>5</v>
      </c>
      <c r="G69" s="11">
        <f t="shared" si="1"/>
        <v>1688.2082553429636</v>
      </c>
      <c r="H69" s="9" t="s">
        <v>5</v>
      </c>
      <c r="I69" s="11">
        <f t="shared" si="2"/>
        <v>1622.1517446570365</v>
      </c>
      <c r="J69" s="17" t="s">
        <v>7</v>
      </c>
      <c r="K69" s="27">
        <f t="shared" si="3"/>
        <v>16.514127671481788</v>
      </c>
    </row>
    <row r="70" spans="1:11" x14ac:dyDescent="0.25">
      <c r="A70" s="30">
        <v>41530</v>
      </c>
      <c r="B70" s="7" t="s">
        <v>6</v>
      </c>
      <c r="C70" s="1">
        <v>1687.99</v>
      </c>
      <c r="D70" s="9" t="s">
        <v>5</v>
      </c>
      <c r="E70" s="15">
        <f t="shared" si="0"/>
        <v>1656.51</v>
      </c>
      <c r="F70" s="9" t="s">
        <v>5</v>
      </c>
      <c r="G70" s="11">
        <f t="shared" si="1"/>
        <v>1692.4481329509479</v>
      </c>
      <c r="H70" s="9" t="s">
        <v>5</v>
      </c>
      <c r="I70" s="11">
        <f t="shared" si="2"/>
        <v>1620.5718670490521</v>
      </c>
      <c r="J70" s="17" t="s">
        <v>7</v>
      </c>
      <c r="K70" s="27">
        <f t="shared" si="3"/>
        <v>17.969066475473916</v>
      </c>
    </row>
    <row r="71" spans="1:11" x14ac:dyDescent="0.25">
      <c r="A71" s="30">
        <v>41533</v>
      </c>
      <c r="B71" s="7" t="s">
        <v>6</v>
      </c>
      <c r="C71" s="1">
        <v>1697.6</v>
      </c>
      <c r="D71" s="9" t="s">
        <v>5</v>
      </c>
      <c r="E71" s="15">
        <f t="shared" si="0"/>
        <v>1658.6</v>
      </c>
      <c r="F71" s="9" t="s">
        <v>5</v>
      </c>
      <c r="G71" s="11">
        <f t="shared" si="1"/>
        <v>1698.7458243283158</v>
      </c>
      <c r="H71" s="9" t="s">
        <v>5</v>
      </c>
      <c r="I71" s="11">
        <f t="shared" si="2"/>
        <v>1618.454175671684</v>
      </c>
      <c r="J71" s="17" t="s">
        <v>7</v>
      </c>
      <c r="K71" s="27">
        <f t="shared" si="3"/>
        <v>20.072912164157948</v>
      </c>
    </row>
    <row r="72" spans="1:11" x14ac:dyDescent="0.25">
      <c r="A72" s="30">
        <v>41534</v>
      </c>
      <c r="B72" s="7" t="s">
        <v>6</v>
      </c>
      <c r="C72" s="1">
        <v>1704.76</v>
      </c>
      <c r="D72" s="9" t="s">
        <v>5</v>
      </c>
      <c r="E72" s="15">
        <f t="shared" si="0"/>
        <v>1661.53</v>
      </c>
      <c r="F72" s="9" t="s">
        <v>5</v>
      </c>
      <c r="G72" s="11">
        <f t="shared" si="1"/>
        <v>1705.9368050077912</v>
      </c>
      <c r="H72" s="9" t="s">
        <v>5</v>
      </c>
      <c r="I72" s="11">
        <f t="shared" si="2"/>
        <v>1617.1231949922087</v>
      </c>
      <c r="J72" s="17" t="s">
        <v>7</v>
      </c>
      <c r="K72" s="27">
        <f t="shared" si="3"/>
        <v>22.203402503895656</v>
      </c>
    </row>
    <row r="73" spans="1:11" x14ac:dyDescent="0.25">
      <c r="B73" s="7" t="s">
        <v>6</v>
      </c>
      <c r="C73" s="1">
        <v>0</v>
      </c>
      <c r="D73" s="9" t="s">
        <v>5</v>
      </c>
      <c r="E73" s="15">
        <v>0</v>
      </c>
      <c r="F73" s="9" t="s">
        <v>5</v>
      </c>
      <c r="G73" s="11">
        <v>0</v>
      </c>
      <c r="H73" s="9" t="s">
        <v>5</v>
      </c>
      <c r="I73" s="11">
        <v>0</v>
      </c>
      <c r="J73" s="17" t="s">
        <v>7</v>
      </c>
      <c r="K73" s="27">
        <v>0</v>
      </c>
    </row>
    <row r="74" spans="1:11" x14ac:dyDescent="0.25">
      <c r="A74" s="30">
        <v>41535</v>
      </c>
      <c r="B74" s="7" t="s">
        <v>6</v>
      </c>
      <c r="C74" s="1">
        <v>1725.52</v>
      </c>
      <c r="D74" s="9" t="s">
        <v>5</v>
      </c>
      <c r="E74" s="25">
        <f>ROUND(AVERAGE(C54:C$72,C$74:C74), 2)</f>
        <v>1665.19</v>
      </c>
      <c r="F74" s="9" t="s">
        <v>5</v>
      </c>
      <c r="G74" s="12">
        <f>E74+(2*STDEVP(C54:C$72,C$74:C74))</f>
        <v>1717.3475780112535</v>
      </c>
      <c r="H74" s="9" t="s">
        <v>5</v>
      </c>
      <c r="I74" s="12">
        <f>E74-(2*STDEVP(C54:C$72,C$74:C74))</f>
        <v>1613.0324219887466</v>
      </c>
      <c r="J74" s="17" t="s">
        <v>7</v>
      </c>
      <c r="K74" s="27">
        <f>STDEVP(C54:C$72,C$74:C74)</f>
        <v>26.078789005626774</v>
      </c>
    </row>
    <row r="75" spans="1:11" x14ac:dyDescent="0.25">
      <c r="A75" s="30">
        <v>41536</v>
      </c>
      <c r="B75" s="7" t="s">
        <v>6</v>
      </c>
      <c r="C75" s="1">
        <v>1722.34</v>
      </c>
      <c r="D75" s="9" t="s">
        <v>5</v>
      </c>
      <c r="E75" s="25">
        <f>ROUND(AVERAGE(C55:C$72,C$74:C75), 2)</f>
        <v>1669.17</v>
      </c>
      <c r="F75" s="9" t="s">
        <v>5</v>
      </c>
      <c r="G75" s="12">
        <f>E75+(2*STDEVP(C55:C$72,C$74:C75))</f>
        <v>1725.8272614587045</v>
      </c>
      <c r="H75" s="9" t="s">
        <v>5</v>
      </c>
      <c r="I75" s="12">
        <f>E75-(2*STDEVP(C55:C$72,C$74:C75))</f>
        <v>1612.5127385412957</v>
      </c>
      <c r="J75" s="17" t="s">
        <v>7</v>
      </c>
      <c r="K75" s="27">
        <f>STDEVP(C55:C$72,C$74:C75)</f>
        <v>28.328630729352227</v>
      </c>
    </row>
    <row r="76" spans="1:11" x14ac:dyDescent="0.25">
      <c r="A76" s="30">
        <v>41537</v>
      </c>
      <c r="B76" s="7" t="s">
        <v>6</v>
      </c>
      <c r="C76" s="1">
        <v>1709.91</v>
      </c>
      <c r="D76" s="9" t="s">
        <v>5</v>
      </c>
      <c r="E76" s="25">
        <f>ROUND(AVERAGE(C56:C$72,C$74:C76), 2)</f>
        <v>1671.82</v>
      </c>
      <c r="F76" s="9" t="s">
        <v>5</v>
      </c>
      <c r="G76" s="12">
        <f>E76+(2*STDEVP(C56:C$72,C$74:C76))</f>
        <v>1730.8467916373572</v>
      </c>
      <c r="H76" s="9" t="s">
        <v>5</v>
      </c>
      <c r="I76" s="12">
        <f>E76-(2*STDEVP(C56:C$72,C$74:C76))</f>
        <v>1612.7932083626426</v>
      </c>
      <c r="J76" s="17" t="s">
        <v>7</v>
      </c>
      <c r="K76" s="27">
        <f>STDEVP(C56:C$72,C$74:C76)</f>
        <v>29.513395818678671</v>
      </c>
    </row>
    <row r="77" spans="1:11" x14ac:dyDescent="0.25">
      <c r="A77" s="30">
        <v>41540</v>
      </c>
      <c r="B77" s="7" t="s">
        <v>6</v>
      </c>
      <c r="C77" s="1">
        <v>1701.84</v>
      </c>
      <c r="D77" s="9" t="s">
        <v>5</v>
      </c>
      <c r="E77" s="25">
        <f>ROUND(AVERAGE(C57:C$72,C$74:C77), 2)</f>
        <v>1673.73</v>
      </c>
      <c r="F77" s="9" t="s">
        <v>5</v>
      </c>
      <c r="G77" s="12">
        <f>E77+(2*STDEVP(C57:C$72,C$74:C77))</f>
        <v>1734.0285227928512</v>
      </c>
      <c r="H77" s="9" t="s">
        <v>5</v>
      </c>
      <c r="I77" s="12">
        <f>E77-(2*STDEVP(C57:C$72,C$74:C77))</f>
        <v>1613.4314772071489</v>
      </c>
      <c r="J77" s="17" t="s">
        <v>7</v>
      </c>
      <c r="K77" s="27">
        <f>STDEVP(C57:C$72,C$74:C77)</f>
        <v>30.149261396425612</v>
      </c>
    </row>
    <row r="78" spans="1:11" x14ac:dyDescent="0.25">
      <c r="A78" s="30">
        <v>41541</v>
      </c>
      <c r="B78" s="7" t="s">
        <v>6</v>
      </c>
      <c r="C78" s="1">
        <v>1697.42</v>
      </c>
      <c r="D78" s="9" t="s">
        <v>5</v>
      </c>
      <c r="E78" s="25">
        <f>ROUND(AVERAGE(C58:C$72,C$74:C78), 2)</f>
        <v>1675.77</v>
      </c>
      <c r="F78" s="9" t="s">
        <v>5</v>
      </c>
      <c r="G78" s="12">
        <f>E78+(2*STDEVP(C58:C$72,C$74:C78))</f>
        <v>1736.3845327376198</v>
      </c>
      <c r="H78" s="9" t="s">
        <v>5</v>
      </c>
      <c r="I78" s="12">
        <f>E78-(2*STDEVP(C58:C$72,C$74:C78))</f>
        <v>1615.1554672623802</v>
      </c>
      <c r="J78" s="17" t="s">
        <v>7</v>
      </c>
      <c r="K78" s="27">
        <f>STDEVP(C58:C$72,C$74:C78)</f>
        <v>30.307266368809962</v>
      </c>
    </row>
    <row r="79" spans="1:11" x14ac:dyDescent="0.25">
      <c r="A79" s="30">
        <v>41542</v>
      </c>
      <c r="B79" s="7" t="s">
        <v>6</v>
      </c>
      <c r="C79" s="1">
        <v>1692.77</v>
      </c>
      <c r="D79" s="9" t="s">
        <v>5</v>
      </c>
      <c r="E79" s="25">
        <f>ROUND(AVERAGE(C59:C$72,C$74:C79), 2)</f>
        <v>1678.88</v>
      </c>
      <c r="F79" s="9" t="s">
        <v>5</v>
      </c>
      <c r="G79" s="12">
        <f>E79+(2*STDEVP(C59:C$72,C$74:C79))</f>
        <v>1736.1774383371544</v>
      </c>
      <c r="H79" s="9" t="s">
        <v>5</v>
      </c>
      <c r="I79" s="12">
        <f>E79-(2*STDEVP(C59:C$72,C$74:C79))</f>
        <v>1621.5825616628458</v>
      </c>
      <c r="J79" s="17" t="s">
        <v>7</v>
      </c>
      <c r="K79" s="27">
        <f>STDEVP(C59:C$72,C$74:C79)</f>
        <v>28.648719168577145</v>
      </c>
    </row>
    <row r="80" spans="1:11" x14ac:dyDescent="0.25">
      <c r="A80" s="30">
        <v>41543</v>
      </c>
      <c r="B80" s="7" t="s">
        <v>6</v>
      </c>
      <c r="C80" s="1">
        <v>1698.67</v>
      </c>
      <c r="D80" s="9" t="s">
        <v>5</v>
      </c>
      <c r="E80" s="25">
        <f>ROUND(AVERAGE(C60:C$72,C$74:C80), 2)</f>
        <v>1682.07</v>
      </c>
      <c r="F80" s="9" t="s">
        <v>5</v>
      </c>
      <c r="G80" s="12">
        <f>E80+(2*STDEVP(C60:C$72,C$74:C80))</f>
        <v>1736.24510811249</v>
      </c>
      <c r="H80" s="9" t="s">
        <v>5</v>
      </c>
      <c r="I80" s="12">
        <f>E80-(2*STDEVP(C60:C$72,C$74:C80))</f>
        <v>1627.8948918875099</v>
      </c>
      <c r="J80" s="17" t="s">
        <v>7</v>
      </c>
      <c r="K80" s="27">
        <f>STDEVP(C60:C$72,C$74:C80)</f>
        <v>27.087554056245086</v>
      </c>
    </row>
    <row r="81" spans="1:11" x14ac:dyDescent="0.25">
      <c r="A81" s="30">
        <v>41544</v>
      </c>
      <c r="B81" s="7" t="s">
        <v>6</v>
      </c>
      <c r="C81" s="1">
        <v>1691.75</v>
      </c>
      <c r="D81" s="9" t="s">
        <v>5</v>
      </c>
      <c r="E81" s="25">
        <f>ROUND(AVERAGE(C61:C$72,C$74:C81), 2)</f>
        <v>1684.74</v>
      </c>
      <c r="F81" s="9" t="s">
        <v>5</v>
      </c>
      <c r="G81" s="12">
        <f>E81+(2*STDEVP(C61:C$72,C$74:C81))</f>
        <v>1735.1347328497732</v>
      </c>
      <c r="H81" s="9" t="s">
        <v>5</v>
      </c>
      <c r="I81" s="12">
        <f>E81-(2*STDEVP(C61:C$72,C$74:C81))</f>
        <v>1634.3452671502268</v>
      </c>
      <c r="J81" s="17" t="s">
        <v>7</v>
      </c>
      <c r="K81" s="27">
        <f>STDEVP(C61:C$72,C$74:C81)</f>
        <v>25.197366424886546</v>
      </c>
    </row>
    <row r="82" spans="1:11" x14ac:dyDescent="0.25">
      <c r="A82" s="30">
        <v>41547</v>
      </c>
      <c r="B82" s="7" t="s">
        <v>6</v>
      </c>
      <c r="C82" s="1">
        <v>1681.55</v>
      </c>
      <c r="D82" s="9" t="s">
        <v>5</v>
      </c>
      <c r="E82" s="25">
        <f>ROUND(AVERAGE(C62:C$72,C$74:C82), 2)</f>
        <v>1687.17</v>
      </c>
      <c r="F82" s="9" t="s">
        <v>5</v>
      </c>
      <c r="G82" s="12">
        <f>E82+(2*STDEVP(C62:C$72,C$74:C82))</f>
        <v>1731.6890984971619</v>
      </c>
      <c r="H82" s="9" t="s">
        <v>5</v>
      </c>
      <c r="I82" s="12">
        <f>E82-(2*STDEVP(C62:C$72,C$74:C82))</f>
        <v>1642.6509015028382</v>
      </c>
      <c r="J82" s="17" t="s">
        <v>7</v>
      </c>
      <c r="K82" s="27">
        <f>STDEVP(C62:C$72,C$74:C82)</f>
        <v>22.259549248580932</v>
      </c>
    </row>
    <row r="83" spans="1:11" x14ac:dyDescent="0.25">
      <c r="A83" s="30">
        <v>41548</v>
      </c>
      <c r="B83" s="7" t="s">
        <v>6</v>
      </c>
      <c r="C83" s="1">
        <v>1695</v>
      </c>
      <c r="D83" s="9" t="s">
        <v>5</v>
      </c>
      <c r="E83" s="25">
        <f>ROUND(AVERAGE(C63:C$72,C$74:C83), 2)</f>
        <v>1689.94</v>
      </c>
      <c r="F83" s="9" t="s">
        <v>5</v>
      </c>
      <c r="G83" s="12">
        <f>E83+(2*STDEVP(C63:C$72,C$74:C83))</f>
        <v>1728.8537387049871</v>
      </c>
      <c r="H83" s="9" t="s">
        <v>5</v>
      </c>
      <c r="I83" s="12">
        <f>E83-(2*STDEVP(C63:C$72,C$74:C83))</f>
        <v>1651.026261295013</v>
      </c>
      <c r="J83" s="17" t="s">
        <v>7</v>
      </c>
      <c r="K83" s="27">
        <f>STDEVP(C63:C$72,C$74:C83)</f>
        <v>19.456869352493477</v>
      </c>
    </row>
    <row r="84" spans="1:11" x14ac:dyDescent="0.25">
      <c r="A84" s="30">
        <v>41549</v>
      </c>
      <c r="B84" s="7" t="s">
        <v>6</v>
      </c>
      <c r="C84" s="1">
        <v>1693.87</v>
      </c>
      <c r="D84" s="9" t="s">
        <v>5</v>
      </c>
      <c r="E84" s="25">
        <f>ROUND(AVERAGE(C64:C$72,C$74:C84), 2)</f>
        <v>1691.97</v>
      </c>
      <c r="F84" s="9" t="s">
        <v>5</v>
      </c>
      <c r="G84" s="12">
        <f>E84+(2*STDEVP(C64:C$72,C$74:C84))</f>
        <v>1727.0282295474258</v>
      </c>
      <c r="H84" s="9" t="s">
        <v>5</v>
      </c>
      <c r="I84" s="12">
        <f>E84-(2*STDEVP(C64:C$72,C$74:C84))</f>
        <v>1656.9117704525743</v>
      </c>
      <c r="J84" s="17" t="s">
        <v>7</v>
      </c>
      <c r="K84" s="27">
        <f>STDEVP(C64:C$72,C$74:C84)</f>
        <v>17.529114773712891</v>
      </c>
    </row>
    <row r="85" spans="1:11" x14ac:dyDescent="0.25">
      <c r="A85" s="30">
        <v>41550</v>
      </c>
      <c r="B85" s="7" t="s">
        <v>6</v>
      </c>
      <c r="C85" s="1">
        <v>1678.66</v>
      </c>
      <c r="D85" s="9" t="s">
        <v>5</v>
      </c>
      <c r="E85" s="25">
        <f>ROUND(AVERAGE(C65:C$72,C$74:C85), 2)</f>
        <v>1693.15</v>
      </c>
      <c r="F85" s="9" t="s">
        <v>5</v>
      </c>
      <c r="G85" s="12">
        <f>E85+(2*STDEVP(C65:C$72,C$74:C85))</f>
        <v>1724.5623168677512</v>
      </c>
      <c r="H85" s="9" t="s">
        <v>5</v>
      </c>
      <c r="I85" s="12">
        <f>E85-(2*STDEVP(C65:C$72,C$74:C85))</f>
        <v>1661.737683132249</v>
      </c>
      <c r="J85" s="17" t="s">
        <v>7</v>
      </c>
      <c r="K85" s="27">
        <f>STDEVP(C65:C$72,C$74:C85)</f>
        <v>15.706158433875524</v>
      </c>
    </row>
    <row r="86" spans="1:11" x14ac:dyDescent="0.25">
      <c r="A86" s="30">
        <v>41551</v>
      </c>
      <c r="B86" s="7" t="s">
        <v>6</v>
      </c>
      <c r="C86" s="1">
        <v>1690.5</v>
      </c>
      <c r="D86" s="9" t="s">
        <v>5</v>
      </c>
      <c r="E86" s="25">
        <f>ROUND(AVERAGE(C66:C$72,C$74:C86), 2)</f>
        <v>1694.92</v>
      </c>
      <c r="F86" s="9" t="s">
        <v>5</v>
      </c>
      <c r="G86" s="12">
        <f>E86+(2*STDEVP(C66:C$72,C$74:C86))</f>
        <v>1721.1327930598782</v>
      </c>
      <c r="H86" s="9" t="s">
        <v>5</v>
      </c>
      <c r="I86" s="12">
        <f>E86-(2*STDEVP(C66:C$72,C$74:C86))</f>
        <v>1668.707206940122</v>
      </c>
      <c r="J86" s="17" t="s">
        <v>7</v>
      </c>
      <c r="K86" s="27">
        <f>STDEVP(C66:C$72,C$74:C86)</f>
        <v>13.106396529939092</v>
      </c>
    </row>
    <row r="87" spans="1:11" x14ac:dyDescent="0.25">
      <c r="A87" s="30">
        <v>41554</v>
      </c>
      <c r="B87" s="7" t="s">
        <v>6</v>
      </c>
      <c r="C87" s="1">
        <v>1676.12</v>
      </c>
      <c r="D87" s="9" t="s">
        <v>5</v>
      </c>
      <c r="E87" s="25">
        <f>ROUND(AVERAGE(C67:C$72,C$74:C87), 2)</f>
        <v>1695.14</v>
      </c>
      <c r="F87" s="9" t="s">
        <v>5</v>
      </c>
      <c r="G87" s="12">
        <f>E87+(2*STDEVP(C67:C$72,C$74:C87))</f>
        <v>1720.6324149307202</v>
      </c>
      <c r="H87" s="9" t="s">
        <v>5</v>
      </c>
      <c r="I87" s="12">
        <f>E87-(2*STDEVP(C67:C$72,C$74:C87))</f>
        <v>1669.64758506928</v>
      </c>
      <c r="J87" s="17" t="s">
        <v>7</v>
      </c>
      <c r="K87" s="27">
        <f>STDEVP(C67:C$72,C$74:C87)</f>
        <v>12.74620746536003</v>
      </c>
    </row>
    <row r="88" spans="1:11" x14ac:dyDescent="0.25">
      <c r="A88" s="30">
        <v>41555</v>
      </c>
      <c r="B88" s="7" t="s">
        <v>6</v>
      </c>
      <c r="C88" s="1">
        <v>1655.45</v>
      </c>
      <c r="D88" s="9" t="s">
        <v>5</v>
      </c>
      <c r="E88" s="25">
        <f>ROUND(AVERAGE(C68:C$72,C$74:C88), 2)</f>
        <v>1693.71</v>
      </c>
      <c r="F88" s="9" t="s">
        <v>5</v>
      </c>
      <c r="G88" s="12">
        <f>E88+(2*STDEVP(C68:C$72,C$74:C88))</f>
        <v>1724.2373374371234</v>
      </c>
      <c r="H88" s="9" t="s">
        <v>5</v>
      </c>
      <c r="I88" s="12">
        <f>E88-(2*STDEVP(C68:C$72,C$74:C88))</f>
        <v>1663.1826625628767</v>
      </c>
      <c r="J88" s="17" t="s">
        <v>7</v>
      </c>
      <c r="K88" s="27">
        <f>STDEVP(C68:C$72,C$74:C88)</f>
        <v>15.263668718561719</v>
      </c>
    </row>
    <row r="89" spans="1:11" x14ac:dyDescent="0.25">
      <c r="A89" s="30">
        <v>41556</v>
      </c>
      <c r="B89" s="7" t="s">
        <v>6</v>
      </c>
      <c r="C89" s="1">
        <v>1656.4</v>
      </c>
      <c r="D89" s="9" t="s">
        <v>5</v>
      </c>
      <c r="E89" s="25">
        <f>ROUND(AVERAGE(C69:C$72,C$74:C89), 2)</f>
        <v>1692.08</v>
      </c>
      <c r="F89" s="9" t="s">
        <v>5</v>
      </c>
      <c r="G89" s="12">
        <f>E89+(2*STDEVP(C69:C$72,C$74:C89))</f>
        <v>1726.6554763380057</v>
      </c>
      <c r="H89" s="9" t="s">
        <v>5</v>
      </c>
      <c r="I89" s="12">
        <f>E89-(2*STDEVP(C69:C$72,C$74:C89))</f>
        <v>1657.5045236619942</v>
      </c>
      <c r="J89" s="17" t="s">
        <v>7</v>
      </c>
      <c r="K89" s="27">
        <f>STDEVP(C69:C$72,C$74:C89)</f>
        <v>17.287738169002886</v>
      </c>
    </row>
    <row r="90" spans="1:11" x14ac:dyDescent="0.25">
      <c r="A90" s="30">
        <v>41557</v>
      </c>
      <c r="B90" s="7" t="s">
        <v>6</v>
      </c>
      <c r="C90" s="1">
        <v>1692.56</v>
      </c>
      <c r="D90" s="9" t="s">
        <v>5</v>
      </c>
      <c r="E90" s="25">
        <f>ROUND(AVERAGE(C70:C$72,C$74:C90), 2)</f>
        <v>1692.53</v>
      </c>
      <c r="F90" s="9" t="s">
        <v>5</v>
      </c>
      <c r="G90" s="12">
        <f>E90+(2*STDEVP(C70:C$72,C$74:C90))</f>
        <v>1726.8765587213625</v>
      </c>
      <c r="H90" s="9" t="s">
        <v>5</v>
      </c>
      <c r="I90" s="12">
        <f>E90-(2*STDEVP(C70:C$72,C$74:C90))</f>
        <v>1658.1834412786375</v>
      </c>
      <c r="J90" s="17" t="s">
        <v>7</v>
      </c>
      <c r="K90" s="27">
        <f>STDEVP(C70:C$72,C$74:C90)</f>
        <v>17.17327936068121</v>
      </c>
    </row>
    <row r="91" spans="1:11" x14ac:dyDescent="0.25">
      <c r="A91" s="30">
        <v>41558</v>
      </c>
      <c r="B91" s="7" t="s">
        <v>6</v>
      </c>
      <c r="C91" s="1">
        <v>1703.2</v>
      </c>
      <c r="D91" s="9" t="s">
        <v>5</v>
      </c>
      <c r="E91" s="25">
        <f>ROUND(AVERAGE(C71:C$72,C$74:C91), 2)</f>
        <v>1693.29</v>
      </c>
      <c r="F91" s="9" t="s">
        <v>5</v>
      </c>
      <c r="G91" s="12">
        <f>E91+(2*STDEVP(C71:C$72,C$74:C91))</f>
        <v>1727.873171904844</v>
      </c>
      <c r="H91" s="9" t="s">
        <v>5</v>
      </c>
      <c r="I91" s="12">
        <f>E91-(2*STDEVP(C71:C$72,C$74:C91))</f>
        <v>1658.706828095156</v>
      </c>
      <c r="J91" s="17" t="s">
        <v>7</v>
      </c>
      <c r="K91" s="27">
        <f>STDEVP(C71:C$72,C$74:C91)</f>
        <v>17.291585952422047</v>
      </c>
    </row>
    <row r="92" spans="1:11" x14ac:dyDescent="0.25">
      <c r="A92" s="30">
        <v>41561</v>
      </c>
      <c r="B92" s="7" t="s">
        <v>6</v>
      </c>
      <c r="C92" s="1">
        <v>1710.14</v>
      </c>
      <c r="D92" s="9" t="s">
        <v>5</v>
      </c>
      <c r="E92" s="25">
        <f>ROUND(AVERAGE(C72:C$72,C$74:C92), 2)</f>
        <v>1693.92</v>
      </c>
      <c r="F92" s="9" t="s">
        <v>5</v>
      </c>
      <c r="G92" s="12">
        <f>E92+(2*STDEVP(C72:C$72,C$74:C92))</f>
        <v>1729.2395409228377</v>
      </c>
      <c r="H92" s="9" t="s">
        <v>5</v>
      </c>
      <c r="I92" s="12">
        <f>E92-(2*STDEVP(C72:C$72,C$74:C92))</f>
        <v>1658.6004590771624</v>
      </c>
      <c r="J92" s="17" t="s">
        <v>7</v>
      </c>
      <c r="K92" s="27">
        <f>STDEVP(C72:C$72,C$74:C92)</f>
        <v>17.659770461418791</v>
      </c>
    </row>
    <row r="93" spans="1:11" x14ac:dyDescent="0.25">
      <c r="A93" s="30">
        <v>41562</v>
      </c>
      <c r="B93" s="7" t="s">
        <v>6</v>
      </c>
      <c r="C93" s="1">
        <v>1698.06</v>
      </c>
      <c r="D93" s="9" t="s">
        <v>5</v>
      </c>
      <c r="E93" s="15">
        <f>ROUND(AVERAGE(C74:C93),2)</f>
        <v>1693.59</v>
      </c>
      <c r="F93" s="9" t="s">
        <v>5</v>
      </c>
      <c r="G93" s="11">
        <f t="shared" ref="G93:G112" si="4">E93+(2*STDEVP(C74:C93))</f>
        <v>1728.6178730584659</v>
      </c>
      <c r="H93" s="9" t="s">
        <v>5</v>
      </c>
      <c r="I93" s="11">
        <f t="shared" ref="I93:I112" si="5">E93-(2*STDEVP(C74:C93))</f>
        <v>1658.562126941534</v>
      </c>
      <c r="J93" s="17" t="s">
        <v>7</v>
      </c>
      <c r="K93" s="27">
        <f t="shared" ref="K93:K112" si="6">STDEVP(C74:C93)</f>
        <v>17.513936529232932</v>
      </c>
    </row>
    <row r="94" spans="1:11" x14ac:dyDescent="0.25">
      <c r="A94" s="30">
        <v>41563</v>
      </c>
      <c r="B94" s="7" t="s">
        <v>6</v>
      </c>
      <c r="C94" s="1">
        <v>1721.54</v>
      </c>
      <c r="D94" s="9" t="s">
        <v>5</v>
      </c>
      <c r="E94" s="15">
        <f t="shared" ref="E94:E112" si="7">ROUND(AVERAGE(C75:C94),2)</f>
        <v>1693.39</v>
      </c>
      <c r="F94" s="9" t="s">
        <v>5</v>
      </c>
      <c r="G94" s="11">
        <f t="shared" si="4"/>
        <v>1727.7283668074067</v>
      </c>
      <c r="H94" s="9" t="s">
        <v>5</v>
      </c>
      <c r="I94" s="11">
        <f t="shared" si="5"/>
        <v>1659.0516331925935</v>
      </c>
      <c r="J94" s="17" t="s">
        <v>7</v>
      </c>
      <c r="K94" s="27">
        <f t="shared" si="6"/>
        <v>17.169183403703265</v>
      </c>
    </row>
    <row r="95" spans="1:11" x14ac:dyDescent="0.25">
      <c r="A95" s="30">
        <v>41564</v>
      </c>
      <c r="B95" s="7" t="s">
        <v>6</v>
      </c>
      <c r="C95" s="1">
        <v>1733.15</v>
      </c>
      <c r="D95" s="9" t="s">
        <v>5</v>
      </c>
      <c r="E95" s="15">
        <f t="shared" si="7"/>
        <v>1693.93</v>
      </c>
      <c r="F95" s="9" t="s">
        <v>5</v>
      </c>
      <c r="G95" s="11">
        <f t="shared" si="4"/>
        <v>1730.3513770195473</v>
      </c>
      <c r="H95" s="9" t="s">
        <v>5</v>
      </c>
      <c r="I95" s="11">
        <f t="shared" si="5"/>
        <v>1657.5086229804529</v>
      </c>
      <c r="J95" s="17" t="s">
        <v>7</v>
      </c>
      <c r="K95" s="27">
        <f t="shared" si="6"/>
        <v>18.2106885097736</v>
      </c>
    </row>
    <row r="96" spans="1:11" x14ac:dyDescent="0.25">
      <c r="A96" s="30">
        <v>41565</v>
      </c>
      <c r="B96" s="7" t="s">
        <v>6</v>
      </c>
      <c r="C96" s="1">
        <v>1744.5</v>
      </c>
      <c r="D96" s="9" t="s">
        <v>5</v>
      </c>
      <c r="E96" s="15">
        <f t="shared" si="7"/>
        <v>1695.66</v>
      </c>
      <c r="F96" s="9" t="s">
        <v>5</v>
      </c>
      <c r="G96" s="11">
        <f t="shared" si="4"/>
        <v>1737.7904236271131</v>
      </c>
      <c r="H96" s="9" t="s">
        <v>5</v>
      </c>
      <c r="I96" s="11">
        <f t="shared" si="5"/>
        <v>1653.529576372887</v>
      </c>
      <c r="J96" s="17" t="s">
        <v>7</v>
      </c>
      <c r="K96" s="27">
        <f t="shared" si="6"/>
        <v>21.065211813556491</v>
      </c>
    </row>
    <row r="97" spans="1:11" x14ac:dyDescent="0.25">
      <c r="A97" s="30">
        <v>41568</v>
      </c>
      <c r="B97" s="7" t="s">
        <v>6</v>
      </c>
      <c r="C97" s="1">
        <v>1744.66</v>
      </c>
      <c r="D97" s="9" t="s">
        <v>5</v>
      </c>
      <c r="E97" s="15">
        <f t="shared" si="7"/>
        <v>1697.8</v>
      </c>
      <c r="F97" s="9" t="s">
        <v>5</v>
      </c>
      <c r="G97" s="11">
        <f t="shared" si="4"/>
        <v>1745.0148431216285</v>
      </c>
      <c r="H97" s="9" t="s">
        <v>5</v>
      </c>
      <c r="I97" s="11">
        <f t="shared" si="5"/>
        <v>1650.5851568783714</v>
      </c>
      <c r="J97" s="17" t="s">
        <v>7</v>
      </c>
      <c r="K97" s="27">
        <f t="shared" si="6"/>
        <v>23.607421560814309</v>
      </c>
    </row>
    <row r="98" spans="1:11" x14ac:dyDescent="0.25">
      <c r="A98" s="30">
        <v>41569</v>
      </c>
      <c r="B98" s="7" t="s">
        <v>6</v>
      </c>
      <c r="C98" s="1">
        <v>1754.67</v>
      </c>
      <c r="D98" s="9" t="s">
        <v>5</v>
      </c>
      <c r="E98" s="15">
        <f t="shared" si="7"/>
        <v>1700.66</v>
      </c>
      <c r="F98" s="9" t="s">
        <v>5</v>
      </c>
      <c r="G98" s="11">
        <f t="shared" si="4"/>
        <v>1753.9827028197185</v>
      </c>
      <c r="H98" s="9" t="s">
        <v>5</v>
      </c>
      <c r="I98" s="11">
        <f t="shared" si="5"/>
        <v>1647.3372971802817</v>
      </c>
      <c r="J98" s="17" t="s">
        <v>7</v>
      </c>
      <c r="K98" s="27">
        <f t="shared" si="6"/>
        <v>26.661351409859193</v>
      </c>
    </row>
    <row r="99" spans="1:11" x14ac:dyDescent="0.25">
      <c r="A99" s="30">
        <v>41570</v>
      </c>
      <c r="B99" s="7" t="s">
        <v>6</v>
      </c>
      <c r="C99" s="1">
        <v>1746.38</v>
      </c>
      <c r="D99" s="9" t="s">
        <v>5</v>
      </c>
      <c r="E99" s="15">
        <f t="shared" si="7"/>
        <v>1703.34</v>
      </c>
      <c r="F99" s="9" t="s">
        <v>5</v>
      </c>
      <c r="G99" s="11">
        <f t="shared" si="4"/>
        <v>1760.0864724101859</v>
      </c>
      <c r="H99" s="9" t="s">
        <v>5</v>
      </c>
      <c r="I99" s="11">
        <f t="shared" si="5"/>
        <v>1646.5935275898139</v>
      </c>
      <c r="J99" s="17" t="s">
        <v>7</v>
      </c>
      <c r="K99" s="27">
        <f t="shared" si="6"/>
        <v>28.373236205093015</v>
      </c>
    </row>
    <row r="100" spans="1:11" x14ac:dyDescent="0.25">
      <c r="A100" s="30">
        <v>41571</v>
      </c>
      <c r="B100" s="7" t="s">
        <v>6</v>
      </c>
      <c r="C100" s="1">
        <v>1752.07</v>
      </c>
      <c r="D100" s="9" t="s">
        <v>5</v>
      </c>
      <c r="E100" s="15">
        <f t="shared" si="7"/>
        <v>1706.01</v>
      </c>
      <c r="F100" s="9" t="s">
        <v>5</v>
      </c>
      <c r="G100" s="11">
        <f t="shared" si="4"/>
        <v>1766.5259094040566</v>
      </c>
      <c r="H100" s="9" t="s">
        <v>5</v>
      </c>
      <c r="I100" s="11">
        <f t="shared" si="5"/>
        <v>1645.4940905959434</v>
      </c>
      <c r="J100" s="17" t="s">
        <v>7</v>
      </c>
      <c r="K100" s="27">
        <f t="shared" si="6"/>
        <v>30.257954702028368</v>
      </c>
    </row>
    <row r="101" spans="1:11" x14ac:dyDescent="0.25">
      <c r="A101" s="30">
        <v>41572</v>
      </c>
      <c r="B101" s="7" t="s">
        <v>6</v>
      </c>
      <c r="C101" s="1">
        <v>1759.77</v>
      </c>
      <c r="D101" s="9" t="s">
        <v>5</v>
      </c>
      <c r="E101" s="15">
        <f t="shared" si="7"/>
        <v>1709.41</v>
      </c>
      <c r="F101" s="9" t="s">
        <v>5</v>
      </c>
      <c r="G101" s="11">
        <f t="shared" si="4"/>
        <v>1773.8555217606313</v>
      </c>
      <c r="H101" s="9" t="s">
        <v>5</v>
      </c>
      <c r="I101" s="11">
        <f t="shared" si="5"/>
        <v>1644.9644782393689</v>
      </c>
      <c r="J101" s="17" t="s">
        <v>7</v>
      </c>
      <c r="K101" s="27">
        <f t="shared" si="6"/>
        <v>32.222760880315647</v>
      </c>
    </row>
    <row r="102" spans="1:11" x14ac:dyDescent="0.25">
      <c r="A102" s="30">
        <v>41575</v>
      </c>
      <c r="B102" s="7" t="s">
        <v>6</v>
      </c>
      <c r="C102" s="1">
        <v>1762.11</v>
      </c>
      <c r="D102" s="9" t="s">
        <v>5</v>
      </c>
      <c r="E102" s="15">
        <f t="shared" si="7"/>
        <v>1713.44</v>
      </c>
      <c r="F102" s="9" t="s">
        <v>5</v>
      </c>
      <c r="G102" s="11">
        <f t="shared" si="4"/>
        <v>1780.4360271881849</v>
      </c>
      <c r="H102" s="9" t="s">
        <v>5</v>
      </c>
      <c r="I102" s="11">
        <f t="shared" si="5"/>
        <v>1646.4439728118152</v>
      </c>
      <c r="J102" s="17" t="s">
        <v>7</v>
      </c>
      <c r="K102" s="27">
        <f t="shared" si="6"/>
        <v>33.498013594092413</v>
      </c>
    </row>
    <row r="103" spans="1:11" x14ac:dyDescent="0.25">
      <c r="A103" s="30">
        <v>41576</v>
      </c>
      <c r="B103" s="7" t="s">
        <v>6</v>
      </c>
      <c r="C103" s="1">
        <v>1771.95</v>
      </c>
      <c r="D103" s="9" t="s">
        <v>5</v>
      </c>
      <c r="E103" s="15">
        <f t="shared" si="7"/>
        <v>1717.29</v>
      </c>
      <c r="F103" s="9" t="s">
        <v>5</v>
      </c>
      <c r="G103" s="11">
        <f t="shared" si="4"/>
        <v>1788.3246151112257</v>
      </c>
      <c r="H103" s="9" t="s">
        <v>5</v>
      </c>
      <c r="I103" s="11">
        <f t="shared" si="5"/>
        <v>1646.2553848887742</v>
      </c>
      <c r="J103" s="17" t="s">
        <v>7</v>
      </c>
      <c r="K103" s="27">
        <f t="shared" si="6"/>
        <v>35.517307555612945</v>
      </c>
    </row>
    <row r="104" spans="1:11" x14ac:dyDescent="0.25">
      <c r="A104" s="30">
        <v>41577</v>
      </c>
      <c r="B104" s="7" t="s">
        <v>6</v>
      </c>
      <c r="C104" s="1">
        <v>1763.31</v>
      </c>
      <c r="D104" s="9" t="s">
        <v>5</v>
      </c>
      <c r="E104" s="15">
        <f t="shared" si="7"/>
        <v>1720.76</v>
      </c>
      <c r="F104" s="9" t="s">
        <v>5</v>
      </c>
      <c r="G104" s="11">
        <f t="shared" si="4"/>
        <v>1793.6408737598556</v>
      </c>
      <c r="H104" s="9" t="s">
        <v>5</v>
      </c>
      <c r="I104" s="11">
        <f t="shared" si="5"/>
        <v>1647.8791262401444</v>
      </c>
      <c r="J104" s="17" t="s">
        <v>7</v>
      </c>
      <c r="K104" s="27">
        <f t="shared" si="6"/>
        <v>36.440436879927766</v>
      </c>
    </row>
    <row r="105" spans="1:11" x14ac:dyDescent="0.25">
      <c r="A105" s="30">
        <v>41578</v>
      </c>
      <c r="B105" s="7" t="s">
        <v>6</v>
      </c>
      <c r="C105" s="1">
        <v>1756.54</v>
      </c>
      <c r="D105" s="9" t="s">
        <v>5</v>
      </c>
      <c r="E105" s="15">
        <f t="shared" si="7"/>
        <v>1724.65</v>
      </c>
      <c r="F105" s="9" t="s">
        <v>5</v>
      </c>
      <c r="G105" s="11">
        <f t="shared" si="4"/>
        <v>1796.4311151766258</v>
      </c>
      <c r="H105" s="9" t="s">
        <v>5</v>
      </c>
      <c r="I105" s="11">
        <f t="shared" si="5"/>
        <v>1652.8688848233744</v>
      </c>
      <c r="J105" s="17" t="s">
        <v>7</v>
      </c>
      <c r="K105" s="27">
        <f t="shared" si="6"/>
        <v>35.890557588312831</v>
      </c>
    </row>
    <row r="106" spans="1:11" x14ac:dyDescent="0.25">
      <c r="A106" s="30">
        <v>41579</v>
      </c>
      <c r="B106" s="7" t="s">
        <v>6</v>
      </c>
      <c r="C106" s="1">
        <v>1761.64</v>
      </c>
      <c r="D106" s="9" t="s">
        <v>5</v>
      </c>
      <c r="E106" s="15">
        <f t="shared" si="7"/>
        <v>1728.21</v>
      </c>
      <c r="F106" s="9" t="s">
        <v>5</v>
      </c>
      <c r="G106" s="11">
        <f t="shared" si="4"/>
        <v>1799.9192267145588</v>
      </c>
      <c r="H106" s="9" t="s">
        <v>5</v>
      </c>
      <c r="I106" s="11">
        <f t="shared" si="5"/>
        <v>1656.5007732854413</v>
      </c>
      <c r="J106" s="17" t="s">
        <v>7</v>
      </c>
      <c r="K106" s="27">
        <f t="shared" si="6"/>
        <v>35.854613357279419</v>
      </c>
    </row>
    <row r="107" spans="1:11" x14ac:dyDescent="0.25">
      <c r="A107" s="30">
        <v>41582</v>
      </c>
      <c r="B107" s="7" t="s">
        <v>6</v>
      </c>
      <c r="C107" s="1">
        <v>1767.93</v>
      </c>
      <c r="D107" s="9" t="s">
        <v>5</v>
      </c>
      <c r="E107" s="15">
        <f t="shared" si="7"/>
        <v>1732.8</v>
      </c>
      <c r="F107" s="9" t="s">
        <v>5</v>
      </c>
      <c r="G107" s="11">
        <f t="shared" si="4"/>
        <v>1802.3035809940752</v>
      </c>
      <c r="H107" s="9" t="s">
        <v>5</v>
      </c>
      <c r="I107" s="11">
        <f t="shared" si="5"/>
        <v>1663.2964190059247</v>
      </c>
      <c r="J107" s="17" t="s">
        <v>7</v>
      </c>
      <c r="K107" s="27">
        <f t="shared" si="6"/>
        <v>34.751790497037689</v>
      </c>
    </row>
    <row r="108" spans="1:11" x14ac:dyDescent="0.25">
      <c r="A108" s="30">
        <v>41583</v>
      </c>
      <c r="B108" s="7" t="s">
        <v>6</v>
      </c>
      <c r="C108" s="1">
        <v>1762.97</v>
      </c>
      <c r="D108" s="9" t="s">
        <v>5</v>
      </c>
      <c r="E108" s="15">
        <f t="shared" si="7"/>
        <v>1738.18</v>
      </c>
      <c r="F108" s="9" t="s">
        <v>5</v>
      </c>
      <c r="G108" s="11">
        <f t="shared" si="4"/>
        <v>1799.0118915947878</v>
      </c>
      <c r="H108" s="9" t="s">
        <v>5</v>
      </c>
      <c r="I108" s="11">
        <f t="shared" si="5"/>
        <v>1677.3481084052123</v>
      </c>
      <c r="J108" s="17" t="s">
        <v>7</v>
      </c>
      <c r="K108" s="27">
        <f t="shared" si="6"/>
        <v>30.415945797393835</v>
      </c>
    </row>
    <row r="109" spans="1:11" x14ac:dyDescent="0.25">
      <c r="A109" s="30">
        <v>41584</v>
      </c>
      <c r="B109" s="7" t="s">
        <v>6</v>
      </c>
      <c r="C109" s="1">
        <v>1770.49</v>
      </c>
      <c r="D109" s="9" t="s">
        <v>5</v>
      </c>
      <c r="E109" s="15">
        <f t="shared" si="7"/>
        <v>1743.88</v>
      </c>
      <c r="F109" s="9" t="s">
        <v>5</v>
      </c>
      <c r="G109" s="11">
        <f t="shared" si="4"/>
        <v>1793.2931701472392</v>
      </c>
      <c r="H109" s="9" t="s">
        <v>5</v>
      </c>
      <c r="I109" s="11">
        <f t="shared" si="5"/>
        <v>1694.4668298527611</v>
      </c>
      <c r="J109" s="17" t="s">
        <v>7</v>
      </c>
      <c r="K109" s="27">
        <f t="shared" si="6"/>
        <v>24.706585073619546</v>
      </c>
    </row>
    <row r="110" spans="1:11" x14ac:dyDescent="0.25">
      <c r="A110" s="30">
        <v>41585</v>
      </c>
      <c r="B110" s="7" t="s">
        <v>6</v>
      </c>
      <c r="C110" s="1">
        <v>1747.15</v>
      </c>
      <c r="D110" s="9" t="s">
        <v>5</v>
      </c>
      <c r="E110" s="15">
        <f t="shared" si="7"/>
        <v>1746.61</v>
      </c>
      <c r="F110" s="9" t="s">
        <v>5</v>
      </c>
      <c r="G110" s="11">
        <f t="shared" si="4"/>
        <v>1790.0519973182631</v>
      </c>
      <c r="H110" s="9" t="s">
        <v>5</v>
      </c>
      <c r="I110" s="11">
        <f t="shared" si="5"/>
        <v>1703.1680026817367</v>
      </c>
      <c r="J110" s="17" t="s">
        <v>7</v>
      </c>
      <c r="K110" s="27">
        <f t="shared" si="6"/>
        <v>21.72099865913167</v>
      </c>
    </row>
    <row r="111" spans="1:11" x14ac:dyDescent="0.25">
      <c r="A111" s="30">
        <v>41586</v>
      </c>
      <c r="B111" s="7" t="s">
        <v>6</v>
      </c>
      <c r="C111" s="1">
        <v>1770.61</v>
      </c>
      <c r="D111" s="9" t="s">
        <v>5</v>
      </c>
      <c r="E111" s="15">
        <f t="shared" si="7"/>
        <v>1749.98</v>
      </c>
      <c r="F111" s="9" t="s">
        <v>5</v>
      </c>
      <c r="G111" s="11">
        <f t="shared" si="4"/>
        <v>1789.7297167788652</v>
      </c>
      <c r="H111" s="9" t="s">
        <v>5</v>
      </c>
      <c r="I111" s="11">
        <f t="shared" si="5"/>
        <v>1710.2302832211349</v>
      </c>
      <c r="J111" s="17" t="s">
        <v>7</v>
      </c>
      <c r="K111" s="27">
        <f t="shared" si="6"/>
        <v>19.874858389432607</v>
      </c>
    </row>
    <row r="112" spans="1:11" x14ac:dyDescent="0.25">
      <c r="A112" s="30">
        <v>41589</v>
      </c>
      <c r="B112" s="7" t="s">
        <v>6</v>
      </c>
      <c r="C112" s="1">
        <v>1771.89</v>
      </c>
      <c r="D112" s="9" t="s">
        <v>5</v>
      </c>
      <c r="E112" s="15">
        <f t="shared" si="7"/>
        <v>1753.07</v>
      </c>
      <c r="F112" s="9" t="s">
        <v>5</v>
      </c>
      <c r="G112" s="11">
        <f t="shared" si="4"/>
        <v>1789.4076452043882</v>
      </c>
      <c r="H112" s="9" t="s">
        <v>5</v>
      </c>
      <c r="I112" s="11">
        <f t="shared" si="5"/>
        <v>1716.7323547956116</v>
      </c>
      <c r="J112" s="17" t="s">
        <v>7</v>
      </c>
      <c r="K112" s="27">
        <f t="shared" si="6"/>
        <v>18.16882260219413</v>
      </c>
    </row>
    <row r="113" spans="3:8" x14ac:dyDescent="0.25">
      <c r="C113" s="1">
        <f>COUNT(C3:C112)</f>
        <v>110</v>
      </c>
      <c r="D113" s="13"/>
      <c r="E113" s="16">
        <f>COUNTIF(E3:E112, "&gt;0")</f>
        <v>90</v>
      </c>
      <c r="F113" s="13"/>
      <c r="H113" s="13"/>
    </row>
  </sheetData>
  <hyperlinks>
    <hyperlink ref="A1" display="http://www.bollingeronbollingerbands.com/chart/main.php?symbol=SPX&amp;_c=4&amp;_c2=&amp;period=0&amp;charttype=0&amp;length=3&amp;size=1&amp;scale=0&amp;pc=0&amp;co_bb[]=20%2C2&amp;co_bb[]=&amp;co_bb[]=&amp;co_bb[]=&amp;co_be[]=&amp;co_be[]=&amp;co_be[]=&amp;co_be[]=&amp;co_sma[]=&amp;co_sma[]=&amp;co_sma[]=&amp;co_sma[]=&amp;co_ema[]=&amp;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 for S&amp;P 500 (^GSPC)</vt:lpstr>
      <vt:lpstr>BB for S&amp;P 500 (^GSPC)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2013-12-08T13:17:00Z</dcterms:modified>
</cp:coreProperties>
</file>