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trdk\sources\Services\"/>
    </mc:Choice>
  </mc:AlternateContent>
  <bookViews>
    <workbookView xWindow="0" yWindow="0" windowWidth="19200" windowHeight="12660" activeTab="1"/>
  </bookViews>
  <sheets>
    <sheet name="MA for S&amp;P 500 (^GSPC)" sheetId="1" r:id="rId1"/>
    <sheet name="BB for S&amp;P 500 (^GSPC)" sheetId="2" r:id="rId2"/>
    <sheet name="RSI for S&amp;P 500" sheetId="3" r:id="rId3"/>
  </sheets>
  <calcPr calcId="162913"/>
</workbook>
</file>

<file path=xl/calcChain.xml><?xml version="1.0" encoding="utf-8"?>
<calcChain xmlns="http://schemas.openxmlformats.org/spreadsheetml/2006/main">
  <c r="E92" i="2" l="1"/>
  <c r="E91" i="2"/>
  <c r="E89" i="2"/>
  <c r="E90" i="2"/>
  <c r="E88" i="2"/>
  <c r="E84" i="2"/>
  <c r="E85" i="2"/>
  <c r="E86" i="2"/>
  <c r="E87" i="2"/>
  <c r="E83" i="2"/>
  <c r="E75" i="2"/>
  <c r="E76" i="2"/>
  <c r="E77" i="2"/>
  <c r="E78" i="2"/>
  <c r="E79" i="2"/>
  <c r="E80" i="2"/>
  <c r="E81" i="2"/>
  <c r="E82" i="2"/>
  <c r="E74" i="2"/>
  <c r="E73" i="2"/>
  <c r="E93" i="2"/>
  <c r="E94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22" i="2"/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I3" i="3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G3" i="3"/>
  <c r="H16" i="3" s="1"/>
  <c r="C112" i="3"/>
  <c r="H17" i="3" l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K111" i="3" s="1"/>
  <c r="E111" i="3" s="1"/>
  <c r="K16" i="3"/>
  <c r="E16" i="3" s="1"/>
  <c r="K19" i="3"/>
  <c r="E19" i="3" s="1"/>
  <c r="K21" i="3"/>
  <c r="E21" i="3" s="1"/>
  <c r="K26" i="3"/>
  <c r="E26" i="3" s="1"/>
  <c r="K18" i="3"/>
  <c r="E18" i="3" s="1"/>
  <c r="K20" i="3"/>
  <c r="E20" i="3" s="1"/>
  <c r="K33" i="3"/>
  <c r="E33" i="3" s="1"/>
  <c r="K25" i="3"/>
  <c r="E25" i="3" s="1"/>
  <c r="K17" i="3"/>
  <c r="E17" i="3" s="1"/>
  <c r="K40" i="3"/>
  <c r="E40" i="3" s="1"/>
  <c r="K24" i="3"/>
  <c r="E24" i="3" s="1"/>
  <c r="K31" i="3"/>
  <c r="E31" i="3" s="1"/>
  <c r="K23" i="3"/>
  <c r="E23" i="3" s="1"/>
  <c r="K32" i="3"/>
  <c r="E32" i="3" s="1"/>
  <c r="K38" i="3"/>
  <c r="E38" i="3" s="1"/>
  <c r="K30" i="3"/>
  <c r="E30" i="3" s="1"/>
  <c r="K22" i="3"/>
  <c r="E22" i="3" s="1"/>
  <c r="I22" i="2"/>
  <c r="G22" i="2"/>
  <c r="K22" i="2"/>
  <c r="I27" i="2"/>
  <c r="G27" i="2"/>
  <c r="K86" i="3" l="1"/>
  <c r="E86" i="3" s="1"/>
  <c r="K55" i="3"/>
  <c r="E55" i="3" s="1"/>
  <c r="K81" i="3"/>
  <c r="E81" i="3" s="1"/>
  <c r="K100" i="3"/>
  <c r="E100" i="3" s="1"/>
  <c r="K66" i="3"/>
  <c r="E66" i="3" s="1"/>
  <c r="K76" i="3"/>
  <c r="E76" i="3" s="1"/>
  <c r="K43" i="3"/>
  <c r="E43" i="3" s="1"/>
  <c r="K107" i="3"/>
  <c r="E107" i="3" s="1"/>
  <c r="K94" i="3"/>
  <c r="E94" i="3" s="1"/>
  <c r="K37" i="3"/>
  <c r="E37" i="3" s="1"/>
  <c r="K63" i="3"/>
  <c r="E63" i="3" s="1"/>
  <c r="K56" i="3"/>
  <c r="E56" i="3" s="1"/>
  <c r="K89" i="3"/>
  <c r="E89" i="3" s="1"/>
  <c r="K61" i="3"/>
  <c r="E61" i="3" s="1"/>
  <c r="K74" i="3"/>
  <c r="E74" i="3" s="1"/>
  <c r="K108" i="3"/>
  <c r="E108" i="3" s="1"/>
  <c r="K51" i="3"/>
  <c r="E51" i="3" s="1"/>
  <c r="K36" i="3"/>
  <c r="E36" i="3" s="1"/>
  <c r="K82" i="3"/>
  <c r="E82" i="3" s="1"/>
  <c r="K46" i="3"/>
  <c r="E46" i="3" s="1"/>
  <c r="K79" i="3"/>
  <c r="E79" i="3" s="1"/>
  <c r="K90" i="3"/>
  <c r="E90" i="3" s="1"/>
  <c r="K87" i="3"/>
  <c r="E87" i="3" s="1"/>
  <c r="K104" i="3"/>
  <c r="E104" i="3" s="1"/>
  <c r="K49" i="3"/>
  <c r="E49" i="3" s="1"/>
  <c r="K34" i="3"/>
  <c r="E34" i="3" s="1"/>
  <c r="K98" i="3"/>
  <c r="E98" i="3" s="1"/>
  <c r="K93" i="3"/>
  <c r="E93" i="3" s="1"/>
  <c r="K75" i="3"/>
  <c r="E75" i="3" s="1"/>
  <c r="K29" i="3"/>
  <c r="E29" i="3" s="1"/>
  <c r="K96" i="3"/>
  <c r="E96" i="3" s="1"/>
  <c r="K69" i="3"/>
  <c r="E69" i="3" s="1"/>
  <c r="K72" i="3"/>
  <c r="E72" i="3" s="1"/>
  <c r="K97" i="3"/>
  <c r="E97" i="3" s="1"/>
  <c r="K59" i="3"/>
  <c r="E59" i="3" s="1"/>
  <c r="K101" i="3"/>
  <c r="E101" i="3" s="1"/>
  <c r="K41" i="3"/>
  <c r="E41" i="3" s="1"/>
  <c r="K92" i="3"/>
  <c r="E92" i="3" s="1"/>
  <c r="K48" i="3"/>
  <c r="E48" i="3" s="1"/>
  <c r="K45" i="3"/>
  <c r="E45" i="3" s="1"/>
  <c r="K44" i="3"/>
  <c r="E44" i="3" s="1"/>
  <c r="K42" i="3"/>
  <c r="E42" i="3" s="1"/>
  <c r="K83" i="3"/>
  <c r="E83" i="3" s="1"/>
  <c r="K85" i="3"/>
  <c r="E85" i="3" s="1"/>
  <c r="K71" i="3"/>
  <c r="E71" i="3" s="1"/>
  <c r="K53" i="3"/>
  <c r="E53" i="3" s="1"/>
  <c r="K57" i="3"/>
  <c r="E57" i="3" s="1"/>
  <c r="K106" i="3"/>
  <c r="E106" i="3" s="1"/>
  <c r="K70" i="3"/>
  <c r="E70" i="3" s="1"/>
  <c r="K64" i="3"/>
  <c r="E64" i="3" s="1"/>
  <c r="K39" i="3"/>
  <c r="E39" i="3" s="1"/>
  <c r="K103" i="3"/>
  <c r="E103" i="3" s="1"/>
  <c r="K77" i="3"/>
  <c r="E77" i="3" s="1"/>
  <c r="K65" i="3"/>
  <c r="E65" i="3" s="1"/>
  <c r="K68" i="3"/>
  <c r="E68" i="3" s="1"/>
  <c r="K50" i="3"/>
  <c r="E50" i="3" s="1"/>
  <c r="K28" i="3"/>
  <c r="E28" i="3" s="1"/>
  <c r="K27" i="3"/>
  <c r="E27" i="3" s="1"/>
  <c r="K91" i="3"/>
  <c r="E91" i="3" s="1"/>
  <c r="K102" i="3"/>
  <c r="E102" i="3" s="1"/>
  <c r="K60" i="3"/>
  <c r="E60" i="3" s="1"/>
  <c r="K110" i="3"/>
  <c r="E110" i="3" s="1"/>
  <c r="K88" i="3"/>
  <c r="E88" i="3" s="1"/>
  <c r="K105" i="3"/>
  <c r="E105" i="3" s="1"/>
  <c r="K67" i="3"/>
  <c r="E67" i="3" s="1"/>
  <c r="K54" i="3"/>
  <c r="E54" i="3" s="1"/>
  <c r="K62" i="3"/>
  <c r="E62" i="3" s="1"/>
  <c r="K95" i="3"/>
  <c r="E95" i="3" s="1"/>
  <c r="K78" i="3"/>
  <c r="E78" i="3" s="1"/>
  <c r="K80" i="3"/>
  <c r="E80" i="3" s="1"/>
  <c r="K47" i="3"/>
  <c r="E47" i="3" s="1"/>
  <c r="K109" i="3"/>
  <c r="E109" i="3" s="1"/>
  <c r="K73" i="3"/>
  <c r="E73" i="3" s="1"/>
  <c r="K84" i="3"/>
  <c r="E84" i="3" s="1"/>
  <c r="K58" i="3"/>
  <c r="E58" i="3" s="1"/>
  <c r="K52" i="3"/>
  <c r="E52" i="3" s="1"/>
  <c r="K35" i="3"/>
  <c r="E35" i="3" s="1"/>
  <c r="K99" i="3"/>
  <c r="E99" i="3" s="1"/>
  <c r="E112" i="3"/>
  <c r="E29" i="1"/>
  <c r="I99" i="2" l="1"/>
  <c r="G100" i="2"/>
  <c r="I107" i="2"/>
  <c r="G108" i="2"/>
  <c r="I92" i="2"/>
  <c r="G76" i="2"/>
  <c r="I77" i="2"/>
  <c r="I84" i="2"/>
  <c r="I85" i="2"/>
  <c r="I73" i="2"/>
  <c r="G23" i="2"/>
  <c r="G30" i="2"/>
  <c r="I31" i="2"/>
  <c r="G38" i="2"/>
  <c r="I39" i="2"/>
  <c r="G46" i="2"/>
  <c r="G47" i="2"/>
  <c r="G54" i="2"/>
  <c r="G55" i="2"/>
  <c r="I62" i="2"/>
  <c r="G63" i="2"/>
  <c r="G70" i="2"/>
  <c r="G71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73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E38" i="1"/>
  <c r="E30" i="1"/>
  <c r="E31" i="1"/>
  <c r="E32" i="1"/>
  <c r="E33" i="1"/>
  <c r="E34" i="1"/>
  <c r="E35" i="1"/>
  <c r="E36" i="1"/>
  <c r="E37" i="1"/>
  <c r="G75" i="2"/>
  <c r="I80" i="2"/>
  <c r="I83" i="2"/>
  <c r="I88" i="2"/>
  <c r="I91" i="2"/>
  <c r="I74" i="2"/>
  <c r="G78" i="2"/>
  <c r="I82" i="2"/>
  <c r="G86" i="2"/>
  <c r="I90" i="2"/>
  <c r="I75" i="2"/>
  <c r="I79" i="2"/>
  <c r="I81" i="2"/>
  <c r="I87" i="2"/>
  <c r="I89" i="2"/>
  <c r="G91" i="2"/>
  <c r="G77" i="2"/>
  <c r="G79" i="2"/>
  <c r="G81" i="2"/>
  <c r="G83" i="2"/>
  <c r="G87" i="2"/>
  <c r="G89" i="2"/>
  <c r="I24" i="2"/>
  <c r="I25" i="2"/>
  <c r="I26" i="2"/>
  <c r="I28" i="2"/>
  <c r="I29" i="2"/>
  <c r="I30" i="2"/>
  <c r="I32" i="2"/>
  <c r="I33" i="2"/>
  <c r="I34" i="2"/>
  <c r="I35" i="2"/>
  <c r="I36" i="2"/>
  <c r="I37" i="2"/>
  <c r="I38" i="2"/>
  <c r="I40" i="2"/>
  <c r="I41" i="2"/>
  <c r="I42" i="2"/>
  <c r="I43" i="2"/>
  <c r="I44" i="2"/>
  <c r="I45" i="2"/>
  <c r="I46" i="2"/>
  <c r="I48" i="2"/>
  <c r="I49" i="2"/>
  <c r="I50" i="2"/>
  <c r="I51" i="2"/>
  <c r="I52" i="2"/>
  <c r="I53" i="2"/>
  <c r="I54" i="2"/>
  <c r="I56" i="2"/>
  <c r="I57" i="2"/>
  <c r="I58" i="2"/>
  <c r="I59" i="2"/>
  <c r="I60" i="2"/>
  <c r="I61" i="2"/>
  <c r="I64" i="2"/>
  <c r="I65" i="2"/>
  <c r="I66" i="2"/>
  <c r="I67" i="2"/>
  <c r="I68" i="2"/>
  <c r="I69" i="2"/>
  <c r="I70" i="2"/>
  <c r="I72" i="2"/>
  <c r="I93" i="2"/>
  <c r="I94" i="2"/>
  <c r="I95" i="2"/>
  <c r="I96" i="2"/>
  <c r="I97" i="2"/>
  <c r="I98" i="2"/>
  <c r="I101" i="2"/>
  <c r="I102" i="2"/>
  <c r="I103" i="2"/>
  <c r="I104" i="2"/>
  <c r="I105" i="2"/>
  <c r="I106" i="2"/>
  <c r="I109" i="2"/>
  <c r="I110" i="2"/>
  <c r="I111" i="2"/>
  <c r="G24" i="2"/>
  <c r="G25" i="2"/>
  <c r="G26" i="2"/>
  <c r="G28" i="2"/>
  <c r="G29" i="2"/>
  <c r="G31" i="2"/>
  <c r="G32" i="2"/>
  <c r="G33" i="2"/>
  <c r="G34" i="2"/>
  <c r="G35" i="2"/>
  <c r="G36" i="2"/>
  <c r="G37" i="2"/>
  <c r="G40" i="2"/>
  <c r="G41" i="2"/>
  <c r="G42" i="2"/>
  <c r="G43" i="2"/>
  <c r="G44" i="2"/>
  <c r="G45" i="2"/>
  <c r="G48" i="2"/>
  <c r="G49" i="2"/>
  <c r="G50" i="2"/>
  <c r="G51" i="2"/>
  <c r="G52" i="2"/>
  <c r="G53" i="2"/>
  <c r="G56" i="2"/>
  <c r="G57" i="2"/>
  <c r="G58" i="2"/>
  <c r="G59" i="2"/>
  <c r="G60" i="2"/>
  <c r="G61" i="2"/>
  <c r="G64" i="2"/>
  <c r="G65" i="2"/>
  <c r="G66" i="2"/>
  <c r="G67" i="2"/>
  <c r="G68" i="2"/>
  <c r="G69" i="2"/>
  <c r="G72" i="2"/>
  <c r="G93" i="2"/>
  <c r="G94" i="2"/>
  <c r="G95" i="2"/>
  <c r="G96" i="2"/>
  <c r="G97" i="2"/>
  <c r="G98" i="2"/>
  <c r="G99" i="2"/>
  <c r="G101" i="2"/>
  <c r="G102" i="2"/>
  <c r="G103" i="2"/>
  <c r="G104" i="2"/>
  <c r="G105" i="2"/>
  <c r="G106" i="2"/>
  <c r="G107" i="2"/>
  <c r="G109" i="2"/>
  <c r="G110" i="2"/>
  <c r="G111" i="2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I12" i="1" l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G12" i="1"/>
  <c r="G39" i="2"/>
  <c r="I55" i="2"/>
  <c r="I47" i="2"/>
  <c r="I23" i="2"/>
  <c r="I100" i="2"/>
  <c r="I71" i="2"/>
  <c r="I63" i="2"/>
  <c r="I108" i="2"/>
  <c r="G85" i="2"/>
  <c r="G92" i="2"/>
  <c r="G73" i="2"/>
  <c r="G62" i="2"/>
  <c r="G84" i="2"/>
  <c r="I76" i="2"/>
  <c r="G90" i="2"/>
  <c r="G82" i="2"/>
  <c r="G74" i="2"/>
  <c r="I86" i="2"/>
  <c r="I78" i="2"/>
  <c r="G88" i="2"/>
  <c r="G80" i="2"/>
  <c r="C113" i="1"/>
  <c r="G13" i="1" l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E113" i="1"/>
  <c r="G113" i="1" l="1"/>
</calcChain>
</file>

<file path=xl/sharedStrings.xml><?xml version="1.0" encoding="utf-8"?>
<sst xmlns="http://schemas.openxmlformats.org/spreadsheetml/2006/main" count="1446" uniqueCount="19">
  <si>
    <t>Date</t>
  </si>
  <si>
    <t>Close</t>
  </si>
  <si>
    <t>SMA</t>
  </si>
  <si>
    <t>EMA</t>
  </si>
  <si>
    <t>,</t>
  </si>
  <si>
    <t>{</t>
  </si>
  <si>
    <t>},</t>
  </si>
  <si>
    <t>High</t>
  </si>
  <si>
    <t>Low</t>
  </si>
  <si>
    <t>http://www.bollingeronbollingerbands.com/chart/main.php?symbol=SPX&amp;_c=4&amp;_c2=&amp;period=0&amp;charttype=0&amp;length=3&amp;size=1&amp;scale=0&amp;pc=0&amp;co_bb[]=20%2C2&amp;co_bb[]=&amp;co_bb[]=&amp;co_bb[]=&amp;co_be[]=&amp;co_be[]=&amp;co_be[]=&amp;co_be[]=&amp;co_sma[]=&amp;co_sma[]=&amp;co_sma[]=&amp;co_sma[]=&amp;co_ema[]=&amp;co_ema[]=&amp;co_ema[]=&amp;co_ema[]=&amp;co_magnet=&amp;co_hip=0&amp;co_zigzag=&amp;m=0</t>
  </si>
  <si>
    <t>http://finance.yahoo.com/echarts?s=^GSPC+Interactive#symbol=^gspc;range=1y;compare=;indicator=bollinger+sma%2810%29+ema%2810%29;charttype=area;crosshair=on;ohlcvalues=0;logscale=off;source=undefined;</t>
  </si>
  <si>
    <t>StDevP</t>
  </si>
  <si>
    <t>SMMA</t>
  </si>
  <si>
    <t>RS</t>
  </si>
  <si>
    <t>Gain (U)</t>
  </si>
  <si>
    <t>Loss (D)</t>
  </si>
  <si>
    <t>Gain (U) EMA</t>
  </si>
  <si>
    <t>Loss (D) EMA</t>
  </si>
  <si>
    <t>RSI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</si>
</sst>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F800]dddd\,\ mmmm\ dd\,\ yyyy"/>
    <numFmt numFmtId="165" formatCode="mm/dd/yy;@"/>
    <numFmt numFmtId="166" formatCode="[$-409]d\-mmm\-yyyy;@"/>
    <numFmt numFmtId="167" formatCode="0.000000000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 tint="-0.249977111117893"/>
      <name val="Calibri"/>
      <family val="2"/>
      <charset val="204"/>
      <scheme val="minor"/>
    </font>
    <font>
      <sz val="11"/>
      <color theme="0" tint="-0.249977111117893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42">
    <xf numFmtId="0" fontId="0" fillId="0" borderId="0" xfId="0"/>
    <xf numFmtId="0" fontId="18" fillId="0" borderId="0" xfId="0" applyFont="1"/>
    <xf numFmtId="164" fontId="19" fillId="36" borderId="0" xfId="0" applyNumberFormat="1" applyFont="1" applyFill="1"/>
    <xf numFmtId="164" fontId="20" fillId="36" borderId="0" xfId="0" applyNumberFormat="1" applyFont="1" applyFill="1"/>
    <xf numFmtId="0" fontId="19" fillId="36" borderId="0" xfId="0" applyFont="1" applyFill="1"/>
    <xf numFmtId="0" fontId="20" fillId="36" borderId="0" xfId="0" applyFont="1" applyFill="1"/>
    <xf numFmtId="0" fontId="22" fillId="37" borderId="0" xfId="0" applyFont="1" applyFill="1"/>
    <xf numFmtId="164" fontId="20" fillId="0" borderId="0" xfId="0" applyNumberFormat="1" applyFont="1" applyFill="1"/>
    <xf numFmtId="0" fontId="0" fillId="0" borderId="0" xfId="0" applyFill="1"/>
    <xf numFmtId="0" fontId="20" fillId="0" borderId="0" xfId="0" applyFont="1" applyFill="1"/>
    <xf numFmtId="0" fontId="22" fillId="0" borderId="0" xfId="0" applyFont="1" applyFill="1"/>
    <xf numFmtId="165" fontId="23" fillId="0" borderId="0" xfId="42" applyNumberFormat="1" applyFill="1"/>
    <xf numFmtId="166" fontId="23" fillId="0" borderId="0" xfId="42" applyNumberFormat="1" applyFill="1"/>
    <xf numFmtId="0" fontId="24" fillId="38" borderId="0" xfId="0" applyFont="1" applyFill="1"/>
    <xf numFmtId="0" fontId="25" fillId="38" borderId="0" xfId="0" applyFont="1" applyFill="1"/>
    <xf numFmtId="165" fontId="18" fillId="38" borderId="0" xfId="0" applyNumberFormat="1" applyFont="1" applyFill="1"/>
    <xf numFmtId="165" fontId="0" fillId="38" borderId="0" xfId="0" applyNumberFormat="1" applyFill="1"/>
    <xf numFmtId="0" fontId="24" fillId="0" borderId="0" xfId="0" applyFont="1" applyFill="1"/>
    <xf numFmtId="166" fontId="18" fillId="39" borderId="0" xfId="0" applyNumberFormat="1" applyFont="1" applyFill="1"/>
    <xf numFmtId="166" fontId="0" fillId="39" borderId="0" xfId="0" applyNumberFormat="1" applyFill="1"/>
    <xf numFmtId="167" fontId="0" fillId="0" borderId="0" xfId="0" applyNumberFormat="1" applyFill="1"/>
    <xf numFmtId="167" fontId="20" fillId="0" borderId="0" xfId="0" applyNumberFormat="1" applyFont="1" applyFill="1"/>
    <xf numFmtId="167" fontId="0" fillId="0" borderId="0" xfId="0" applyNumberFormat="1"/>
    <xf numFmtId="167" fontId="18" fillId="33" borderId="0" xfId="0" applyNumberFormat="1" applyFont="1" applyFill="1"/>
    <xf numFmtId="167" fontId="19" fillId="36" borderId="0" xfId="0" applyNumberFormat="1" applyFont="1" applyFill="1"/>
    <xf numFmtId="167" fontId="18" fillId="35" borderId="0" xfId="0" applyNumberFormat="1" applyFont="1" applyFill="1"/>
    <xf numFmtId="167" fontId="18" fillId="34" borderId="0" xfId="0" applyNumberFormat="1" applyFont="1" applyFill="1"/>
    <xf numFmtId="167" fontId="26" fillId="25" borderId="0" xfId="34" applyNumberFormat="1" applyFont="1"/>
    <xf numFmtId="167" fontId="0" fillId="33" borderId="0" xfId="0" applyNumberFormat="1" applyFill="1"/>
    <xf numFmtId="167" fontId="20" fillId="36" borderId="0" xfId="0" applyNumberFormat="1" applyFont="1" applyFill="1"/>
    <xf numFmtId="167" fontId="21" fillId="35" borderId="0" xfId="0" applyNumberFormat="1" applyFont="1" applyFill="1"/>
    <xf numFmtId="167" fontId="21" fillId="34" borderId="0" xfId="0" applyNumberFormat="1" applyFont="1" applyFill="1"/>
    <xf numFmtId="167" fontId="17" fillId="25" borderId="0" xfId="34" applyNumberFormat="1" applyAlignment="1">
      <alignment vertical="center"/>
    </xf>
    <xf numFmtId="167" fontId="0" fillId="35" borderId="0" xfId="0" applyNumberFormat="1" applyFill="1"/>
    <xf numFmtId="167" fontId="0" fillId="34" borderId="0" xfId="0" applyNumberFormat="1" applyFill="1"/>
    <xf numFmtId="167" fontId="17" fillId="25" borderId="0" xfId="34" applyNumberFormat="1"/>
    <xf numFmtId="167" fontId="8" fillId="4" borderId="0" xfId="8" applyNumberFormat="1"/>
    <xf numFmtId="167" fontId="21" fillId="33" borderId="0" xfId="0" applyNumberFormat="1" applyFont="1" applyFill="1"/>
    <xf numFmtId="0" fontId="21" fillId="0" borderId="0" xfId="0" applyFont="1"/>
    <xf numFmtId="2" fontId="0" fillId="0" borderId="0" xfId="0" applyNumberFormat="1" applyFill="1"/>
    <xf numFmtId="2" fontId="18" fillId="33" borderId="0" xfId="0" applyNumberFormat="1" applyFont="1" applyFill="1"/>
    <xf numFmtId="2" fontId="0" fillId="33" borderId="0" xfId="0" applyNumberFormat="1" applyFill="1"/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Гиперссылка" xfId="42" builtinId="8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finance.yahoo.com/echarts?s=%5eGSPC+Interactiv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3"/>
  <sheetViews>
    <sheetView workbookViewId="0">
      <pane ySplit="2" topLeftCell="A3" activePane="bottomLeft" state="frozen"/>
      <selection pane="bottomLeft" activeCell="G13" sqref="G13"/>
    </sheetView>
  </sheetViews>
  <sheetFormatPr defaultRowHeight="15" x14ac:dyDescent="0.25"/>
  <cols>
    <col min="1" max="1" width="17.7109375" style="19" customWidth="1"/>
    <col min="2" max="2" width="2" style="3" customWidth="1"/>
    <col min="3" max="3" width="17.85546875" style="28" bestFit="1" customWidth="1"/>
    <col min="4" max="4" width="2.5703125" style="29" customWidth="1"/>
    <col min="5" max="5" width="17.85546875" style="33" bestFit="1" customWidth="1"/>
    <col min="6" max="6" width="2.140625" style="29" customWidth="1"/>
    <col min="7" max="7" width="17.85546875" style="34" bestFit="1" customWidth="1"/>
    <col min="8" max="8" width="1.7109375" style="29" customWidth="1"/>
    <col min="9" max="9" width="17.85546875" style="35" bestFit="1" customWidth="1"/>
    <col min="10" max="10" width="2" customWidth="1"/>
  </cols>
  <sheetData>
    <row r="1" spans="1:10" s="8" customFormat="1" x14ac:dyDescent="0.25">
      <c r="A1" s="12" t="s">
        <v>10</v>
      </c>
      <c r="B1" s="7"/>
      <c r="C1" s="20"/>
      <c r="D1" s="21"/>
      <c r="E1" s="20"/>
      <c r="F1" s="21"/>
      <c r="G1" s="20"/>
      <c r="H1" s="21"/>
      <c r="I1" s="22"/>
    </row>
    <row r="2" spans="1:10" s="1" customFormat="1" x14ac:dyDescent="0.25">
      <c r="A2" s="18" t="s">
        <v>0</v>
      </c>
      <c r="B2" s="2"/>
      <c r="C2" s="23" t="s">
        <v>1</v>
      </c>
      <c r="D2" s="24"/>
      <c r="E2" s="25" t="s">
        <v>2</v>
      </c>
      <c r="F2" s="24"/>
      <c r="G2" s="26" t="s">
        <v>3</v>
      </c>
      <c r="H2" s="24"/>
      <c r="I2" s="27" t="s">
        <v>12</v>
      </c>
      <c r="J2" s="5"/>
    </row>
    <row r="3" spans="1:10" s="1" customFormat="1" x14ac:dyDescent="0.25">
      <c r="A3" s="19">
        <v>41435</v>
      </c>
      <c r="B3" s="3" t="s">
        <v>5</v>
      </c>
      <c r="C3" s="28">
        <v>1642.81</v>
      </c>
      <c r="D3" s="29" t="s">
        <v>4</v>
      </c>
      <c r="E3" s="30">
        <v>0</v>
      </c>
      <c r="F3" s="29" t="s">
        <v>4</v>
      </c>
      <c r="G3" s="31">
        <v>0</v>
      </c>
      <c r="H3" s="29" t="s">
        <v>4</v>
      </c>
      <c r="I3" s="32">
        <v>0</v>
      </c>
      <c r="J3" s="5" t="s">
        <v>6</v>
      </c>
    </row>
    <row r="4" spans="1:10" s="1" customFormat="1" x14ac:dyDescent="0.25">
      <c r="A4" s="19">
        <v>41436</v>
      </c>
      <c r="B4" s="3" t="s">
        <v>5</v>
      </c>
      <c r="C4" s="28">
        <v>1626.13</v>
      </c>
      <c r="D4" s="29" t="s">
        <v>4</v>
      </c>
      <c r="E4" s="30">
        <v>0</v>
      </c>
      <c r="F4" s="29" t="s">
        <v>4</v>
      </c>
      <c r="G4" s="31">
        <v>0</v>
      </c>
      <c r="H4" s="29" t="s">
        <v>4</v>
      </c>
      <c r="I4" s="32">
        <v>0</v>
      </c>
      <c r="J4" s="5" t="s">
        <v>6</v>
      </c>
    </row>
    <row r="5" spans="1:10" s="1" customFormat="1" x14ac:dyDescent="0.25">
      <c r="A5" s="19">
        <v>41437</v>
      </c>
      <c r="B5" s="3" t="s">
        <v>5</v>
      </c>
      <c r="C5" s="28">
        <v>1612.52</v>
      </c>
      <c r="D5" s="29" t="s">
        <v>4</v>
      </c>
      <c r="E5" s="30">
        <v>0</v>
      </c>
      <c r="F5" s="29" t="s">
        <v>4</v>
      </c>
      <c r="G5" s="31">
        <v>0</v>
      </c>
      <c r="H5" s="29" t="s">
        <v>4</v>
      </c>
      <c r="I5" s="32">
        <v>0</v>
      </c>
      <c r="J5" s="5" t="s">
        <v>6</v>
      </c>
    </row>
    <row r="6" spans="1:10" s="1" customFormat="1" x14ac:dyDescent="0.25">
      <c r="A6" s="19">
        <v>41438</v>
      </c>
      <c r="B6" s="3" t="s">
        <v>5</v>
      </c>
      <c r="C6" s="28">
        <v>1636.36</v>
      </c>
      <c r="D6" s="29" t="s">
        <v>4</v>
      </c>
      <c r="E6" s="30">
        <v>0</v>
      </c>
      <c r="F6" s="29" t="s">
        <v>4</v>
      </c>
      <c r="G6" s="31">
        <v>0</v>
      </c>
      <c r="H6" s="29" t="s">
        <v>4</v>
      </c>
      <c r="I6" s="32">
        <v>0</v>
      </c>
      <c r="J6" s="5" t="s">
        <v>6</v>
      </c>
    </row>
    <row r="7" spans="1:10" s="1" customFormat="1" x14ac:dyDescent="0.25">
      <c r="A7" s="19">
        <v>41439</v>
      </c>
      <c r="B7" s="3" t="s">
        <v>5</v>
      </c>
      <c r="C7" s="28">
        <v>1626.73</v>
      </c>
      <c r="D7" s="29" t="s">
        <v>4</v>
      </c>
      <c r="E7" s="30">
        <v>0</v>
      </c>
      <c r="F7" s="29" t="s">
        <v>4</v>
      </c>
      <c r="G7" s="31">
        <v>0</v>
      </c>
      <c r="H7" s="29" t="s">
        <v>4</v>
      </c>
      <c r="I7" s="32">
        <v>0</v>
      </c>
      <c r="J7" s="5" t="s">
        <v>6</v>
      </c>
    </row>
    <row r="8" spans="1:10" s="1" customFormat="1" x14ac:dyDescent="0.25">
      <c r="A8" s="19">
        <v>41442</v>
      </c>
      <c r="B8" s="3" t="s">
        <v>5</v>
      </c>
      <c r="C8" s="28">
        <v>1639.04</v>
      </c>
      <c r="D8" s="29" t="s">
        <v>4</v>
      </c>
      <c r="E8" s="30">
        <v>0</v>
      </c>
      <c r="F8" s="29" t="s">
        <v>4</v>
      </c>
      <c r="G8" s="31">
        <v>0</v>
      </c>
      <c r="H8" s="29" t="s">
        <v>4</v>
      </c>
      <c r="I8" s="32">
        <v>0</v>
      </c>
      <c r="J8" s="5" t="s">
        <v>6</v>
      </c>
    </row>
    <row r="9" spans="1:10" s="1" customFormat="1" x14ac:dyDescent="0.25">
      <c r="A9" s="19">
        <v>41443</v>
      </c>
      <c r="B9" s="3" t="s">
        <v>5</v>
      </c>
      <c r="C9" s="28">
        <v>1651.81</v>
      </c>
      <c r="D9" s="29" t="s">
        <v>4</v>
      </c>
      <c r="E9" s="30">
        <v>0</v>
      </c>
      <c r="F9" s="29" t="s">
        <v>4</v>
      </c>
      <c r="G9" s="31">
        <v>0</v>
      </c>
      <c r="H9" s="29" t="s">
        <v>4</v>
      </c>
      <c r="I9" s="32">
        <v>0</v>
      </c>
      <c r="J9" s="5" t="s">
        <v>6</v>
      </c>
    </row>
    <row r="10" spans="1:10" x14ac:dyDescent="0.25">
      <c r="A10" s="19">
        <v>41444</v>
      </c>
      <c r="B10" s="3" t="s">
        <v>5</v>
      </c>
      <c r="C10" s="28">
        <v>1628.93</v>
      </c>
      <c r="D10" s="29" t="s">
        <v>4</v>
      </c>
      <c r="E10" s="33">
        <v>0</v>
      </c>
      <c r="F10" s="29" t="s">
        <v>4</v>
      </c>
      <c r="G10" s="31">
        <v>0</v>
      </c>
      <c r="H10" s="29" t="s">
        <v>4</v>
      </c>
      <c r="I10" s="32">
        <v>0</v>
      </c>
      <c r="J10" s="5" t="s">
        <v>6</v>
      </c>
    </row>
    <row r="11" spans="1:10" x14ac:dyDescent="0.25">
      <c r="A11" s="19">
        <v>41445</v>
      </c>
      <c r="B11" s="3" t="s">
        <v>5</v>
      </c>
      <c r="C11" s="28">
        <v>1588.19</v>
      </c>
      <c r="D11" s="29" t="s">
        <v>4</v>
      </c>
      <c r="E11" s="33">
        <v>0</v>
      </c>
      <c r="F11" s="29" t="s">
        <v>4</v>
      </c>
      <c r="G11" s="31">
        <v>0</v>
      </c>
      <c r="H11" s="29" t="s">
        <v>4</v>
      </c>
      <c r="I11" s="32">
        <v>0</v>
      </c>
      <c r="J11" s="5" t="s">
        <v>6</v>
      </c>
    </row>
    <row r="12" spans="1:10" x14ac:dyDescent="0.25">
      <c r="A12" s="19">
        <v>41446</v>
      </c>
      <c r="B12" s="3" t="s">
        <v>5</v>
      </c>
      <c r="C12" s="28">
        <v>1592.43</v>
      </c>
      <c r="D12" s="29" t="s">
        <v>4</v>
      </c>
      <c r="E12" s="33">
        <f t="shared" ref="E12:E27" si="0">AVERAGE(C3:C12)</f>
        <v>1624.4950000000001</v>
      </c>
      <c r="F12" s="29" t="s">
        <v>4</v>
      </c>
      <c r="G12" s="34">
        <f>E12</f>
        <v>1624.4950000000001</v>
      </c>
      <c r="H12" s="29" t="s">
        <v>4</v>
      </c>
      <c r="I12" s="35">
        <f>E12</f>
        <v>1624.4950000000001</v>
      </c>
      <c r="J12" s="5" t="s">
        <v>6</v>
      </c>
    </row>
    <row r="13" spans="1:10" x14ac:dyDescent="0.25">
      <c r="A13" s="19">
        <v>41449</v>
      </c>
      <c r="B13" s="3" t="s">
        <v>5</v>
      </c>
      <c r="C13" s="28">
        <v>1573.09</v>
      </c>
      <c r="D13" s="29" t="s">
        <v>4</v>
      </c>
      <c r="E13" s="33">
        <f t="shared" si="0"/>
        <v>1617.5230000000001</v>
      </c>
      <c r="F13" s="29" t="s">
        <v>4</v>
      </c>
      <c r="G13" s="34">
        <f t="shared" ref="G13:G27" si="1">C13*2/(10+1)+G12*(1-2/(10+1))</f>
        <v>1615.1486363636363</v>
      </c>
      <c r="H13" s="29" t="s">
        <v>4</v>
      </c>
      <c r="I13" s="35">
        <f t="shared" ref="I13:I27" si="2">((I12 * COUNT(C4:C13))-I12+C13)/COUNT(C4:C13)</f>
        <v>1619.3544999999999</v>
      </c>
      <c r="J13" s="5" t="s">
        <v>6</v>
      </c>
    </row>
    <row r="14" spans="1:10" x14ac:dyDescent="0.25">
      <c r="A14" s="19">
        <v>41450</v>
      </c>
      <c r="B14" s="3" t="s">
        <v>5</v>
      </c>
      <c r="C14" s="28">
        <v>1588.03</v>
      </c>
      <c r="D14" s="29" t="s">
        <v>4</v>
      </c>
      <c r="E14" s="33">
        <f t="shared" si="0"/>
        <v>1613.7130000000002</v>
      </c>
      <c r="F14" s="29" t="s">
        <v>4</v>
      </c>
      <c r="G14" s="34">
        <f t="shared" si="1"/>
        <v>1610.2179752066115</v>
      </c>
      <c r="H14" s="29" t="s">
        <v>4</v>
      </c>
      <c r="I14" s="35">
        <f t="shared" si="2"/>
        <v>1616.2220499999999</v>
      </c>
      <c r="J14" s="5" t="s">
        <v>6</v>
      </c>
    </row>
    <row r="15" spans="1:10" x14ac:dyDescent="0.25">
      <c r="A15" s="19">
        <v>41451</v>
      </c>
      <c r="B15" s="3" t="s">
        <v>5</v>
      </c>
      <c r="C15" s="28">
        <v>1603.26</v>
      </c>
      <c r="D15" s="29" t="s">
        <v>4</v>
      </c>
      <c r="E15" s="33">
        <f t="shared" si="0"/>
        <v>1612.7870000000003</v>
      </c>
      <c r="F15" s="29" t="s">
        <v>4</v>
      </c>
      <c r="G15" s="34">
        <f t="shared" si="1"/>
        <v>1608.9528888054094</v>
      </c>
      <c r="H15" s="29" t="s">
        <v>4</v>
      </c>
      <c r="I15" s="35">
        <f t="shared" si="2"/>
        <v>1614.925845</v>
      </c>
      <c r="J15" s="5" t="s">
        <v>6</v>
      </c>
    </row>
    <row r="16" spans="1:10" x14ac:dyDescent="0.25">
      <c r="A16" s="19">
        <v>41452</v>
      </c>
      <c r="B16" s="3" t="s">
        <v>5</v>
      </c>
      <c r="C16" s="28">
        <v>1613.2</v>
      </c>
      <c r="D16" s="29" t="s">
        <v>4</v>
      </c>
      <c r="E16" s="33">
        <f t="shared" si="0"/>
        <v>1610.4710000000002</v>
      </c>
      <c r="F16" s="29" t="s">
        <v>4</v>
      </c>
      <c r="G16" s="34">
        <f t="shared" si="1"/>
        <v>1609.7250908407893</v>
      </c>
      <c r="H16" s="29" t="s">
        <v>4</v>
      </c>
      <c r="I16" s="35">
        <f t="shared" si="2"/>
        <v>1614.7532605000001</v>
      </c>
      <c r="J16" s="5" t="s">
        <v>6</v>
      </c>
    </row>
    <row r="17" spans="1:10" x14ac:dyDescent="0.25">
      <c r="A17" s="19">
        <v>41453</v>
      </c>
      <c r="B17" s="3" t="s">
        <v>5</v>
      </c>
      <c r="C17" s="28">
        <v>1606.28</v>
      </c>
      <c r="D17" s="29" t="s">
        <v>4</v>
      </c>
      <c r="E17" s="33">
        <f t="shared" si="0"/>
        <v>1608.4260000000002</v>
      </c>
      <c r="F17" s="29" t="s">
        <v>4</v>
      </c>
      <c r="G17" s="34">
        <f t="shared" si="1"/>
        <v>1609.0987106879184</v>
      </c>
      <c r="H17" s="29" t="s">
        <v>4</v>
      </c>
      <c r="I17" s="35">
        <f t="shared" si="2"/>
        <v>1613.9059344500001</v>
      </c>
      <c r="J17" s="5" t="s">
        <v>6</v>
      </c>
    </row>
    <row r="18" spans="1:10" x14ac:dyDescent="0.25">
      <c r="A18" s="19">
        <v>41456</v>
      </c>
      <c r="B18" s="3" t="s">
        <v>5</v>
      </c>
      <c r="C18" s="28">
        <v>1614.96</v>
      </c>
      <c r="D18" s="29" t="s">
        <v>4</v>
      </c>
      <c r="E18" s="33">
        <f t="shared" si="0"/>
        <v>1606.0180000000005</v>
      </c>
      <c r="F18" s="29" t="s">
        <v>4</v>
      </c>
      <c r="G18" s="34">
        <f t="shared" si="1"/>
        <v>1610.1643996537514</v>
      </c>
      <c r="H18" s="29" t="s">
        <v>4</v>
      </c>
      <c r="I18" s="35">
        <f t="shared" si="2"/>
        <v>1614.0113410050003</v>
      </c>
      <c r="J18" s="5" t="s">
        <v>6</v>
      </c>
    </row>
    <row r="19" spans="1:10" x14ac:dyDescent="0.25">
      <c r="A19" s="19">
        <v>41457</v>
      </c>
      <c r="B19" s="3" t="s">
        <v>5</v>
      </c>
      <c r="C19" s="28">
        <v>1614.08</v>
      </c>
      <c r="D19" s="29" t="s">
        <v>4</v>
      </c>
      <c r="E19" s="33">
        <f t="shared" si="0"/>
        <v>1602.2450000000003</v>
      </c>
      <c r="F19" s="29" t="s">
        <v>4</v>
      </c>
      <c r="G19" s="34">
        <f t="shared" si="1"/>
        <v>1610.876326989433</v>
      </c>
      <c r="H19" s="29" t="s">
        <v>4</v>
      </c>
      <c r="I19" s="35">
        <f t="shared" si="2"/>
        <v>1614.0182069045002</v>
      </c>
      <c r="J19" s="5" t="s">
        <v>6</v>
      </c>
    </row>
    <row r="20" spans="1:10" x14ac:dyDescent="0.25">
      <c r="A20" s="19">
        <v>41458</v>
      </c>
      <c r="B20" s="3" t="s">
        <v>5</v>
      </c>
      <c r="C20" s="28">
        <v>1615.41</v>
      </c>
      <c r="D20" s="29" t="s">
        <v>4</v>
      </c>
      <c r="E20" s="33">
        <f t="shared" si="0"/>
        <v>1600.8930000000003</v>
      </c>
      <c r="F20" s="29" t="s">
        <v>4</v>
      </c>
      <c r="G20" s="34">
        <f t="shared" si="1"/>
        <v>1611.7006311731723</v>
      </c>
      <c r="H20" s="29" t="s">
        <v>4</v>
      </c>
      <c r="I20" s="35">
        <f t="shared" si="2"/>
        <v>1614.1573862140501</v>
      </c>
      <c r="J20" s="5" t="s">
        <v>6</v>
      </c>
    </row>
    <row r="21" spans="1:10" x14ac:dyDescent="0.25">
      <c r="A21" s="19">
        <v>41460</v>
      </c>
      <c r="B21" s="3" t="s">
        <v>5</v>
      </c>
      <c r="C21" s="28">
        <v>1631.89</v>
      </c>
      <c r="D21" s="29" t="s">
        <v>4</v>
      </c>
      <c r="E21" s="33">
        <f t="shared" si="0"/>
        <v>1605.2629999999999</v>
      </c>
      <c r="F21" s="29" t="s">
        <v>4</v>
      </c>
      <c r="G21" s="34">
        <f t="shared" si="1"/>
        <v>1615.3714255053228</v>
      </c>
      <c r="H21" s="29" t="s">
        <v>4</v>
      </c>
      <c r="I21" s="35">
        <f t="shared" si="2"/>
        <v>1615.9306475926451</v>
      </c>
      <c r="J21" s="5" t="s">
        <v>6</v>
      </c>
    </row>
    <row r="22" spans="1:10" x14ac:dyDescent="0.25">
      <c r="A22" s="19">
        <v>41463</v>
      </c>
      <c r="B22" s="3" t="s">
        <v>5</v>
      </c>
      <c r="C22" s="28">
        <v>1640.46</v>
      </c>
      <c r="D22" s="29" t="s">
        <v>4</v>
      </c>
      <c r="E22" s="33">
        <f t="shared" si="0"/>
        <v>1610.066</v>
      </c>
      <c r="F22" s="29" t="s">
        <v>4</v>
      </c>
      <c r="G22" s="34">
        <f t="shared" si="1"/>
        <v>1619.9329845043549</v>
      </c>
      <c r="H22" s="29" t="s">
        <v>4</v>
      </c>
      <c r="I22" s="35">
        <f t="shared" si="2"/>
        <v>1618.3835828333806</v>
      </c>
      <c r="J22" s="5" t="s">
        <v>6</v>
      </c>
    </row>
    <row r="23" spans="1:10" x14ac:dyDescent="0.25">
      <c r="A23" s="19">
        <v>41464</v>
      </c>
      <c r="B23" s="3" t="s">
        <v>5</v>
      </c>
      <c r="C23" s="28">
        <v>1652.32</v>
      </c>
      <c r="D23" s="29" t="s">
        <v>4</v>
      </c>
      <c r="E23" s="33">
        <f t="shared" si="0"/>
        <v>1617.989</v>
      </c>
      <c r="F23" s="29" t="s">
        <v>4</v>
      </c>
      <c r="G23" s="34">
        <f t="shared" si="1"/>
        <v>1625.8215327762903</v>
      </c>
      <c r="H23" s="29" t="s">
        <v>4</v>
      </c>
      <c r="I23" s="35">
        <f t="shared" si="2"/>
        <v>1621.7772245500423</v>
      </c>
      <c r="J23" s="5" t="s">
        <v>6</v>
      </c>
    </row>
    <row r="24" spans="1:10" x14ac:dyDescent="0.25">
      <c r="A24" s="19">
        <v>41465</v>
      </c>
      <c r="B24" s="3" t="s">
        <v>5</v>
      </c>
      <c r="C24" s="28">
        <v>1652.62</v>
      </c>
      <c r="D24" s="29" t="s">
        <v>4</v>
      </c>
      <c r="E24" s="33">
        <f t="shared" si="0"/>
        <v>1624.4479999999999</v>
      </c>
      <c r="F24" s="29" t="s">
        <v>4</v>
      </c>
      <c r="G24" s="34">
        <f t="shared" si="1"/>
        <v>1630.6939813624192</v>
      </c>
      <c r="H24" s="29" t="s">
        <v>4</v>
      </c>
      <c r="I24" s="35">
        <f t="shared" si="2"/>
        <v>1624.8615020950378</v>
      </c>
      <c r="J24" s="5" t="s">
        <v>6</v>
      </c>
    </row>
    <row r="25" spans="1:10" x14ac:dyDescent="0.25">
      <c r="A25" s="19">
        <v>41466</v>
      </c>
      <c r="B25" s="3" t="s">
        <v>5</v>
      </c>
      <c r="C25" s="28">
        <v>1675.02</v>
      </c>
      <c r="D25" s="29" t="s">
        <v>4</v>
      </c>
      <c r="E25" s="33">
        <f t="shared" si="0"/>
        <v>1631.6239999999998</v>
      </c>
      <c r="F25" s="29" t="s">
        <v>4</v>
      </c>
      <c r="G25" s="34">
        <f t="shared" si="1"/>
        <v>1638.7532574783429</v>
      </c>
      <c r="H25" s="29" t="s">
        <v>4</v>
      </c>
      <c r="I25" s="35">
        <f t="shared" si="2"/>
        <v>1629.8773518855342</v>
      </c>
      <c r="J25" s="5" t="s">
        <v>6</v>
      </c>
    </row>
    <row r="26" spans="1:10" x14ac:dyDescent="0.25">
      <c r="A26" s="19">
        <v>41467</v>
      </c>
      <c r="B26" s="3" t="s">
        <v>5</v>
      </c>
      <c r="C26" s="28">
        <v>1680.19</v>
      </c>
      <c r="D26" s="29" t="s">
        <v>4</v>
      </c>
      <c r="E26" s="33">
        <f t="shared" si="0"/>
        <v>1638.3230000000001</v>
      </c>
      <c r="F26" s="29" t="s">
        <v>4</v>
      </c>
      <c r="G26" s="34">
        <f t="shared" si="1"/>
        <v>1646.2872106640987</v>
      </c>
      <c r="H26" s="29" t="s">
        <v>4</v>
      </c>
      <c r="I26" s="35">
        <f t="shared" si="2"/>
        <v>1634.9086166969807</v>
      </c>
      <c r="J26" s="5" t="s">
        <v>6</v>
      </c>
    </row>
    <row r="27" spans="1:10" x14ac:dyDescent="0.25">
      <c r="A27" s="19">
        <v>41470</v>
      </c>
      <c r="B27" s="3" t="s">
        <v>5</v>
      </c>
      <c r="C27" s="28">
        <v>1682.5</v>
      </c>
      <c r="D27" s="29" t="s">
        <v>4</v>
      </c>
      <c r="E27" s="33">
        <f t="shared" si="0"/>
        <v>1645.9450000000004</v>
      </c>
      <c r="F27" s="29" t="s">
        <v>4</v>
      </c>
      <c r="G27" s="34">
        <f t="shared" si="1"/>
        <v>1652.8713541797172</v>
      </c>
      <c r="H27" s="29" t="s">
        <v>4</v>
      </c>
      <c r="I27" s="35">
        <f t="shared" si="2"/>
        <v>1639.6677550272827</v>
      </c>
      <c r="J27" s="5" t="s">
        <v>6</v>
      </c>
    </row>
    <row r="28" spans="1:10" x14ac:dyDescent="0.25">
      <c r="B28" s="3" t="s">
        <v>5</v>
      </c>
      <c r="C28" s="28">
        <v>0</v>
      </c>
      <c r="D28" s="29" t="s">
        <v>4</v>
      </c>
      <c r="E28" s="33">
        <v>0</v>
      </c>
      <c r="F28" s="29" t="s">
        <v>4</v>
      </c>
      <c r="G28" s="34">
        <v>0</v>
      </c>
      <c r="H28" s="29" t="s">
        <v>4</v>
      </c>
      <c r="I28" s="35">
        <v>0</v>
      </c>
      <c r="J28" s="5" t="s">
        <v>6</v>
      </c>
    </row>
    <row r="29" spans="1:10" x14ac:dyDescent="0.25">
      <c r="A29" s="19">
        <v>41471</v>
      </c>
      <c r="B29" s="3" t="s">
        <v>5</v>
      </c>
      <c r="C29" s="28">
        <v>1676.26</v>
      </c>
      <c r="D29" s="29" t="s">
        <v>4</v>
      </c>
      <c r="E29" s="36">
        <f>AVERAGE(C19:C$27,C$29:C29)</f>
        <v>1652.075</v>
      </c>
      <c r="F29" s="29" t="s">
        <v>4</v>
      </c>
      <c r="G29" s="36">
        <f>C29*2/(10+1)+G27*(1-2/(10+1))</f>
        <v>1657.1238352379503</v>
      </c>
      <c r="H29" s="29" t="s">
        <v>4</v>
      </c>
      <c r="I29" s="36">
        <f>((I27 * COUNT(C19:C$27,C$29:C29))-I27+C29)/COUNT(C19:C$27,C$29:C29)</f>
        <v>1643.3269795245542</v>
      </c>
      <c r="J29" s="5" t="s">
        <v>6</v>
      </c>
    </row>
    <row r="30" spans="1:10" x14ac:dyDescent="0.25">
      <c r="A30" s="19">
        <v>41472</v>
      </c>
      <c r="B30" s="3" t="s">
        <v>5</v>
      </c>
      <c r="C30" s="28">
        <v>1680.91</v>
      </c>
      <c r="D30" s="29" t="s">
        <v>4</v>
      </c>
      <c r="E30" s="36">
        <f>AVERAGE(C20:C$27,C$29:C30)</f>
        <v>1658.7580000000003</v>
      </c>
      <c r="F30" s="29" t="s">
        <v>4</v>
      </c>
      <c r="G30" s="34">
        <f t="shared" ref="G30:G61" si="3">C30*2/(10+1)+G29*(1-2/(10+1))</f>
        <v>1661.4485924674136</v>
      </c>
      <c r="H30" s="29" t="s">
        <v>4</v>
      </c>
      <c r="I30" s="36">
        <f>((I29 * COUNT(C20:C$27,C$29:C30))-I29+C30)/COUNT(C20:C$27,C$29:C30)</f>
        <v>1647.0852815720987</v>
      </c>
      <c r="J30" s="5" t="s">
        <v>6</v>
      </c>
    </row>
    <row r="31" spans="1:10" x14ac:dyDescent="0.25">
      <c r="A31" s="19">
        <v>41473</v>
      </c>
      <c r="B31" s="3" t="s">
        <v>5</v>
      </c>
      <c r="C31" s="28">
        <v>1689.37</v>
      </c>
      <c r="D31" s="29" t="s">
        <v>4</v>
      </c>
      <c r="E31" s="36">
        <f>AVERAGE(C21:C$27,C$29:C31)</f>
        <v>1666.154</v>
      </c>
      <c r="F31" s="29" t="s">
        <v>4</v>
      </c>
      <c r="G31" s="34">
        <f t="shared" si="3"/>
        <v>1666.5252120187929</v>
      </c>
      <c r="H31" s="29" t="s">
        <v>4</v>
      </c>
      <c r="I31" s="36">
        <f>((I30 * COUNT(C21:C$27,C$29:C31))-I30+C31)/COUNT(C21:C$27,C$29:C31)</f>
        <v>1651.3137534148889</v>
      </c>
      <c r="J31" s="5" t="s">
        <v>6</v>
      </c>
    </row>
    <row r="32" spans="1:10" x14ac:dyDescent="0.25">
      <c r="A32" s="19">
        <v>41474</v>
      </c>
      <c r="B32" s="3" t="s">
        <v>5</v>
      </c>
      <c r="C32" s="28">
        <v>1692.09</v>
      </c>
      <c r="D32" s="29" t="s">
        <v>4</v>
      </c>
      <c r="E32" s="36">
        <f>AVERAGE(C22:C$27,C$29:C32)</f>
        <v>1672.1740000000002</v>
      </c>
      <c r="F32" s="29" t="s">
        <v>4</v>
      </c>
      <c r="G32" s="34">
        <f t="shared" si="3"/>
        <v>1671.1733552881033</v>
      </c>
      <c r="H32" s="29" t="s">
        <v>4</v>
      </c>
      <c r="I32" s="36">
        <f>((I31 * COUNT(C22:C$27,C$29:C32))-I31+C32)/COUNT(C22:C$27,C$29:C32)</f>
        <v>1655.3913780734001</v>
      </c>
      <c r="J32" s="5" t="s">
        <v>6</v>
      </c>
    </row>
    <row r="33" spans="1:10" x14ac:dyDescent="0.25">
      <c r="A33" s="19">
        <v>41477</v>
      </c>
      <c r="B33" s="3" t="s">
        <v>5</v>
      </c>
      <c r="C33" s="28">
        <v>1695.53</v>
      </c>
      <c r="D33" s="29" t="s">
        <v>4</v>
      </c>
      <c r="E33" s="36">
        <f>AVERAGE(C23:C$27,C$29:C33)</f>
        <v>1677.6809999999998</v>
      </c>
      <c r="F33" s="29" t="s">
        <v>4</v>
      </c>
      <c r="G33" s="34">
        <f t="shared" si="3"/>
        <v>1675.6018361448116</v>
      </c>
      <c r="H33" s="29" t="s">
        <v>4</v>
      </c>
      <c r="I33" s="36">
        <f>((I32 * COUNT(C23:C$27,C$29:C33))-I32+C33)/COUNT(C23:C$27,C$29:C33)</f>
        <v>1659.40524026606</v>
      </c>
      <c r="J33" s="5" t="s">
        <v>6</v>
      </c>
    </row>
    <row r="34" spans="1:10" x14ac:dyDescent="0.25">
      <c r="A34" s="19">
        <v>41478</v>
      </c>
      <c r="B34" s="3" t="s">
        <v>5</v>
      </c>
      <c r="C34" s="28">
        <v>1692.39</v>
      </c>
      <c r="D34" s="29" t="s">
        <v>4</v>
      </c>
      <c r="E34" s="36">
        <f>AVERAGE(C24:C$27,C$29:C34)</f>
        <v>1681.6880000000001</v>
      </c>
      <c r="F34" s="29" t="s">
        <v>4</v>
      </c>
      <c r="G34" s="34">
        <f t="shared" si="3"/>
        <v>1678.6542295730276</v>
      </c>
      <c r="H34" s="29" t="s">
        <v>4</v>
      </c>
      <c r="I34" s="36">
        <f>((I33 * COUNT(C24:C$27,C$29:C34))-I33+C34)/COUNT(C24:C$27,C$29:C34)</f>
        <v>1662.703716239454</v>
      </c>
      <c r="J34" s="5" t="s">
        <v>6</v>
      </c>
    </row>
    <row r="35" spans="1:10" x14ac:dyDescent="0.25">
      <c r="A35" s="19">
        <v>41479</v>
      </c>
      <c r="B35" s="3" t="s">
        <v>5</v>
      </c>
      <c r="C35" s="28">
        <v>1685.94</v>
      </c>
      <c r="D35" s="29" t="s">
        <v>4</v>
      </c>
      <c r="E35" s="36">
        <f>AVERAGE(C25:C$27,C$29:C35)</f>
        <v>1685.02</v>
      </c>
      <c r="F35" s="29" t="s">
        <v>4</v>
      </c>
      <c r="G35" s="34">
        <f t="shared" si="3"/>
        <v>1679.9789151052044</v>
      </c>
      <c r="H35" s="29" t="s">
        <v>4</v>
      </c>
      <c r="I35" s="36">
        <f>((I34 * COUNT(C25:C$27,C$29:C35))-I34+C35)/COUNT(C25:C$27,C$29:C35)</f>
        <v>1665.0273446155086</v>
      </c>
      <c r="J35" s="5" t="s">
        <v>6</v>
      </c>
    </row>
    <row r="36" spans="1:10" x14ac:dyDescent="0.25">
      <c r="A36" s="19">
        <v>41480</v>
      </c>
      <c r="B36" s="3" t="s">
        <v>5</v>
      </c>
      <c r="C36" s="28">
        <v>1690.25</v>
      </c>
      <c r="D36" s="29" t="s">
        <v>4</v>
      </c>
      <c r="E36" s="36">
        <f>AVERAGE(C26:C$27,C$29:C36)</f>
        <v>1686.5430000000001</v>
      </c>
      <c r="F36" s="29" t="s">
        <v>4</v>
      </c>
      <c r="G36" s="34">
        <f t="shared" si="3"/>
        <v>1681.8463850860762</v>
      </c>
      <c r="H36" s="29" t="s">
        <v>4</v>
      </c>
      <c r="I36" s="36">
        <f>((I35 * COUNT(C26:C$27,C$29:C36))-I35+C36)/COUNT(C26:C$27,C$29:C36)</f>
        <v>1667.5496101539579</v>
      </c>
      <c r="J36" s="5" t="s">
        <v>6</v>
      </c>
    </row>
    <row r="37" spans="1:10" x14ac:dyDescent="0.25">
      <c r="A37" s="19">
        <v>41481</v>
      </c>
      <c r="B37" s="3" t="s">
        <v>5</v>
      </c>
      <c r="C37" s="28">
        <v>1691.65</v>
      </c>
      <c r="D37" s="29" t="s">
        <v>4</v>
      </c>
      <c r="E37" s="36">
        <f>AVERAGE(C27:C$27,C$29:C37)</f>
        <v>1687.6889999999999</v>
      </c>
      <c r="F37" s="29" t="s">
        <v>4</v>
      </c>
      <c r="G37" s="34">
        <f t="shared" si="3"/>
        <v>1683.6288605249713</v>
      </c>
      <c r="H37" s="29" t="s">
        <v>4</v>
      </c>
      <c r="I37" s="36">
        <f>((I36 * COUNT(C27:C$27,C$29:C37))-I36+C37)/COUNT(C27:C$27,C$29:C37)</f>
        <v>1669.9596491385623</v>
      </c>
      <c r="J37" s="5" t="s">
        <v>6</v>
      </c>
    </row>
    <row r="38" spans="1:10" x14ac:dyDescent="0.25">
      <c r="A38" s="19">
        <v>41484</v>
      </c>
      <c r="B38" s="3" t="s">
        <v>5</v>
      </c>
      <c r="C38" s="28">
        <v>1685.33</v>
      </c>
      <c r="D38" s="29" t="s">
        <v>4</v>
      </c>
      <c r="E38" s="33">
        <f t="shared" ref="E38:E76" si="4">AVERAGE(C29:C38)</f>
        <v>1687.9720000000002</v>
      </c>
      <c r="F38" s="29" t="s">
        <v>4</v>
      </c>
      <c r="G38" s="34">
        <f t="shared" si="3"/>
        <v>1683.9381586113402</v>
      </c>
      <c r="H38" s="29" t="s">
        <v>4</v>
      </c>
      <c r="I38" s="35">
        <f t="shared" ref="I38:I69" si="5">((I37 * COUNT(C29:C38))-I37+C38)/COUNT(C29:C38)</f>
        <v>1671.4966842247061</v>
      </c>
      <c r="J38" s="5" t="s">
        <v>6</v>
      </c>
    </row>
    <row r="39" spans="1:10" x14ac:dyDescent="0.25">
      <c r="A39" s="19">
        <v>41485</v>
      </c>
      <c r="B39" s="3" t="s">
        <v>5</v>
      </c>
      <c r="C39" s="28">
        <v>1685.96</v>
      </c>
      <c r="D39" s="29" t="s">
        <v>4</v>
      </c>
      <c r="E39" s="33">
        <f t="shared" si="4"/>
        <v>1688.9419999999998</v>
      </c>
      <c r="F39" s="29" t="s">
        <v>4</v>
      </c>
      <c r="G39" s="34">
        <f t="shared" si="3"/>
        <v>1684.305766136551</v>
      </c>
      <c r="H39" s="29" t="s">
        <v>4</v>
      </c>
      <c r="I39" s="35">
        <f t="shared" si="5"/>
        <v>1672.9430158022355</v>
      </c>
      <c r="J39" s="5" t="s">
        <v>6</v>
      </c>
    </row>
    <row r="40" spans="1:10" x14ac:dyDescent="0.25">
      <c r="A40" s="19">
        <v>41486</v>
      </c>
      <c r="B40" s="3" t="s">
        <v>5</v>
      </c>
      <c r="C40" s="28">
        <v>1685.73</v>
      </c>
      <c r="D40" s="29" t="s">
        <v>4</v>
      </c>
      <c r="E40" s="33">
        <f t="shared" si="4"/>
        <v>1689.4239999999998</v>
      </c>
      <c r="F40" s="29" t="s">
        <v>4</v>
      </c>
      <c r="G40" s="34">
        <f t="shared" si="3"/>
        <v>1684.5647177480871</v>
      </c>
      <c r="H40" s="29" t="s">
        <v>4</v>
      </c>
      <c r="I40" s="35">
        <f t="shared" si="5"/>
        <v>1674.221714222012</v>
      </c>
      <c r="J40" s="5" t="s">
        <v>6</v>
      </c>
    </row>
    <row r="41" spans="1:10" x14ac:dyDescent="0.25">
      <c r="A41" s="19">
        <v>41487</v>
      </c>
      <c r="B41" s="3" t="s">
        <v>5</v>
      </c>
      <c r="C41" s="28">
        <v>1706.87</v>
      </c>
      <c r="D41" s="29" t="s">
        <v>4</v>
      </c>
      <c r="E41" s="33">
        <f t="shared" si="4"/>
        <v>1691.1739999999998</v>
      </c>
      <c r="F41" s="29" t="s">
        <v>4</v>
      </c>
      <c r="G41" s="34">
        <f t="shared" si="3"/>
        <v>1688.6202236120712</v>
      </c>
      <c r="H41" s="29" t="s">
        <v>4</v>
      </c>
      <c r="I41" s="35">
        <f t="shared" si="5"/>
        <v>1677.4865427998109</v>
      </c>
      <c r="J41" s="5" t="s">
        <v>6</v>
      </c>
    </row>
    <row r="42" spans="1:10" x14ac:dyDescent="0.25">
      <c r="A42" s="19">
        <v>41488</v>
      </c>
      <c r="B42" s="3" t="s">
        <v>5</v>
      </c>
      <c r="C42" s="28">
        <v>1709.67</v>
      </c>
      <c r="D42" s="29" t="s">
        <v>4</v>
      </c>
      <c r="E42" s="33">
        <f t="shared" si="4"/>
        <v>1692.932</v>
      </c>
      <c r="F42" s="29" t="s">
        <v>4</v>
      </c>
      <c r="G42" s="34">
        <f t="shared" si="3"/>
        <v>1692.4474556826035</v>
      </c>
      <c r="H42" s="29" t="s">
        <v>4</v>
      </c>
      <c r="I42" s="35">
        <f t="shared" si="5"/>
        <v>1680.7048885198299</v>
      </c>
      <c r="J42" s="5" t="s">
        <v>6</v>
      </c>
    </row>
    <row r="43" spans="1:10" x14ac:dyDescent="0.25">
      <c r="A43" s="19">
        <v>41491</v>
      </c>
      <c r="B43" s="3" t="s">
        <v>5</v>
      </c>
      <c r="C43" s="28">
        <v>1707.14</v>
      </c>
      <c r="D43" s="29" t="s">
        <v>4</v>
      </c>
      <c r="E43" s="33">
        <f t="shared" si="4"/>
        <v>1694.0930000000001</v>
      </c>
      <c r="F43" s="29" t="s">
        <v>4</v>
      </c>
      <c r="G43" s="34">
        <f t="shared" si="3"/>
        <v>1695.1188273766757</v>
      </c>
      <c r="H43" s="29" t="s">
        <v>4</v>
      </c>
      <c r="I43" s="35">
        <f t="shared" si="5"/>
        <v>1683.3483996678472</v>
      </c>
      <c r="J43" s="5" t="s">
        <v>6</v>
      </c>
    </row>
    <row r="44" spans="1:10" x14ac:dyDescent="0.25">
      <c r="A44" s="19">
        <v>41492</v>
      </c>
      <c r="B44" s="3" t="s">
        <v>5</v>
      </c>
      <c r="C44" s="28">
        <v>1697.37</v>
      </c>
      <c r="D44" s="29" t="s">
        <v>4</v>
      </c>
      <c r="E44" s="33">
        <f t="shared" si="4"/>
        <v>1694.5909999999999</v>
      </c>
      <c r="F44" s="29" t="s">
        <v>4</v>
      </c>
      <c r="G44" s="34">
        <f t="shared" si="3"/>
        <v>1695.5281314900071</v>
      </c>
      <c r="H44" s="29" t="s">
        <v>4</v>
      </c>
      <c r="I44" s="35">
        <f t="shared" si="5"/>
        <v>1684.7505597010622</v>
      </c>
      <c r="J44" s="5" t="s">
        <v>6</v>
      </c>
    </row>
    <row r="45" spans="1:10" x14ac:dyDescent="0.25">
      <c r="A45" s="19">
        <v>41493</v>
      </c>
      <c r="B45" s="3" t="s">
        <v>5</v>
      </c>
      <c r="C45" s="28">
        <v>1690.91</v>
      </c>
      <c r="D45" s="29" t="s">
        <v>4</v>
      </c>
      <c r="E45" s="33">
        <f t="shared" si="4"/>
        <v>1695.0880000000002</v>
      </c>
      <c r="F45" s="29" t="s">
        <v>4</v>
      </c>
      <c r="G45" s="34">
        <f t="shared" si="3"/>
        <v>1694.6884712190968</v>
      </c>
      <c r="H45" s="29" t="s">
        <v>4</v>
      </c>
      <c r="I45" s="35">
        <f t="shared" si="5"/>
        <v>1685.3665037309561</v>
      </c>
      <c r="J45" s="5" t="s">
        <v>6</v>
      </c>
    </row>
    <row r="46" spans="1:10" x14ac:dyDescent="0.25">
      <c r="A46" s="19">
        <v>41494</v>
      </c>
      <c r="B46" s="3" t="s">
        <v>5</v>
      </c>
      <c r="C46" s="28">
        <v>1697.48</v>
      </c>
      <c r="D46" s="29" t="s">
        <v>4</v>
      </c>
      <c r="E46" s="33">
        <f t="shared" si="4"/>
        <v>1695.8110000000001</v>
      </c>
      <c r="F46" s="29" t="s">
        <v>4</v>
      </c>
      <c r="G46" s="34">
        <f t="shared" si="3"/>
        <v>1695.1960219065336</v>
      </c>
      <c r="H46" s="29" t="s">
        <v>4</v>
      </c>
      <c r="I46" s="35">
        <f t="shared" si="5"/>
        <v>1686.5778533578607</v>
      </c>
      <c r="J46" s="5" t="s">
        <v>6</v>
      </c>
    </row>
    <row r="47" spans="1:10" x14ac:dyDescent="0.25">
      <c r="A47" s="19">
        <v>41495</v>
      </c>
      <c r="B47" s="3" t="s">
        <v>5</v>
      </c>
      <c r="C47" s="28">
        <v>1691.42</v>
      </c>
      <c r="D47" s="29" t="s">
        <v>4</v>
      </c>
      <c r="E47" s="33">
        <f t="shared" si="4"/>
        <v>1695.7879999999998</v>
      </c>
      <c r="F47" s="29" t="s">
        <v>4</v>
      </c>
      <c r="G47" s="34">
        <f t="shared" si="3"/>
        <v>1694.5094724689818</v>
      </c>
      <c r="H47" s="29" t="s">
        <v>4</v>
      </c>
      <c r="I47" s="35">
        <f t="shared" si="5"/>
        <v>1687.0620680220745</v>
      </c>
      <c r="J47" s="5" t="s">
        <v>6</v>
      </c>
    </row>
    <row r="48" spans="1:10" x14ac:dyDescent="0.25">
      <c r="A48" s="19">
        <v>41498</v>
      </c>
      <c r="B48" s="3" t="s">
        <v>5</v>
      </c>
      <c r="C48" s="28">
        <v>1689.47</v>
      </c>
      <c r="D48" s="29" t="s">
        <v>4</v>
      </c>
      <c r="E48" s="33">
        <f t="shared" si="4"/>
        <v>1696.2019999999998</v>
      </c>
      <c r="F48" s="29" t="s">
        <v>4</v>
      </c>
      <c r="G48" s="34">
        <f t="shared" si="3"/>
        <v>1693.5932047473486</v>
      </c>
      <c r="H48" s="29" t="s">
        <v>4</v>
      </c>
      <c r="I48" s="35">
        <f t="shared" si="5"/>
        <v>1687.3028612198673</v>
      </c>
      <c r="J48" s="5" t="s">
        <v>6</v>
      </c>
    </row>
    <row r="49" spans="1:10" x14ac:dyDescent="0.25">
      <c r="A49" s="19">
        <v>41499</v>
      </c>
      <c r="B49" s="3" t="s">
        <v>5</v>
      </c>
      <c r="C49" s="28">
        <v>1694.16</v>
      </c>
      <c r="D49" s="29" t="s">
        <v>4</v>
      </c>
      <c r="E49" s="33">
        <f t="shared" si="4"/>
        <v>1697.0220000000002</v>
      </c>
      <c r="F49" s="29" t="s">
        <v>4</v>
      </c>
      <c r="G49" s="34">
        <f t="shared" si="3"/>
        <v>1693.6962584296487</v>
      </c>
      <c r="H49" s="29" t="s">
        <v>4</v>
      </c>
      <c r="I49" s="35">
        <f t="shared" si="5"/>
        <v>1687.9885750978806</v>
      </c>
      <c r="J49" s="5" t="s">
        <v>6</v>
      </c>
    </row>
    <row r="50" spans="1:10" x14ac:dyDescent="0.25">
      <c r="A50" s="19">
        <v>41500</v>
      </c>
      <c r="B50" s="3" t="s">
        <v>5</v>
      </c>
      <c r="C50" s="28">
        <v>1685.39</v>
      </c>
      <c r="D50" s="29" t="s">
        <v>4</v>
      </c>
      <c r="E50" s="33">
        <f t="shared" si="4"/>
        <v>1696.9880000000001</v>
      </c>
      <c r="F50" s="29" t="s">
        <v>4</v>
      </c>
      <c r="G50" s="34">
        <f t="shared" si="3"/>
        <v>1692.186029624258</v>
      </c>
      <c r="H50" s="29" t="s">
        <v>4</v>
      </c>
      <c r="I50" s="35">
        <f t="shared" si="5"/>
        <v>1687.7287175880926</v>
      </c>
      <c r="J50" s="5" t="s">
        <v>6</v>
      </c>
    </row>
    <row r="51" spans="1:10" x14ac:dyDescent="0.25">
      <c r="A51" s="19">
        <v>41501</v>
      </c>
      <c r="B51" s="3" t="s">
        <v>5</v>
      </c>
      <c r="C51" s="28">
        <v>1661.32</v>
      </c>
      <c r="D51" s="29" t="s">
        <v>4</v>
      </c>
      <c r="E51" s="33">
        <f t="shared" si="4"/>
        <v>1692.4329999999998</v>
      </c>
      <c r="F51" s="29" t="s">
        <v>4</v>
      </c>
      <c r="G51" s="34">
        <f t="shared" si="3"/>
        <v>1686.5740242380291</v>
      </c>
      <c r="H51" s="29" t="s">
        <v>4</v>
      </c>
      <c r="I51" s="35">
        <f t="shared" si="5"/>
        <v>1685.0878458292834</v>
      </c>
      <c r="J51" s="5" t="s">
        <v>6</v>
      </c>
    </row>
    <row r="52" spans="1:10" x14ac:dyDescent="0.25">
      <c r="A52" s="19">
        <v>41502</v>
      </c>
      <c r="B52" s="3" t="s">
        <v>5</v>
      </c>
      <c r="C52" s="28">
        <v>1655.83</v>
      </c>
      <c r="D52" s="29" t="s">
        <v>4</v>
      </c>
      <c r="E52" s="33">
        <f t="shared" si="4"/>
        <v>1687.0489999999998</v>
      </c>
      <c r="F52" s="29" t="s">
        <v>4</v>
      </c>
      <c r="G52" s="34">
        <f t="shared" si="3"/>
        <v>1680.9842016492964</v>
      </c>
      <c r="H52" s="29" t="s">
        <v>4</v>
      </c>
      <c r="I52" s="35">
        <f t="shared" si="5"/>
        <v>1682.1620612463551</v>
      </c>
      <c r="J52" s="5" t="s">
        <v>6</v>
      </c>
    </row>
    <row r="53" spans="1:10" x14ac:dyDescent="0.25">
      <c r="A53" s="19">
        <v>41505</v>
      </c>
      <c r="B53" s="3" t="s">
        <v>5</v>
      </c>
      <c r="C53" s="28">
        <v>1646.06</v>
      </c>
      <c r="D53" s="29" t="s">
        <v>4</v>
      </c>
      <c r="E53" s="33">
        <f t="shared" si="4"/>
        <v>1680.941</v>
      </c>
      <c r="F53" s="29" t="s">
        <v>4</v>
      </c>
      <c r="G53" s="34">
        <f t="shared" si="3"/>
        <v>1674.6343468039697</v>
      </c>
      <c r="H53" s="29" t="s">
        <v>4</v>
      </c>
      <c r="I53" s="35">
        <f t="shared" si="5"/>
        <v>1678.5518551217197</v>
      </c>
      <c r="J53" s="5" t="s">
        <v>6</v>
      </c>
    </row>
    <row r="54" spans="1:10" x14ac:dyDescent="0.25">
      <c r="A54" s="19">
        <v>41506</v>
      </c>
      <c r="B54" s="3" t="s">
        <v>5</v>
      </c>
      <c r="C54" s="28">
        <v>1652.35</v>
      </c>
      <c r="D54" s="29" t="s">
        <v>4</v>
      </c>
      <c r="E54" s="33">
        <f t="shared" si="4"/>
        <v>1676.4389999999999</v>
      </c>
      <c r="F54" s="29" t="s">
        <v>4</v>
      </c>
      <c r="G54" s="34">
        <f t="shared" si="3"/>
        <v>1670.5826473850661</v>
      </c>
      <c r="H54" s="29" t="s">
        <v>4</v>
      </c>
      <c r="I54" s="35">
        <f t="shared" si="5"/>
        <v>1675.9316696095477</v>
      </c>
      <c r="J54" s="5" t="s">
        <v>6</v>
      </c>
    </row>
    <row r="55" spans="1:10" x14ac:dyDescent="0.25">
      <c r="A55" s="19">
        <v>41507</v>
      </c>
      <c r="B55" s="3" t="s">
        <v>5</v>
      </c>
      <c r="C55" s="28">
        <v>1642.8</v>
      </c>
      <c r="D55" s="29" t="s">
        <v>4</v>
      </c>
      <c r="E55" s="33">
        <f t="shared" si="4"/>
        <v>1671.6279999999999</v>
      </c>
      <c r="F55" s="29" t="s">
        <v>4</v>
      </c>
      <c r="G55" s="34">
        <f t="shared" si="3"/>
        <v>1665.5312569514176</v>
      </c>
      <c r="H55" s="29" t="s">
        <v>4</v>
      </c>
      <c r="I55" s="35">
        <f t="shared" si="5"/>
        <v>1672.6185026485928</v>
      </c>
      <c r="J55" s="5" t="s">
        <v>6</v>
      </c>
    </row>
    <row r="56" spans="1:10" x14ac:dyDescent="0.25">
      <c r="A56" s="19">
        <v>41508</v>
      </c>
      <c r="B56" s="3" t="s">
        <v>5</v>
      </c>
      <c r="C56" s="28">
        <v>1656.96</v>
      </c>
      <c r="D56" s="29" t="s">
        <v>4</v>
      </c>
      <c r="E56" s="33">
        <f t="shared" si="4"/>
        <v>1667.5759999999998</v>
      </c>
      <c r="F56" s="29" t="s">
        <v>4</v>
      </c>
      <c r="G56" s="34">
        <f t="shared" si="3"/>
        <v>1663.9728465966143</v>
      </c>
      <c r="H56" s="29" t="s">
        <v>4</v>
      </c>
      <c r="I56" s="35">
        <f t="shared" si="5"/>
        <v>1671.0526523837336</v>
      </c>
      <c r="J56" s="5" t="s">
        <v>6</v>
      </c>
    </row>
    <row r="57" spans="1:10" x14ac:dyDescent="0.25">
      <c r="A57" s="19">
        <v>41509</v>
      </c>
      <c r="B57" s="3" t="s">
        <v>5</v>
      </c>
      <c r="C57" s="28">
        <v>1663.5</v>
      </c>
      <c r="D57" s="29" t="s">
        <v>4</v>
      </c>
      <c r="E57" s="33">
        <f t="shared" si="4"/>
        <v>1664.7840000000001</v>
      </c>
      <c r="F57" s="29" t="s">
        <v>4</v>
      </c>
      <c r="G57" s="34">
        <f t="shared" si="3"/>
        <v>1663.886874488139</v>
      </c>
      <c r="H57" s="29" t="s">
        <v>4</v>
      </c>
      <c r="I57" s="35">
        <f t="shared" si="5"/>
        <v>1670.2973871453601</v>
      </c>
      <c r="J57" s="5" t="s">
        <v>6</v>
      </c>
    </row>
    <row r="58" spans="1:10" x14ac:dyDescent="0.25">
      <c r="A58" s="19">
        <v>41512</v>
      </c>
      <c r="B58" s="3" t="s">
        <v>5</v>
      </c>
      <c r="C58" s="28">
        <v>1656.78</v>
      </c>
      <c r="D58" s="29" t="s">
        <v>4</v>
      </c>
      <c r="E58" s="33">
        <f t="shared" si="4"/>
        <v>1661.5149999999999</v>
      </c>
      <c r="F58" s="29" t="s">
        <v>4</v>
      </c>
      <c r="G58" s="34">
        <f t="shared" si="3"/>
        <v>1662.5947154902956</v>
      </c>
      <c r="H58" s="29" t="s">
        <v>4</v>
      </c>
      <c r="I58" s="35">
        <f t="shared" si="5"/>
        <v>1668.9456484308241</v>
      </c>
      <c r="J58" s="5" t="s">
        <v>6</v>
      </c>
    </row>
    <row r="59" spans="1:10" x14ac:dyDescent="0.25">
      <c r="A59" s="19">
        <v>41513</v>
      </c>
      <c r="B59" s="3" t="s">
        <v>5</v>
      </c>
      <c r="C59" s="28">
        <v>1630.48</v>
      </c>
      <c r="D59" s="29" t="s">
        <v>4</v>
      </c>
      <c r="E59" s="33">
        <f t="shared" si="4"/>
        <v>1655.1470000000002</v>
      </c>
      <c r="F59" s="29" t="s">
        <v>4</v>
      </c>
      <c r="G59" s="34">
        <f t="shared" si="3"/>
        <v>1656.7556763102418</v>
      </c>
      <c r="H59" s="29" t="s">
        <v>4</v>
      </c>
      <c r="I59" s="35">
        <f t="shared" si="5"/>
        <v>1665.0990835877415</v>
      </c>
      <c r="J59" s="5" t="s">
        <v>6</v>
      </c>
    </row>
    <row r="60" spans="1:10" x14ac:dyDescent="0.25">
      <c r="A60" s="19">
        <v>41514</v>
      </c>
      <c r="B60" s="3" t="s">
        <v>5</v>
      </c>
      <c r="C60" s="28">
        <v>1634.96</v>
      </c>
      <c r="D60" s="29" t="s">
        <v>4</v>
      </c>
      <c r="E60" s="33">
        <f t="shared" si="4"/>
        <v>1650.104</v>
      </c>
      <c r="F60" s="29" t="s">
        <v>4</v>
      </c>
      <c r="G60" s="34">
        <f t="shared" si="3"/>
        <v>1652.7928260720159</v>
      </c>
      <c r="H60" s="29" t="s">
        <v>4</v>
      </c>
      <c r="I60" s="35">
        <f t="shared" si="5"/>
        <v>1662.0851752289673</v>
      </c>
      <c r="J60" s="5" t="s">
        <v>6</v>
      </c>
    </row>
    <row r="61" spans="1:10" x14ac:dyDescent="0.25">
      <c r="A61" s="19">
        <v>41515</v>
      </c>
      <c r="B61" s="3" t="s">
        <v>5</v>
      </c>
      <c r="C61" s="28">
        <v>1638.17</v>
      </c>
      <c r="D61" s="29" t="s">
        <v>4</v>
      </c>
      <c r="E61" s="33">
        <f t="shared" si="4"/>
        <v>1647.789</v>
      </c>
      <c r="F61" s="29" t="s">
        <v>4</v>
      </c>
      <c r="G61" s="34">
        <f t="shared" si="3"/>
        <v>1650.1341304225584</v>
      </c>
      <c r="H61" s="29" t="s">
        <v>4</v>
      </c>
      <c r="I61" s="35">
        <f t="shared" si="5"/>
        <v>1659.6936577060703</v>
      </c>
      <c r="J61" s="5" t="s">
        <v>6</v>
      </c>
    </row>
    <row r="62" spans="1:10" x14ac:dyDescent="0.25">
      <c r="A62" s="19">
        <v>41516</v>
      </c>
      <c r="B62" s="3" t="s">
        <v>5</v>
      </c>
      <c r="C62" s="28">
        <v>1632.97</v>
      </c>
      <c r="D62" s="29" t="s">
        <v>4</v>
      </c>
      <c r="E62" s="33">
        <f t="shared" si="4"/>
        <v>1645.5029999999999</v>
      </c>
      <c r="F62" s="29" t="s">
        <v>4</v>
      </c>
      <c r="G62" s="34">
        <f t="shared" ref="G62:G93" si="6">C62*2/(10+1)+G61*(1-2/(10+1))</f>
        <v>1647.0133794366386</v>
      </c>
      <c r="H62" s="29" t="s">
        <v>4</v>
      </c>
      <c r="I62" s="35">
        <f t="shared" si="5"/>
        <v>1657.0212919354635</v>
      </c>
      <c r="J62" s="5" t="s">
        <v>6</v>
      </c>
    </row>
    <row r="63" spans="1:10" x14ac:dyDescent="0.25">
      <c r="A63" s="19">
        <v>41520</v>
      </c>
      <c r="B63" s="3" t="s">
        <v>5</v>
      </c>
      <c r="C63" s="28">
        <v>1639.77</v>
      </c>
      <c r="D63" s="29" t="s">
        <v>4</v>
      </c>
      <c r="E63" s="33">
        <f t="shared" si="4"/>
        <v>1644.8739999999998</v>
      </c>
      <c r="F63" s="29" t="s">
        <v>4</v>
      </c>
      <c r="G63" s="34">
        <f t="shared" si="6"/>
        <v>1645.6964013572497</v>
      </c>
      <c r="H63" s="29" t="s">
        <v>4</v>
      </c>
      <c r="I63" s="35">
        <f t="shared" si="5"/>
        <v>1655.2961627419172</v>
      </c>
      <c r="J63" s="5" t="s">
        <v>6</v>
      </c>
    </row>
    <row r="64" spans="1:10" x14ac:dyDescent="0.25">
      <c r="A64" s="19">
        <v>41521</v>
      </c>
      <c r="B64" s="3" t="s">
        <v>5</v>
      </c>
      <c r="C64" s="28">
        <v>1653.08</v>
      </c>
      <c r="D64" s="29" t="s">
        <v>4</v>
      </c>
      <c r="E64" s="33">
        <f t="shared" si="4"/>
        <v>1644.9470000000001</v>
      </c>
      <c r="F64" s="29" t="s">
        <v>4</v>
      </c>
      <c r="G64" s="34">
        <f t="shared" si="6"/>
        <v>1647.0388738377496</v>
      </c>
      <c r="H64" s="29" t="s">
        <v>4</v>
      </c>
      <c r="I64" s="35">
        <f t="shared" si="5"/>
        <v>1655.0745464677252</v>
      </c>
      <c r="J64" s="5" t="s">
        <v>6</v>
      </c>
    </row>
    <row r="65" spans="1:10" x14ac:dyDescent="0.25">
      <c r="A65" s="19">
        <v>41522</v>
      </c>
      <c r="B65" s="3" t="s">
        <v>5</v>
      </c>
      <c r="C65" s="28">
        <v>1655.08</v>
      </c>
      <c r="D65" s="29" t="s">
        <v>4</v>
      </c>
      <c r="E65" s="33">
        <f t="shared" si="4"/>
        <v>1646.175</v>
      </c>
      <c r="F65" s="29" t="s">
        <v>4</v>
      </c>
      <c r="G65" s="34">
        <f t="shared" si="6"/>
        <v>1648.5008967763406</v>
      </c>
      <c r="H65" s="29" t="s">
        <v>4</v>
      </c>
      <c r="I65" s="35">
        <f t="shared" si="5"/>
        <v>1655.0750918209528</v>
      </c>
      <c r="J65" s="5" t="s">
        <v>6</v>
      </c>
    </row>
    <row r="66" spans="1:10" x14ac:dyDescent="0.25">
      <c r="A66" s="19">
        <v>41523</v>
      </c>
      <c r="B66" s="3" t="s">
        <v>5</v>
      </c>
      <c r="C66" s="28">
        <v>1655.17</v>
      </c>
      <c r="D66" s="29" t="s">
        <v>4</v>
      </c>
      <c r="E66" s="33">
        <f t="shared" si="4"/>
        <v>1645.9959999999999</v>
      </c>
      <c r="F66" s="29" t="s">
        <v>4</v>
      </c>
      <c r="G66" s="34">
        <f t="shared" si="6"/>
        <v>1649.7134609988241</v>
      </c>
      <c r="H66" s="29" t="s">
        <v>4</v>
      </c>
      <c r="I66" s="35">
        <f t="shared" si="5"/>
        <v>1655.0845826388577</v>
      </c>
      <c r="J66" s="5" t="s">
        <v>6</v>
      </c>
    </row>
    <row r="67" spans="1:10" x14ac:dyDescent="0.25">
      <c r="A67" s="19">
        <v>41526</v>
      </c>
      <c r="B67" s="3" t="s">
        <v>5</v>
      </c>
      <c r="C67" s="28">
        <v>1671.71</v>
      </c>
      <c r="D67" s="29" t="s">
        <v>4</v>
      </c>
      <c r="E67" s="33">
        <f t="shared" si="4"/>
        <v>1646.8170000000002</v>
      </c>
      <c r="F67" s="29" t="s">
        <v>4</v>
      </c>
      <c r="G67" s="34">
        <f t="shared" si="6"/>
        <v>1653.7128317263105</v>
      </c>
      <c r="H67" s="29" t="s">
        <v>4</v>
      </c>
      <c r="I67" s="35">
        <f t="shared" si="5"/>
        <v>1656.7471243749719</v>
      </c>
      <c r="J67" s="5" t="s">
        <v>6</v>
      </c>
    </row>
    <row r="68" spans="1:10" x14ac:dyDescent="0.25">
      <c r="A68" s="19">
        <v>41527</v>
      </c>
      <c r="B68" s="3" t="s">
        <v>5</v>
      </c>
      <c r="C68" s="28">
        <v>1683.99</v>
      </c>
      <c r="D68" s="29" t="s">
        <v>4</v>
      </c>
      <c r="E68" s="33">
        <f t="shared" si="4"/>
        <v>1649.538</v>
      </c>
      <c r="F68" s="29" t="s">
        <v>4</v>
      </c>
      <c r="G68" s="34">
        <f t="shared" si="6"/>
        <v>1659.2177714124357</v>
      </c>
      <c r="H68" s="29" t="s">
        <v>4</v>
      </c>
      <c r="I68" s="35">
        <f t="shared" si="5"/>
        <v>1659.4714119374748</v>
      </c>
      <c r="J68" s="5" t="s">
        <v>6</v>
      </c>
    </row>
    <row r="69" spans="1:10" x14ac:dyDescent="0.25">
      <c r="A69" s="19">
        <v>41528</v>
      </c>
      <c r="B69" s="3" t="s">
        <v>5</v>
      </c>
      <c r="C69" s="28">
        <v>1689.13</v>
      </c>
      <c r="D69" s="29" t="s">
        <v>4</v>
      </c>
      <c r="E69" s="33">
        <f t="shared" si="4"/>
        <v>1655.4029999999998</v>
      </c>
      <c r="F69" s="29" t="s">
        <v>4</v>
      </c>
      <c r="G69" s="34">
        <f t="shared" si="6"/>
        <v>1664.6563584283563</v>
      </c>
      <c r="H69" s="29" t="s">
        <v>4</v>
      </c>
      <c r="I69" s="35">
        <f t="shared" si="5"/>
        <v>1662.4372707437274</v>
      </c>
      <c r="J69" s="5" t="s">
        <v>6</v>
      </c>
    </row>
    <row r="70" spans="1:10" x14ac:dyDescent="0.25">
      <c r="A70" s="19">
        <v>41529</v>
      </c>
      <c r="B70" s="3" t="s">
        <v>5</v>
      </c>
      <c r="C70" s="28">
        <v>1683.42</v>
      </c>
      <c r="D70" s="29" t="s">
        <v>4</v>
      </c>
      <c r="E70" s="33">
        <f t="shared" si="4"/>
        <v>1660.2489999999998</v>
      </c>
      <c r="F70" s="29" t="s">
        <v>4</v>
      </c>
      <c r="G70" s="34">
        <f t="shared" si="6"/>
        <v>1668.0679296232004</v>
      </c>
      <c r="H70" s="29" t="s">
        <v>4</v>
      </c>
      <c r="I70" s="35">
        <f t="shared" ref="I70:I101" si="7">((I69 * COUNT(C61:C70))-I69+C70)/COUNT(C61:C70)</f>
        <v>1664.5355436693546</v>
      </c>
      <c r="J70" s="5" t="s">
        <v>6</v>
      </c>
    </row>
    <row r="71" spans="1:10" x14ac:dyDescent="0.25">
      <c r="A71" s="19">
        <v>41530</v>
      </c>
      <c r="B71" s="3" t="s">
        <v>5</v>
      </c>
      <c r="C71" s="28">
        <v>1687.99</v>
      </c>
      <c r="D71" s="29" t="s">
        <v>4</v>
      </c>
      <c r="E71" s="33">
        <f t="shared" si="4"/>
        <v>1665.2309999999998</v>
      </c>
      <c r="F71" s="29" t="s">
        <v>4</v>
      </c>
      <c r="G71" s="34">
        <f t="shared" si="6"/>
        <v>1671.6901242371639</v>
      </c>
      <c r="H71" s="29" t="s">
        <v>4</v>
      </c>
      <c r="I71" s="35">
        <f t="shared" si="7"/>
        <v>1666.880989302419</v>
      </c>
      <c r="J71" s="5" t="s">
        <v>6</v>
      </c>
    </row>
    <row r="72" spans="1:10" x14ac:dyDescent="0.25">
      <c r="A72" s="19">
        <v>41533</v>
      </c>
      <c r="B72" s="3" t="s">
        <v>5</v>
      </c>
      <c r="C72" s="28">
        <v>1697.6</v>
      </c>
      <c r="D72" s="29" t="s">
        <v>4</v>
      </c>
      <c r="E72" s="33">
        <f t="shared" si="4"/>
        <v>1671.694</v>
      </c>
      <c r="F72" s="29" t="s">
        <v>4</v>
      </c>
      <c r="G72" s="34">
        <f t="shared" si="6"/>
        <v>1676.4010107394975</v>
      </c>
      <c r="H72" s="29" t="s">
        <v>4</v>
      </c>
      <c r="I72" s="35">
        <f t="shared" si="7"/>
        <v>1669.9528903721771</v>
      </c>
      <c r="J72" s="5" t="s">
        <v>6</v>
      </c>
    </row>
    <row r="73" spans="1:10" x14ac:dyDescent="0.25">
      <c r="A73" s="19">
        <v>41534</v>
      </c>
      <c r="B73" s="3" t="s">
        <v>5</v>
      </c>
      <c r="C73" s="28">
        <v>1704.76</v>
      </c>
      <c r="D73" s="29" t="s">
        <v>4</v>
      </c>
      <c r="E73" s="33">
        <f t="shared" si="4"/>
        <v>1678.193</v>
      </c>
      <c r="F73" s="29" t="s">
        <v>4</v>
      </c>
      <c r="G73" s="34">
        <f t="shared" si="6"/>
        <v>1681.5571906050434</v>
      </c>
      <c r="H73" s="29" t="s">
        <v>4</v>
      </c>
      <c r="I73" s="35">
        <f t="shared" si="7"/>
        <v>1673.4336013349591</v>
      </c>
      <c r="J73" s="5" t="s">
        <v>6</v>
      </c>
    </row>
    <row r="74" spans="1:10" x14ac:dyDescent="0.25">
      <c r="A74" s="19">
        <v>41535</v>
      </c>
      <c r="B74" s="3" t="s">
        <v>5</v>
      </c>
      <c r="C74" s="28">
        <v>1725.52</v>
      </c>
      <c r="D74" s="29" t="s">
        <v>4</v>
      </c>
      <c r="E74" s="33">
        <f t="shared" si="4"/>
        <v>1685.4369999999999</v>
      </c>
      <c r="F74" s="29" t="s">
        <v>4</v>
      </c>
      <c r="G74" s="34">
        <f t="shared" si="6"/>
        <v>1689.5504286768537</v>
      </c>
      <c r="H74" s="29" t="s">
        <v>4</v>
      </c>
      <c r="I74" s="35">
        <f t="shared" si="7"/>
        <v>1678.6422412014631</v>
      </c>
      <c r="J74" s="5" t="s">
        <v>6</v>
      </c>
    </row>
    <row r="75" spans="1:10" x14ac:dyDescent="0.25">
      <c r="A75" s="19">
        <v>41536</v>
      </c>
      <c r="B75" s="3" t="s">
        <v>5</v>
      </c>
      <c r="C75" s="28">
        <v>1722.34</v>
      </c>
      <c r="D75" s="29" t="s">
        <v>4</v>
      </c>
      <c r="E75" s="33">
        <f t="shared" si="4"/>
        <v>1692.163</v>
      </c>
      <c r="F75" s="29" t="s">
        <v>4</v>
      </c>
      <c r="G75" s="34">
        <f t="shared" si="6"/>
        <v>1695.5121689174257</v>
      </c>
      <c r="H75" s="29" t="s">
        <v>4</v>
      </c>
      <c r="I75" s="35">
        <f t="shared" si="7"/>
        <v>1683.0120170813166</v>
      </c>
      <c r="J75" s="5" t="s">
        <v>6</v>
      </c>
    </row>
    <row r="76" spans="1:10" x14ac:dyDescent="0.25">
      <c r="A76" s="19">
        <v>41537</v>
      </c>
      <c r="B76" s="3" t="s">
        <v>5</v>
      </c>
      <c r="C76" s="28">
        <v>1709.91</v>
      </c>
      <c r="D76" s="29" t="s">
        <v>4</v>
      </c>
      <c r="E76" s="33">
        <f t="shared" si="4"/>
        <v>1697.6370000000002</v>
      </c>
      <c r="F76" s="29" t="s">
        <v>4</v>
      </c>
      <c r="G76" s="34">
        <f t="shared" si="6"/>
        <v>1698.1299563869848</v>
      </c>
      <c r="H76" s="29" t="s">
        <v>4</v>
      </c>
      <c r="I76" s="35">
        <f t="shared" si="7"/>
        <v>1685.7018153731849</v>
      </c>
      <c r="J76" s="5" t="s">
        <v>6</v>
      </c>
    </row>
    <row r="77" spans="1:10" x14ac:dyDescent="0.25">
      <c r="A77" s="19">
        <v>41540</v>
      </c>
      <c r="B77" s="3" t="s">
        <v>5</v>
      </c>
      <c r="C77" s="28">
        <v>1701.84</v>
      </c>
      <c r="D77" s="29" t="s">
        <v>4</v>
      </c>
      <c r="E77" s="33">
        <f t="shared" ref="E77:E112" si="8">AVERAGE(C68:C77)</f>
        <v>1700.65</v>
      </c>
      <c r="F77" s="29" t="s">
        <v>4</v>
      </c>
      <c r="G77" s="34">
        <f t="shared" si="6"/>
        <v>1698.8045097711693</v>
      </c>
      <c r="H77" s="29" t="s">
        <v>4</v>
      </c>
      <c r="I77" s="35">
        <f t="shared" si="7"/>
        <v>1687.3156338358665</v>
      </c>
      <c r="J77" s="5" t="s">
        <v>6</v>
      </c>
    </row>
    <row r="78" spans="1:10" x14ac:dyDescent="0.25">
      <c r="A78" s="19">
        <v>41541</v>
      </c>
      <c r="B78" s="3" t="s">
        <v>5</v>
      </c>
      <c r="C78" s="28">
        <v>1697.42</v>
      </c>
      <c r="D78" s="29" t="s">
        <v>4</v>
      </c>
      <c r="E78" s="33">
        <f t="shared" si="8"/>
        <v>1701.9929999999999</v>
      </c>
      <c r="F78" s="29" t="s">
        <v>4</v>
      </c>
      <c r="G78" s="34">
        <f t="shared" si="6"/>
        <v>1698.5527807218655</v>
      </c>
      <c r="H78" s="29" t="s">
        <v>4</v>
      </c>
      <c r="I78" s="35">
        <f t="shared" si="7"/>
        <v>1688.32607045228</v>
      </c>
      <c r="J78" s="5" t="s">
        <v>6</v>
      </c>
    </row>
    <row r="79" spans="1:10" x14ac:dyDescent="0.25">
      <c r="A79" s="19">
        <v>41542</v>
      </c>
      <c r="B79" s="3" t="s">
        <v>5</v>
      </c>
      <c r="C79" s="28">
        <v>1692.77</v>
      </c>
      <c r="D79" s="29" t="s">
        <v>4</v>
      </c>
      <c r="E79" s="33">
        <f t="shared" si="8"/>
        <v>1702.357</v>
      </c>
      <c r="F79" s="29" t="s">
        <v>4</v>
      </c>
      <c r="G79" s="34">
        <f t="shared" si="6"/>
        <v>1697.5013660451625</v>
      </c>
      <c r="H79" s="29" t="s">
        <v>4</v>
      </c>
      <c r="I79" s="35">
        <f t="shared" si="7"/>
        <v>1688.7704634070519</v>
      </c>
      <c r="J79" s="5" t="s">
        <v>6</v>
      </c>
    </row>
    <row r="80" spans="1:10" x14ac:dyDescent="0.25">
      <c r="A80" s="19">
        <v>41543</v>
      </c>
      <c r="B80" s="3" t="s">
        <v>5</v>
      </c>
      <c r="C80" s="28">
        <v>1698.67</v>
      </c>
      <c r="D80" s="29" t="s">
        <v>4</v>
      </c>
      <c r="E80" s="33">
        <f t="shared" si="8"/>
        <v>1703.8820000000001</v>
      </c>
      <c r="F80" s="29" t="s">
        <v>4</v>
      </c>
      <c r="G80" s="34">
        <f t="shared" si="6"/>
        <v>1697.7138449460422</v>
      </c>
      <c r="H80" s="29" t="s">
        <v>4</v>
      </c>
      <c r="I80" s="35">
        <f t="shared" si="7"/>
        <v>1689.7604170663467</v>
      </c>
      <c r="J80" s="5" t="s">
        <v>6</v>
      </c>
    </row>
    <row r="81" spans="1:10" x14ac:dyDescent="0.25">
      <c r="A81" s="19">
        <v>41544</v>
      </c>
      <c r="B81" s="3" t="s">
        <v>5</v>
      </c>
      <c r="C81" s="28">
        <v>1691.75</v>
      </c>
      <c r="D81" s="29" t="s">
        <v>4</v>
      </c>
      <c r="E81" s="33">
        <f t="shared" si="8"/>
        <v>1704.2580000000003</v>
      </c>
      <c r="F81" s="29" t="s">
        <v>4</v>
      </c>
      <c r="G81" s="34">
        <f t="shared" si="6"/>
        <v>1696.629509501307</v>
      </c>
      <c r="H81" s="29" t="s">
        <v>4</v>
      </c>
      <c r="I81" s="35">
        <f t="shared" si="7"/>
        <v>1689.9593753597121</v>
      </c>
      <c r="J81" s="5" t="s">
        <v>6</v>
      </c>
    </row>
    <row r="82" spans="1:10" x14ac:dyDescent="0.25">
      <c r="A82" s="19">
        <v>41547</v>
      </c>
      <c r="B82" s="3" t="s">
        <v>5</v>
      </c>
      <c r="C82" s="28">
        <v>1681.55</v>
      </c>
      <c r="D82" s="29" t="s">
        <v>4</v>
      </c>
      <c r="E82" s="33">
        <f t="shared" si="8"/>
        <v>1702.6529999999998</v>
      </c>
      <c r="F82" s="29" t="s">
        <v>4</v>
      </c>
      <c r="G82" s="34">
        <f t="shared" si="6"/>
        <v>1693.8877805010693</v>
      </c>
      <c r="H82" s="29" t="s">
        <v>4</v>
      </c>
      <c r="I82" s="35">
        <f t="shared" si="7"/>
        <v>1689.1184378237408</v>
      </c>
      <c r="J82" s="5" t="s">
        <v>6</v>
      </c>
    </row>
    <row r="83" spans="1:10" x14ac:dyDescent="0.25">
      <c r="A83" s="19">
        <v>41548</v>
      </c>
      <c r="B83" s="3" t="s">
        <v>5</v>
      </c>
      <c r="C83" s="28">
        <v>1695</v>
      </c>
      <c r="D83" s="29" t="s">
        <v>4</v>
      </c>
      <c r="E83" s="33">
        <f t="shared" si="8"/>
        <v>1701.6769999999997</v>
      </c>
      <c r="F83" s="29" t="s">
        <v>4</v>
      </c>
      <c r="G83" s="34">
        <f t="shared" si="6"/>
        <v>1694.0900022281476</v>
      </c>
      <c r="H83" s="29" t="s">
        <v>4</v>
      </c>
      <c r="I83" s="35">
        <f t="shared" si="7"/>
        <v>1689.7065940413668</v>
      </c>
      <c r="J83" s="5" t="s">
        <v>6</v>
      </c>
    </row>
    <row r="84" spans="1:10" x14ac:dyDescent="0.25">
      <c r="A84" s="19">
        <v>41549</v>
      </c>
      <c r="B84" s="3" t="s">
        <v>5</v>
      </c>
      <c r="C84" s="28">
        <v>1693.87</v>
      </c>
      <c r="D84" s="29" t="s">
        <v>4</v>
      </c>
      <c r="E84" s="33">
        <f t="shared" si="8"/>
        <v>1698.5119999999999</v>
      </c>
      <c r="F84" s="29" t="s">
        <v>4</v>
      </c>
      <c r="G84" s="34">
        <f t="shared" si="6"/>
        <v>1694.0500018230298</v>
      </c>
      <c r="H84" s="29" t="s">
        <v>4</v>
      </c>
      <c r="I84" s="35">
        <f t="shared" si="7"/>
        <v>1690.1229346372299</v>
      </c>
      <c r="J84" s="5" t="s">
        <v>6</v>
      </c>
    </row>
    <row r="85" spans="1:10" x14ac:dyDescent="0.25">
      <c r="A85" s="19">
        <v>41550</v>
      </c>
      <c r="B85" s="3" t="s">
        <v>5</v>
      </c>
      <c r="C85" s="28">
        <v>1678.66</v>
      </c>
      <c r="D85" s="29" t="s">
        <v>4</v>
      </c>
      <c r="E85" s="33">
        <f t="shared" si="8"/>
        <v>1694.1439999999998</v>
      </c>
      <c r="F85" s="29" t="s">
        <v>4</v>
      </c>
      <c r="G85" s="34">
        <f t="shared" si="6"/>
        <v>1691.2518196733879</v>
      </c>
      <c r="H85" s="29" t="s">
        <v>4</v>
      </c>
      <c r="I85" s="35">
        <f t="shared" si="7"/>
        <v>1688.9766411735072</v>
      </c>
      <c r="J85" s="5" t="s">
        <v>6</v>
      </c>
    </row>
    <row r="86" spans="1:10" x14ac:dyDescent="0.25">
      <c r="A86" s="19">
        <v>41551</v>
      </c>
      <c r="B86" s="3" t="s">
        <v>5</v>
      </c>
      <c r="C86" s="28">
        <v>1690.5</v>
      </c>
      <c r="D86" s="29" t="s">
        <v>4</v>
      </c>
      <c r="E86" s="33">
        <f t="shared" si="8"/>
        <v>1692.203</v>
      </c>
      <c r="F86" s="29" t="s">
        <v>4</v>
      </c>
      <c r="G86" s="34">
        <f t="shared" si="6"/>
        <v>1691.1151251873171</v>
      </c>
      <c r="H86" s="29" t="s">
        <v>4</v>
      </c>
      <c r="I86" s="35">
        <f t="shared" si="7"/>
        <v>1689.1289770561566</v>
      </c>
      <c r="J86" s="5" t="s">
        <v>6</v>
      </c>
    </row>
    <row r="87" spans="1:10" x14ac:dyDescent="0.25">
      <c r="A87" s="19">
        <v>41554</v>
      </c>
      <c r="B87" s="3" t="s">
        <v>5</v>
      </c>
      <c r="C87" s="28">
        <v>1676.12</v>
      </c>
      <c r="D87" s="29" t="s">
        <v>4</v>
      </c>
      <c r="E87" s="33">
        <f t="shared" si="8"/>
        <v>1689.6309999999999</v>
      </c>
      <c r="F87" s="29" t="s">
        <v>4</v>
      </c>
      <c r="G87" s="34">
        <f t="shared" si="6"/>
        <v>1688.3887387896229</v>
      </c>
      <c r="H87" s="29" t="s">
        <v>4</v>
      </c>
      <c r="I87" s="35">
        <f t="shared" si="7"/>
        <v>1687.8280793505407</v>
      </c>
      <c r="J87" s="5" t="s">
        <v>6</v>
      </c>
    </row>
    <row r="88" spans="1:10" x14ac:dyDescent="0.25">
      <c r="A88" s="19">
        <v>41555</v>
      </c>
      <c r="B88" s="3" t="s">
        <v>5</v>
      </c>
      <c r="C88" s="28">
        <v>1655.45</v>
      </c>
      <c r="D88" s="29" t="s">
        <v>4</v>
      </c>
      <c r="E88" s="33">
        <f t="shared" si="8"/>
        <v>1685.434</v>
      </c>
      <c r="F88" s="29" t="s">
        <v>4</v>
      </c>
      <c r="G88" s="34">
        <f t="shared" si="6"/>
        <v>1682.3998771915096</v>
      </c>
      <c r="H88" s="29" t="s">
        <v>4</v>
      </c>
      <c r="I88" s="35">
        <f t="shared" si="7"/>
        <v>1684.5902714154868</v>
      </c>
      <c r="J88" s="5" t="s">
        <v>6</v>
      </c>
    </row>
    <row r="89" spans="1:10" x14ac:dyDescent="0.25">
      <c r="A89" s="19">
        <v>41556</v>
      </c>
      <c r="B89" s="3" t="s">
        <v>5</v>
      </c>
      <c r="C89" s="28">
        <v>1656.4</v>
      </c>
      <c r="D89" s="29" t="s">
        <v>4</v>
      </c>
      <c r="E89" s="33">
        <f t="shared" si="8"/>
        <v>1681.797</v>
      </c>
      <c r="F89" s="29" t="s">
        <v>4</v>
      </c>
      <c r="G89" s="34">
        <f t="shared" si="6"/>
        <v>1677.6726267930533</v>
      </c>
      <c r="H89" s="29" t="s">
        <v>4</v>
      </c>
      <c r="I89" s="35">
        <f t="shared" si="7"/>
        <v>1681.7712442739382</v>
      </c>
      <c r="J89" s="5" t="s">
        <v>6</v>
      </c>
    </row>
    <row r="90" spans="1:10" x14ac:dyDescent="0.25">
      <c r="A90" s="19">
        <v>41557</v>
      </c>
      <c r="B90" s="3" t="s">
        <v>5</v>
      </c>
      <c r="C90" s="28">
        <v>1692.56</v>
      </c>
      <c r="D90" s="29" t="s">
        <v>4</v>
      </c>
      <c r="E90" s="33">
        <f t="shared" si="8"/>
        <v>1681.1860000000001</v>
      </c>
      <c r="F90" s="29" t="s">
        <v>4</v>
      </c>
      <c r="G90" s="34">
        <f t="shared" si="6"/>
        <v>1680.379421921589</v>
      </c>
      <c r="H90" s="29" t="s">
        <v>4</v>
      </c>
      <c r="I90" s="35">
        <f t="shared" si="7"/>
        <v>1682.8501198465444</v>
      </c>
      <c r="J90" s="5" t="s">
        <v>6</v>
      </c>
    </row>
    <row r="91" spans="1:10" x14ac:dyDescent="0.25">
      <c r="A91" s="19">
        <v>41558</v>
      </c>
      <c r="B91" s="3" t="s">
        <v>5</v>
      </c>
      <c r="C91" s="28">
        <v>1703.2</v>
      </c>
      <c r="D91" s="29" t="s">
        <v>4</v>
      </c>
      <c r="E91" s="33">
        <f t="shared" si="8"/>
        <v>1682.3310000000001</v>
      </c>
      <c r="F91" s="29" t="s">
        <v>4</v>
      </c>
      <c r="G91" s="34">
        <f t="shared" si="6"/>
        <v>1684.5286179358454</v>
      </c>
      <c r="H91" s="29" t="s">
        <v>4</v>
      </c>
      <c r="I91" s="35">
        <f t="shared" si="7"/>
        <v>1684.88510786189</v>
      </c>
      <c r="J91" s="5" t="s">
        <v>6</v>
      </c>
    </row>
    <row r="92" spans="1:10" x14ac:dyDescent="0.25">
      <c r="A92" s="19">
        <v>41561</v>
      </c>
      <c r="B92" s="3" t="s">
        <v>5</v>
      </c>
      <c r="C92" s="28">
        <v>1710.14</v>
      </c>
      <c r="D92" s="29" t="s">
        <v>4</v>
      </c>
      <c r="E92" s="33">
        <f t="shared" si="8"/>
        <v>1685.19</v>
      </c>
      <c r="F92" s="29" t="s">
        <v>4</v>
      </c>
      <c r="G92" s="34">
        <f t="shared" si="6"/>
        <v>1689.1852328566008</v>
      </c>
      <c r="H92" s="29" t="s">
        <v>4</v>
      </c>
      <c r="I92" s="35">
        <f t="shared" si="7"/>
        <v>1687.4105970757009</v>
      </c>
      <c r="J92" s="5" t="s">
        <v>6</v>
      </c>
    </row>
    <row r="93" spans="1:10" x14ac:dyDescent="0.25">
      <c r="A93" s="19">
        <v>41562</v>
      </c>
      <c r="B93" s="3" t="s">
        <v>5</v>
      </c>
      <c r="C93" s="28">
        <v>1698.06</v>
      </c>
      <c r="D93" s="29" t="s">
        <v>4</v>
      </c>
      <c r="E93" s="33">
        <f t="shared" si="8"/>
        <v>1685.4959999999999</v>
      </c>
      <c r="F93" s="29" t="s">
        <v>4</v>
      </c>
      <c r="G93" s="34">
        <f t="shared" si="6"/>
        <v>1690.7988268826732</v>
      </c>
      <c r="H93" s="29" t="s">
        <v>4</v>
      </c>
      <c r="I93" s="35">
        <f t="shared" si="7"/>
        <v>1688.475537368131</v>
      </c>
      <c r="J93" s="5" t="s">
        <v>6</v>
      </c>
    </row>
    <row r="94" spans="1:10" x14ac:dyDescent="0.25">
      <c r="A94" s="19">
        <v>41563</v>
      </c>
      <c r="B94" s="3" t="s">
        <v>5</v>
      </c>
      <c r="C94" s="28">
        <v>1721.54</v>
      </c>
      <c r="D94" s="29" t="s">
        <v>4</v>
      </c>
      <c r="E94" s="33">
        <f t="shared" si="8"/>
        <v>1688.2629999999997</v>
      </c>
      <c r="F94" s="29" t="s">
        <v>4</v>
      </c>
      <c r="G94" s="34">
        <f t="shared" ref="G94:G112" si="9">C94*2/(10+1)+G93*(1-2/(10+1))</f>
        <v>1696.3881310858235</v>
      </c>
      <c r="H94" s="29" t="s">
        <v>4</v>
      </c>
      <c r="I94" s="35">
        <f t="shared" si="7"/>
        <v>1691.7819836313179</v>
      </c>
      <c r="J94" s="5" t="s">
        <v>6</v>
      </c>
    </row>
    <row r="95" spans="1:10" x14ac:dyDescent="0.25">
      <c r="A95" s="19">
        <v>41564</v>
      </c>
      <c r="B95" s="3" t="s">
        <v>5</v>
      </c>
      <c r="C95" s="28">
        <v>1733.15</v>
      </c>
      <c r="D95" s="29" t="s">
        <v>4</v>
      </c>
      <c r="E95" s="33">
        <f t="shared" si="8"/>
        <v>1693.712</v>
      </c>
      <c r="F95" s="29" t="s">
        <v>4</v>
      </c>
      <c r="G95" s="34">
        <f t="shared" si="9"/>
        <v>1703.0721072520373</v>
      </c>
      <c r="H95" s="29" t="s">
        <v>4</v>
      </c>
      <c r="I95" s="35">
        <f t="shared" si="7"/>
        <v>1695.9187852681862</v>
      </c>
      <c r="J95" s="5" t="s">
        <v>6</v>
      </c>
    </row>
    <row r="96" spans="1:10" x14ac:dyDescent="0.25">
      <c r="A96" s="19">
        <v>41565</v>
      </c>
      <c r="B96" s="3" t="s">
        <v>5</v>
      </c>
      <c r="C96" s="28">
        <v>1744.5</v>
      </c>
      <c r="D96" s="29" t="s">
        <v>4</v>
      </c>
      <c r="E96" s="33">
        <f t="shared" si="8"/>
        <v>1699.1119999999996</v>
      </c>
      <c r="F96" s="29" t="s">
        <v>4</v>
      </c>
      <c r="G96" s="34">
        <f t="shared" si="9"/>
        <v>1710.6044513880304</v>
      </c>
      <c r="H96" s="29" t="s">
        <v>4</v>
      </c>
      <c r="I96" s="35">
        <f t="shared" si="7"/>
        <v>1700.7769067413676</v>
      </c>
      <c r="J96" s="5" t="s">
        <v>6</v>
      </c>
    </row>
    <row r="97" spans="1:10" x14ac:dyDescent="0.25">
      <c r="A97" s="19">
        <v>41568</v>
      </c>
      <c r="B97" s="3" t="s">
        <v>5</v>
      </c>
      <c r="C97" s="28">
        <v>1744.66</v>
      </c>
      <c r="D97" s="29" t="s">
        <v>4</v>
      </c>
      <c r="E97" s="33">
        <f t="shared" si="8"/>
        <v>1705.9659999999999</v>
      </c>
      <c r="F97" s="29" t="s">
        <v>4</v>
      </c>
      <c r="G97" s="34">
        <f t="shared" si="9"/>
        <v>1716.7963693174793</v>
      </c>
      <c r="H97" s="29" t="s">
        <v>4</v>
      </c>
      <c r="I97" s="35">
        <f t="shared" si="7"/>
        <v>1705.1652160672306</v>
      </c>
      <c r="J97" s="5" t="s">
        <v>6</v>
      </c>
    </row>
    <row r="98" spans="1:10" x14ac:dyDescent="0.25">
      <c r="A98" s="19">
        <v>41569</v>
      </c>
      <c r="B98" s="3" t="s">
        <v>5</v>
      </c>
      <c r="C98" s="28">
        <v>1754.67</v>
      </c>
      <c r="D98" s="29" t="s">
        <v>4</v>
      </c>
      <c r="E98" s="33">
        <f t="shared" si="8"/>
        <v>1715.8880000000001</v>
      </c>
      <c r="F98" s="29" t="s">
        <v>4</v>
      </c>
      <c r="G98" s="34">
        <f t="shared" si="9"/>
        <v>1723.6824839870283</v>
      </c>
      <c r="H98" s="29" t="s">
        <v>4</v>
      </c>
      <c r="I98" s="35">
        <f t="shared" si="7"/>
        <v>1710.1156944605077</v>
      </c>
      <c r="J98" s="5" t="s">
        <v>6</v>
      </c>
    </row>
    <row r="99" spans="1:10" x14ac:dyDescent="0.25">
      <c r="A99" s="19">
        <v>41570</v>
      </c>
      <c r="B99" s="3" t="s">
        <v>5</v>
      </c>
      <c r="C99" s="28">
        <v>1746.38</v>
      </c>
      <c r="D99" s="29" t="s">
        <v>4</v>
      </c>
      <c r="E99" s="33">
        <f t="shared" si="8"/>
        <v>1724.886</v>
      </c>
      <c r="F99" s="29" t="s">
        <v>4</v>
      </c>
      <c r="G99" s="34">
        <f t="shared" si="9"/>
        <v>1727.8093050802956</v>
      </c>
      <c r="H99" s="29" t="s">
        <v>4</v>
      </c>
      <c r="I99" s="35">
        <f t="shared" si="7"/>
        <v>1713.7421250144569</v>
      </c>
      <c r="J99" s="5" t="s">
        <v>6</v>
      </c>
    </row>
    <row r="100" spans="1:10" x14ac:dyDescent="0.25">
      <c r="A100" s="19">
        <v>41571</v>
      </c>
      <c r="B100" s="3" t="s">
        <v>5</v>
      </c>
      <c r="C100" s="28">
        <v>1752.07</v>
      </c>
      <c r="D100" s="29" t="s">
        <v>4</v>
      </c>
      <c r="E100" s="33">
        <f t="shared" si="8"/>
        <v>1730.837</v>
      </c>
      <c r="F100" s="29" t="s">
        <v>4</v>
      </c>
      <c r="G100" s="34">
        <f t="shared" si="9"/>
        <v>1732.2203405202417</v>
      </c>
      <c r="H100" s="29" t="s">
        <v>4</v>
      </c>
      <c r="I100" s="35">
        <f t="shared" si="7"/>
        <v>1717.5749125130114</v>
      </c>
      <c r="J100" s="5" t="s">
        <v>6</v>
      </c>
    </row>
    <row r="101" spans="1:10" x14ac:dyDescent="0.25">
      <c r="A101" s="19">
        <v>41572</v>
      </c>
      <c r="B101" s="3" t="s">
        <v>5</v>
      </c>
      <c r="C101" s="28">
        <v>1759.77</v>
      </c>
      <c r="D101" s="29" t="s">
        <v>4</v>
      </c>
      <c r="E101" s="33">
        <f t="shared" si="8"/>
        <v>1736.4939999999999</v>
      </c>
      <c r="F101" s="29" t="s">
        <v>4</v>
      </c>
      <c r="G101" s="34">
        <f t="shared" si="9"/>
        <v>1737.2293695165613</v>
      </c>
      <c r="H101" s="29" t="s">
        <v>4</v>
      </c>
      <c r="I101" s="35">
        <f t="shared" si="7"/>
        <v>1721.7944212617101</v>
      </c>
      <c r="J101" s="5" t="s">
        <v>6</v>
      </c>
    </row>
    <row r="102" spans="1:10" x14ac:dyDescent="0.25">
      <c r="A102" s="19">
        <v>41575</v>
      </c>
      <c r="B102" s="3" t="s">
        <v>5</v>
      </c>
      <c r="C102" s="28">
        <v>1762.11</v>
      </c>
      <c r="D102" s="29" t="s">
        <v>4</v>
      </c>
      <c r="E102" s="33">
        <f t="shared" si="8"/>
        <v>1741.691</v>
      </c>
      <c r="F102" s="29" t="s">
        <v>4</v>
      </c>
      <c r="G102" s="34">
        <f t="shared" si="9"/>
        <v>1741.7531205135501</v>
      </c>
      <c r="H102" s="29" t="s">
        <v>4</v>
      </c>
      <c r="I102" s="35">
        <f t="shared" ref="I102:I112" si="10">((I101 * COUNT(C93:C102))-I101+C102)/COUNT(C93:C102)</f>
        <v>1725.825979135539</v>
      </c>
      <c r="J102" s="5" t="s">
        <v>6</v>
      </c>
    </row>
    <row r="103" spans="1:10" x14ac:dyDescent="0.25">
      <c r="A103" s="19">
        <v>41576</v>
      </c>
      <c r="B103" s="3" t="s">
        <v>5</v>
      </c>
      <c r="C103" s="28">
        <v>1771.95</v>
      </c>
      <c r="D103" s="29" t="s">
        <v>4</v>
      </c>
      <c r="E103" s="33">
        <f t="shared" si="8"/>
        <v>1749.0800000000004</v>
      </c>
      <c r="F103" s="29" t="s">
        <v>4</v>
      </c>
      <c r="G103" s="34">
        <f t="shared" si="9"/>
        <v>1747.2434622383591</v>
      </c>
      <c r="H103" s="29" t="s">
        <v>4</v>
      </c>
      <c r="I103" s="35">
        <f t="shared" si="10"/>
        <v>1730.4383812219851</v>
      </c>
      <c r="J103" s="5" t="s">
        <v>6</v>
      </c>
    </row>
    <row r="104" spans="1:10" x14ac:dyDescent="0.25">
      <c r="A104" s="19">
        <v>41577</v>
      </c>
      <c r="B104" s="3" t="s">
        <v>5</v>
      </c>
      <c r="C104" s="28">
        <v>1763.31</v>
      </c>
      <c r="D104" s="29" t="s">
        <v>4</v>
      </c>
      <c r="E104" s="33">
        <f t="shared" si="8"/>
        <v>1753.2570000000003</v>
      </c>
      <c r="F104" s="29" t="s">
        <v>4</v>
      </c>
      <c r="G104" s="34">
        <f t="shared" si="9"/>
        <v>1750.1646509222937</v>
      </c>
      <c r="H104" s="29" t="s">
        <v>4</v>
      </c>
      <c r="I104" s="35">
        <f t="shared" si="10"/>
        <v>1733.7255430997866</v>
      </c>
      <c r="J104" s="5" t="s">
        <v>6</v>
      </c>
    </row>
    <row r="105" spans="1:10" x14ac:dyDescent="0.25">
      <c r="A105" s="19">
        <v>41578</v>
      </c>
      <c r="B105" s="3" t="s">
        <v>5</v>
      </c>
      <c r="C105" s="28">
        <v>1756.54</v>
      </c>
      <c r="D105" s="29" t="s">
        <v>4</v>
      </c>
      <c r="E105" s="33">
        <f t="shared" si="8"/>
        <v>1755.5960000000002</v>
      </c>
      <c r="F105" s="29" t="s">
        <v>4</v>
      </c>
      <c r="G105" s="34">
        <f t="shared" si="9"/>
        <v>1751.3238053000582</v>
      </c>
      <c r="H105" s="29" t="s">
        <v>4</v>
      </c>
      <c r="I105" s="35">
        <f t="shared" si="10"/>
        <v>1736.006988789808</v>
      </c>
      <c r="J105" s="5" t="s">
        <v>6</v>
      </c>
    </row>
    <row r="106" spans="1:10" x14ac:dyDescent="0.25">
      <c r="A106" s="19">
        <v>41579</v>
      </c>
      <c r="B106" s="3" t="s">
        <v>5</v>
      </c>
      <c r="C106" s="28">
        <v>1761.64</v>
      </c>
      <c r="D106" s="29" t="s">
        <v>4</v>
      </c>
      <c r="E106" s="33">
        <f t="shared" si="8"/>
        <v>1757.31</v>
      </c>
      <c r="F106" s="29" t="s">
        <v>4</v>
      </c>
      <c r="G106" s="34">
        <f t="shared" si="9"/>
        <v>1753.1994770636838</v>
      </c>
      <c r="H106" s="29" t="s">
        <v>4</v>
      </c>
      <c r="I106" s="35">
        <f t="shared" si="10"/>
        <v>1738.5702899108273</v>
      </c>
      <c r="J106" s="5" t="s">
        <v>6</v>
      </c>
    </row>
    <row r="107" spans="1:10" x14ac:dyDescent="0.25">
      <c r="A107" s="19">
        <v>41582</v>
      </c>
      <c r="B107" s="3" t="s">
        <v>5</v>
      </c>
      <c r="C107" s="28">
        <v>1767.93</v>
      </c>
      <c r="D107" s="29" t="s">
        <v>4</v>
      </c>
      <c r="E107" s="33">
        <f t="shared" si="8"/>
        <v>1759.6369999999999</v>
      </c>
      <c r="F107" s="29" t="s">
        <v>4</v>
      </c>
      <c r="G107" s="34">
        <f t="shared" si="9"/>
        <v>1755.8777539611958</v>
      </c>
      <c r="H107" s="29" t="s">
        <v>4</v>
      </c>
      <c r="I107" s="35">
        <f t="shared" si="10"/>
        <v>1741.5062609197444</v>
      </c>
      <c r="J107" s="5" t="s">
        <v>6</v>
      </c>
    </row>
    <row r="108" spans="1:10" x14ac:dyDescent="0.25">
      <c r="A108" s="19">
        <v>41583</v>
      </c>
      <c r="B108" s="3" t="s">
        <v>5</v>
      </c>
      <c r="C108" s="28">
        <v>1762.97</v>
      </c>
      <c r="D108" s="29" t="s">
        <v>4</v>
      </c>
      <c r="E108" s="33">
        <f t="shared" si="8"/>
        <v>1760.4669999999999</v>
      </c>
      <c r="F108" s="29" t="s">
        <v>4</v>
      </c>
      <c r="G108" s="34">
        <f t="shared" si="9"/>
        <v>1757.1672532409782</v>
      </c>
      <c r="H108" s="29" t="s">
        <v>4</v>
      </c>
      <c r="I108" s="35">
        <f t="shared" si="10"/>
        <v>1743.65263482777</v>
      </c>
      <c r="J108" s="5" t="s">
        <v>6</v>
      </c>
    </row>
    <row r="109" spans="1:10" x14ac:dyDescent="0.25">
      <c r="A109" s="19">
        <v>41584</v>
      </c>
      <c r="B109" s="3" t="s">
        <v>5</v>
      </c>
      <c r="C109" s="28">
        <v>1770.49</v>
      </c>
      <c r="D109" s="29" t="s">
        <v>4</v>
      </c>
      <c r="E109" s="33">
        <f t="shared" si="8"/>
        <v>1762.8779999999999</v>
      </c>
      <c r="F109" s="29" t="s">
        <v>4</v>
      </c>
      <c r="G109" s="34">
        <f t="shared" si="9"/>
        <v>1759.5895708335277</v>
      </c>
      <c r="H109" s="29" t="s">
        <v>4</v>
      </c>
      <c r="I109" s="35">
        <f t="shared" si="10"/>
        <v>1746.3363713449933</v>
      </c>
      <c r="J109" s="5" t="s">
        <v>6</v>
      </c>
    </row>
    <row r="110" spans="1:10" x14ac:dyDescent="0.25">
      <c r="A110" s="19">
        <v>41585</v>
      </c>
      <c r="B110" s="3" t="s">
        <v>5</v>
      </c>
      <c r="C110" s="28">
        <v>1747.15</v>
      </c>
      <c r="D110" s="29" t="s">
        <v>4</v>
      </c>
      <c r="E110" s="33">
        <f t="shared" si="8"/>
        <v>1762.386</v>
      </c>
      <c r="F110" s="29" t="s">
        <v>4</v>
      </c>
      <c r="G110" s="34">
        <f t="shared" si="9"/>
        <v>1757.327830681977</v>
      </c>
      <c r="H110" s="29" t="s">
        <v>4</v>
      </c>
      <c r="I110" s="35">
        <f t="shared" si="10"/>
        <v>1746.417734210494</v>
      </c>
      <c r="J110" s="5" t="s">
        <v>6</v>
      </c>
    </row>
    <row r="111" spans="1:10" x14ac:dyDescent="0.25">
      <c r="A111" s="19">
        <v>41586</v>
      </c>
      <c r="B111" s="3" t="s">
        <v>5</v>
      </c>
      <c r="C111" s="28">
        <v>1770.61</v>
      </c>
      <c r="D111" s="29" t="s">
        <v>4</v>
      </c>
      <c r="E111" s="33">
        <f t="shared" si="8"/>
        <v>1763.4699999999998</v>
      </c>
      <c r="F111" s="29" t="s">
        <v>4</v>
      </c>
      <c r="G111" s="34">
        <f t="shared" si="9"/>
        <v>1759.7427705579812</v>
      </c>
      <c r="H111" s="29" t="s">
        <v>4</v>
      </c>
      <c r="I111" s="35">
        <f t="shared" si="10"/>
        <v>1748.8369607894444</v>
      </c>
      <c r="J111" s="5" t="s">
        <v>6</v>
      </c>
    </row>
    <row r="112" spans="1:10" x14ac:dyDescent="0.25">
      <c r="A112" s="19">
        <v>41589</v>
      </c>
      <c r="B112" s="3" t="s">
        <v>5</v>
      </c>
      <c r="C112" s="28">
        <v>1771.89</v>
      </c>
      <c r="D112" s="29" t="s">
        <v>4</v>
      </c>
      <c r="E112" s="33">
        <f t="shared" si="8"/>
        <v>1764.4479999999999</v>
      </c>
      <c r="F112" s="29" t="s">
        <v>4</v>
      </c>
      <c r="G112" s="34">
        <f t="shared" si="9"/>
        <v>1761.9513577292573</v>
      </c>
      <c r="H112" s="29" t="s">
        <v>4</v>
      </c>
      <c r="I112" s="35">
        <f t="shared" si="10"/>
        <v>1751.1422647105003</v>
      </c>
      <c r="J112" s="5" t="s">
        <v>6</v>
      </c>
    </row>
    <row r="113" spans="3:7" x14ac:dyDescent="0.25">
      <c r="C113" s="28">
        <f>COUNT(C3:C112)</f>
        <v>110</v>
      </c>
      <c r="E113" s="33">
        <f>COUNTIF(E3:E112, "&gt;0")</f>
        <v>100</v>
      </c>
      <c r="G113" s="34">
        <f>COUNTIF(G3:G112, "&gt;0")</f>
        <v>100</v>
      </c>
    </row>
  </sheetData>
  <sortState ref="A2:G16070">
    <sortCondition ref="A1"/>
  </sortState>
  <hyperlinks>
    <hyperlink ref="A1" r:id="rId1" location="symbol=^gspc;range=1y;compare=;indicator=bollinger+sma%2810%29+ema%2810%29;charttype=area;crosshair=on;ohlcvalues=0;logscale=off;source=undefined;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1"/>
  <sheetViews>
    <sheetView tabSelected="1" topLeftCell="A76" workbookViewId="0">
      <selection activeCell="E111" sqref="E22:E111"/>
    </sheetView>
  </sheetViews>
  <sheetFormatPr defaultRowHeight="15" x14ac:dyDescent="0.25"/>
  <cols>
    <col min="1" max="1" width="12.28515625" style="16" customWidth="1"/>
    <col min="2" max="2" width="2" style="3" customWidth="1"/>
    <col min="3" max="3" width="7.5703125" style="41" bestFit="1" customWidth="1"/>
    <col min="4" max="4" width="2.140625" style="5" customWidth="1"/>
    <col min="5" max="5" width="16.7109375" style="28" bestFit="1" customWidth="1"/>
    <col min="6" max="6" width="2.140625" style="29" customWidth="1"/>
    <col min="7" max="7" width="16.7109375" style="33" bestFit="1" customWidth="1"/>
    <col min="8" max="8" width="2.140625" style="29" customWidth="1"/>
    <col min="9" max="9" width="16.7109375" style="33" bestFit="1" customWidth="1"/>
    <col min="10" max="10" width="2.28515625" style="6" bestFit="1" customWidth="1"/>
    <col min="11" max="11" width="9.140625" style="13"/>
  </cols>
  <sheetData>
    <row r="1" spans="1:11" s="8" customFormat="1" x14ac:dyDescent="0.25">
      <c r="A1" s="11" t="s">
        <v>9</v>
      </c>
      <c r="B1" s="7"/>
      <c r="C1" s="39"/>
      <c r="D1" s="9"/>
      <c r="E1" s="20"/>
      <c r="F1" s="21"/>
      <c r="G1" s="20"/>
      <c r="H1" s="21"/>
      <c r="I1" s="20"/>
      <c r="J1" s="10"/>
      <c r="K1" s="17"/>
    </row>
    <row r="2" spans="1:11" x14ac:dyDescent="0.25">
      <c r="A2" s="15" t="s">
        <v>0</v>
      </c>
      <c r="B2" s="2"/>
      <c r="C2" s="40" t="s">
        <v>1</v>
      </c>
      <c r="D2" s="4"/>
      <c r="E2" s="23" t="s">
        <v>2</v>
      </c>
      <c r="F2" s="24"/>
      <c r="G2" s="25" t="s">
        <v>7</v>
      </c>
      <c r="H2" s="24"/>
      <c r="I2" s="25" t="s">
        <v>8</v>
      </c>
      <c r="K2" s="14" t="s">
        <v>11</v>
      </c>
    </row>
    <row r="3" spans="1:11" x14ac:dyDescent="0.25">
      <c r="A3" s="16">
        <v>41435</v>
      </c>
      <c r="B3" s="3" t="s">
        <v>5</v>
      </c>
      <c r="C3" s="41">
        <v>1642.81</v>
      </c>
      <c r="D3" s="5" t="s">
        <v>4</v>
      </c>
      <c r="E3" s="37">
        <v>0</v>
      </c>
      <c r="F3" s="29" t="s">
        <v>4</v>
      </c>
      <c r="G3" s="33">
        <v>0</v>
      </c>
      <c r="H3" s="29" t="s">
        <v>4</v>
      </c>
      <c r="I3" s="33">
        <v>0</v>
      </c>
      <c r="J3" s="6" t="s">
        <v>6</v>
      </c>
    </row>
    <row r="4" spans="1:11" x14ac:dyDescent="0.25">
      <c r="A4" s="16">
        <v>41436</v>
      </c>
      <c r="B4" s="3" t="s">
        <v>5</v>
      </c>
      <c r="C4" s="41">
        <v>1626.13</v>
      </c>
      <c r="D4" s="5" t="s">
        <v>4</v>
      </c>
      <c r="E4" s="37">
        <v>0</v>
      </c>
      <c r="F4" s="29" t="s">
        <v>4</v>
      </c>
      <c r="G4" s="33">
        <v>0</v>
      </c>
      <c r="H4" s="29" t="s">
        <v>4</v>
      </c>
      <c r="I4" s="33">
        <v>0</v>
      </c>
      <c r="J4" s="6" t="s">
        <v>6</v>
      </c>
    </row>
    <row r="5" spans="1:11" x14ac:dyDescent="0.25">
      <c r="A5" s="16">
        <v>41437</v>
      </c>
      <c r="B5" s="3" t="s">
        <v>5</v>
      </c>
      <c r="C5" s="41">
        <v>1612.52</v>
      </c>
      <c r="D5" s="5" t="s">
        <v>4</v>
      </c>
      <c r="E5" s="37">
        <v>0</v>
      </c>
      <c r="F5" s="29" t="s">
        <v>4</v>
      </c>
      <c r="G5" s="33">
        <v>0</v>
      </c>
      <c r="H5" s="29" t="s">
        <v>4</v>
      </c>
      <c r="I5" s="33">
        <v>0</v>
      </c>
      <c r="J5" s="6" t="s">
        <v>6</v>
      </c>
    </row>
    <row r="6" spans="1:11" x14ac:dyDescent="0.25">
      <c r="A6" s="16">
        <v>41438</v>
      </c>
      <c r="B6" s="3" t="s">
        <v>5</v>
      </c>
      <c r="C6" s="41">
        <v>1636.36</v>
      </c>
      <c r="D6" s="5" t="s">
        <v>4</v>
      </c>
      <c r="E6" s="37">
        <v>0</v>
      </c>
      <c r="F6" s="29" t="s">
        <v>4</v>
      </c>
      <c r="G6" s="33">
        <v>0</v>
      </c>
      <c r="H6" s="29" t="s">
        <v>4</v>
      </c>
      <c r="I6" s="33">
        <v>0</v>
      </c>
      <c r="J6" s="6" t="s">
        <v>6</v>
      </c>
    </row>
    <row r="7" spans="1:11" x14ac:dyDescent="0.25">
      <c r="A7" s="16">
        <v>41439</v>
      </c>
      <c r="B7" s="3" t="s">
        <v>5</v>
      </c>
      <c r="C7" s="41">
        <v>1626.73</v>
      </c>
      <c r="D7" s="5" t="s">
        <v>4</v>
      </c>
      <c r="E7" s="37">
        <v>0</v>
      </c>
      <c r="F7" s="29" t="s">
        <v>4</v>
      </c>
      <c r="G7" s="33">
        <v>0</v>
      </c>
      <c r="H7" s="29" t="s">
        <v>4</v>
      </c>
      <c r="I7" s="33">
        <v>0</v>
      </c>
      <c r="J7" s="6" t="s">
        <v>6</v>
      </c>
    </row>
    <row r="8" spans="1:11" x14ac:dyDescent="0.25">
      <c r="A8" s="16">
        <v>41442</v>
      </c>
      <c r="B8" s="3" t="s">
        <v>5</v>
      </c>
      <c r="C8" s="41">
        <v>1639.04</v>
      </c>
      <c r="D8" s="5" t="s">
        <v>4</v>
      </c>
      <c r="E8" s="37">
        <v>0</v>
      </c>
      <c r="F8" s="29" t="s">
        <v>4</v>
      </c>
      <c r="G8" s="33">
        <v>0</v>
      </c>
      <c r="H8" s="29" t="s">
        <v>4</v>
      </c>
      <c r="I8" s="33">
        <v>0</v>
      </c>
      <c r="J8" s="6" t="s">
        <v>6</v>
      </c>
    </row>
    <row r="9" spans="1:11" x14ac:dyDescent="0.25">
      <c r="A9" s="16">
        <v>41443</v>
      </c>
      <c r="B9" s="3" t="s">
        <v>5</v>
      </c>
      <c r="C9" s="41">
        <v>1651.81</v>
      </c>
      <c r="D9" s="5" t="s">
        <v>4</v>
      </c>
      <c r="E9" s="37">
        <v>0</v>
      </c>
      <c r="F9" s="29" t="s">
        <v>4</v>
      </c>
      <c r="G9" s="33">
        <v>0</v>
      </c>
      <c r="H9" s="29" t="s">
        <v>4</v>
      </c>
      <c r="I9" s="33">
        <v>0</v>
      </c>
      <c r="J9" s="6" t="s">
        <v>6</v>
      </c>
    </row>
    <row r="10" spans="1:11" x14ac:dyDescent="0.25">
      <c r="A10" s="16">
        <v>41444</v>
      </c>
      <c r="B10" s="3" t="s">
        <v>5</v>
      </c>
      <c r="C10" s="41">
        <v>1628.93</v>
      </c>
      <c r="D10" s="5" t="s">
        <v>4</v>
      </c>
      <c r="E10" s="37">
        <v>0</v>
      </c>
      <c r="F10" s="29" t="s">
        <v>4</v>
      </c>
      <c r="G10" s="33">
        <v>0</v>
      </c>
      <c r="H10" s="29" t="s">
        <v>4</v>
      </c>
      <c r="I10" s="33">
        <v>0</v>
      </c>
      <c r="J10" s="6" t="s">
        <v>6</v>
      </c>
    </row>
    <row r="11" spans="1:11" x14ac:dyDescent="0.25">
      <c r="A11" s="16">
        <v>41445</v>
      </c>
      <c r="B11" s="3" t="s">
        <v>5</v>
      </c>
      <c r="C11" s="41">
        <v>1588.19</v>
      </c>
      <c r="D11" s="5" t="s">
        <v>4</v>
      </c>
      <c r="E11" s="37">
        <v>0</v>
      </c>
      <c r="F11" s="29" t="s">
        <v>4</v>
      </c>
      <c r="G11" s="33">
        <v>0</v>
      </c>
      <c r="H11" s="29" t="s">
        <v>4</v>
      </c>
      <c r="I11" s="33">
        <v>0</v>
      </c>
      <c r="J11" s="6" t="s">
        <v>6</v>
      </c>
    </row>
    <row r="12" spans="1:11" x14ac:dyDescent="0.25">
      <c r="A12" s="16">
        <v>41446</v>
      </c>
      <c r="B12" s="3" t="s">
        <v>5</v>
      </c>
      <c r="C12" s="41">
        <v>1592.43</v>
      </c>
      <c r="D12" s="5" t="s">
        <v>4</v>
      </c>
      <c r="E12" s="37">
        <v>0</v>
      </c>
      <c r="F12" s="29" t="s">
        <v>4</v>
      </c>
      <c r="G12" s="33">
        <v>0</v>
      </c>
      <c r="H12" s="29" t="s">
        <v>4</v>
      </c>
      <c r="I12" s="33">
        <v>0</v>
      </c>
      <c r="J12" s="6" t="s">
        <v>6</v>
      </c>
    </row>
    <row r="13" spans="1:11" x14ac:dyDescent="0.25">
      <c r="A13" s="16">
        <v>41449</v>
      </c>
      <c r="B13" s="3" t="s">
        <v>5</v>
      </c>
      <c r="C13" s="41">
        <v>1573.09</v>
      </c>
      <c r="D13" s="5" t="s">
        <v>4</v>
      </c>
      <c r="E13" s="37">
        <v>0</v>
      </c>
      <c r="F13" s="29" t="s">
        <v>4</v>
      </c>
      <c r="G13" s="33">
        <v>0</v>
      </c>
      <c r="H13" s="29" t="s">
        <v>4</v>
      </c>
      <c r="I13" s="33">
        <v>0</v>
      </c>
      <c r="J13" s="6" t="s">
        <v>6</v>
      </c>
    </row>
    <row r="14" spans="1:11" x14ac:dyDescent="0.25">
      <c r="A14" s="16">
        <v>41450</v>
      </c>
      <c r="B14" s="3" t="s">
        <v>5</v>
      </c>
      <c r="C14" s="41">
        <v>1588.03</v>
      </c>
      <c r="D14" s="5" t="s">
        <v>4</v>
      </c>
      <c r="E14" s="37">
        <v>0</v>
      </c>
      <c r="F14" s="29" t="s">
        <v>4</v>
      </c>
      <c r="G14" s="33">
        <v>0</v>
      </c>
      <c r="H14" s="29" t="s">
        <v>4</v>
      </c>
      <c r="I14" s="33">
        <v>0</v>
      </c>
      <c r="J14" s="6" t="s">
        <v>6</v>
      </c>
    </row>
    <row r="15" spans="1:11" x14ac:dyDescent="0.25">
      <c r="A15" s="16">
        <v>41451</v>
      </c>
      <c r="B15" s="3" t="s">
        <v>5</v>
      </c>
      <c r="C15" s="41">
        <v>1603.26</v>
      </c>
      <c r="D15" s="5" t="s">
        <v>4</v>
      </c>
      <c r="E15" s="37">
        <v>0</v>
      </c>
      <c r="F15" s="29" t="s">
        <v>4</v>
      </c>
      <c r="G15" s="33">
        <v>0</v>
      </c>
      <c r="H15" s="29" t="s">
        <v>4</v>
      </c>
      <c r="I15" s="33">
        <v>0</v>
      </c>
      <c r="J15" s="6" t="s">
        <v>6</v>
      </c>
    </row>
    <row r="16" spans="1:11" x14ac:dyDescent="0.25">
      <c r="A16" s="16">
        <v>41452</v>
      </c>
      <c r="B16" s="3" t="s">
        <v>5</v>
      </c>
      <c r="C16" s="41">
        <v>1613.2</v>
      </c>
      <c r="D16" s="5" t="s">
        <v>4</v>
      </c>
      <c r="E16" s="37">
        <v>0</v>
      </c>
      <c r="F16" s="29" t="s">
        <v>4</v>
      </c>
      <c r="G16" s="33">
        <v>0</v>
      </c>
      <c r="H16" s="29" t="s">
        <v>4</v>
      </c>
      <c r="I16" s="33">
        <v>0</v>
      </c>
      <c r="J16" s="6" t="s">
        <v>6</v>
      </c>
    </row>
    <row r="17" spans="1:11" x14ac:dyDescent="0.25">
      <c r="A17" s="16">
        <v>41453</v>
      </c>
      <c r="B17" s="3" t="s">
        <v>5</v>
      </c>
      <c r="C17" s="41">
        <v>1606.28</v>
      </c>
      <c r="D17" s="5" t="s">
        <v>4</v>
      </c>
      <c r="E17" s="37">
        <v>0</v>
      </c>
      <c r="F17" s="29" t="s">
        <v>4</v>
      </c>
      <c r="G17" s="33">
        <v>0</v>
      </c>
      <c r="H17" s="29" t="s">
        <v>4</v>
      </c>
      <c r="I17" s="33">
        <v>0</v>
      </c>
      <c r="J17" s="6" t="s">
        <v>6</v>
      </c>
    </row>
    <row r="18" spans="1:11" x14ac:dyDescent="0.25">
      <c r="A18" s="16">
        <v>41456</v>
      </c>
      <c r="B18" s="3" t="s">
        <v>5</v>
      </c>
      <c r="C18" s="41">
        <v>1614.96</v>
      </c>
      <c r="D18" s="5" t="s">
        <v>4</v>
      </c>
      <c r="E18" s="37">
        <v>0</v>
      </c>
      <c r="F18" s="29" t="s">
        <v>4</v>
      </c>
      <c r="G18" s="33">
        <v>0</v>
      </c>
      <c r="H18" s="29" t="s">
        <v>4</v>
      </c>
      <c r="I18" s="33">
        <v>0</v>
      </c>
      <c r="J18" s="6" t="s">
        <v>6</v>
      </c>
    </row>
    <row r="19" spans="1:11" x14ac:dyDescent="0.25">
      <c r="A19" s="16">
        <v>41457</v>
      </c>
      <c r="B19" s="3" t="s">
        <v>5</v>
      </c>
      <c r="C19" s="41">
        <v>1614.08</v>
      </c>
      <c r="D19" s="5" t="s">
        <v>4</v>
      </c>
      <c r="E19" s="37">
        <v>0</v>
      </c>
      <c r="F19" s="29" t="s">
        <v>4</v>
      </c>
      <c r="G19" s="33">
        <v>0</v>
      </c>
      <c r="H19" s="29" t="s">
        <v>4</v>
      </c>
      <c r="I19" s="33">
        <v>0</v>
      </c>
      <c r="J19" s="6" t="s">
        <v>6</v>
      </c>
    </row>
    <row r="20" spans="1:11" x14ac:dyDescent="0.25">
      <c r="A20" s="16">
        <v>41458</v>
      </c>
      <c r="B20" s="3" t="s">
        <v>5</v>
      </c>
      <c r="C20" s="41">
        <v>1615.41</v>
      </c>
      <c r="D20" s="5" t="s">
        <v>4</v>
      </c>
      <c r="E20" s="37">
        <v>0</v>
      </c>
      <c r="F20" s="29" t="s">
        <v>4</v>
      </c>
      <c r="G20" s="33">
        <v>0</v>
      </c>
      <c r="H20" s="29" t="s">
        <v>4</v>
      </c>
      <c r="I20" s="33">
        <v>0</v>
      </c>
      <c r="J20" s="6" t="s">
        <v>6</v>
      </c>
    </row>
    <row r="21" spans="1:11" x14ac:dyDescent="0.25">
      <c r="A21" s="16">
        <v>41460</v>
      </c>
      <c r="B21" s="3" t="s">
        <v>5</v>
      </c>
      <c r="C21" s="41">
        <v>1631.89</v>
      </c>
      <c r="D21" s="5" t="s">
        <v>4</v>
      </c>
      <c r="E21" s="37">
        <v>0</v>
      </c>
      <c r="F21" s="29" t="s">
        <v>4</v>
      </c>
      <c r="G21" s="33">
        <v>0</v>
      </c>
      <c r="H21" s="29" t="s">
        <v>4</v>
      </c>
      <c r="I21" s="33">
        <v>0</v>
      </c>
      <c r="J21" s="6" t="s">
        <v>6</v>
      </c>
    </row>
    <row r="22" spans="1:11" x14ac:dyDescent="0.25">
      <c r="A22" s="16">
        <v>41463</v>
      </c>
      <c r="B22" s="3" t="s">
        <v>5</v>
      </c>
      <c r="C22" s="41">
        <v>1640.46</v>
      </c>
      <c r="D22" s="5" t="s">
        <v>4</v>
      </c>
      <c r="E22" s="37">
        <f>AVERAGE(C3:C22)</f>
        <v>1617.2804999999998</v>
      </c>
      <c r="F22" s="29" t="s">
        <v>4</v>
      </c>
      <c r="G22" s="33">
        <f>E22+(2*STDEVP(C3:C22))</f>
        <v>1658.228786154612</v>
      </c>
      <c r="H22" s="29" t="s">
        <v>4</v>
      </c>
      <c r="I22" s="33">
        <f>E22-(2*STDEVP(C3:C22))</f>
        <v>1576.3322138453877</v>
      </c>
      <c r="J22" s="6" t="s">
        <v>6</v>
      </c>
      <c r="K22" s="13">
        <f>STDEVP(C3:C22)</f>
        <v>20.474143077306067</v>
      </c>
    </row>
    <row r="23" spans="1:11" x14ac:dyDescent="0.25">
      <c r="A23" s="16">
        <v>41464</v>
      </c>
      <c r="B23" s="3" t="s">
        <v>5</v>
      </c>
      <c r="C23" s="41">
        <v>1652.32</v>
      </c>
      <c r="D23" s="5" t="s">
        <v>4</v>
      </c>
      <c r="E23" s="37">
        <f t="shared" ref="E23:E72" si="0">AVERAGE(C4:C23)</f>
        <v>1617.7559999999999</v>
      </c>
      <c r="F23" s="29" t="s">
        <v>4</v>
      </c>
      <c r="G23" s="33">
        <f t="shared" ref="G23:G72" si="1">E23+(2*STDEVP(C4:C23))</f>
        <v>1660.0769165307179</v>
      </c>
      <c r="H23" s="29" t="s">
        <v>4</v>
      </c>
      <c r="I23" s="33">
        <f t="shared" ref="I23:I72" si="2">E23-(2*STDEVP(C4:C23))</f>
        <v>1575.4350834692818</v>
      </c>
      <c r="J23" s="6" t="s">
        <v>6</v>
      </c>
      <c r="K23" s="13">
        <f t="shared" ref="K23:K72" si="3">STDEVP(C4:C23)</f>
        <v>21.160458265358997</v>
      </c>
    </row>
    <row r="24" spans="1:11" x14ac:dyDescent="0.25">
      <c r="A24" s="16">
        <v>41465</v>
      </c>
      <c r="B24" s="3" t="s">
        <v>5</v>
      </c>
      <c r="C24" s="41">
        <v>1652.62</v>
      </c>
      <c r="D24" s="5" t="s">
        <v>4</v>
      </c>
      <c r="E24" s="37">
        <f t="shared" si="0"/>
        <v>1619.0805</v>
      </c>
      <c r="F24" s="29" t="s">
        <v>4</v>
      </c>
      <c r="G24" s="33">
        <f t="shared" si="1"/>
        <v>1663.9482801880147</v>
      </c>
      <c r="H24" s="29" t="s">
        <v>4</v>
      </c>
      <c r="I24" s="33">
        <f t="shared" si="2"/>
        <v>1574.2127198119854</v>
      </c>
      <c r="J24" s="6" t="s">
        <v>6</v>
      </c>
      <c r="K24" s="13">
        <f t="shared" si="3"/>
        <v>22.43389009400731</v>
      </c>
    </row>
    <row r="25" spans="1:11" x14ac:dyDescent="0.25">
      <c r="A25" s="16">
        <v>41466</v>
      </c>
      <c r="B25" s="3" t="s">
        <v>5</v>
      </c>
      <c r="C25" s="41">
        <v>1675.02</v>
      </c>
      <c r="D25" s="5" t="s">
        <v>4</v>
      </c>
      <c r="E25" s="37">
        <f t="shared" si="0"/>
        <v>1622.2054999999998</v>
      </c>
      <c r="F25" s="29" t="s">
        <v>4</v>
      </c>
      <c r="G25" s="33">
        <f t="shared" si="1"/>
        <v>1673.1102414196357</v>
      </c>
      <c r="H25" s="29" t="s">
        <v>4</v>
      </c>
      <c r="I25" s="33">
        <f t="shared" si="2"/>
        <v>1571.3007585803639</v>
      </c>
      <c r="J25" s="6" t="s">
        <v>6</v>
      </c>
      <c r="K25" s="13">
        <f t="shared" si="3"/>
        <v>25.452370709817966</v>
      </c>
    </row>
    <row r="26" spans="1:11" x14ac:dyDescent="0.25">
      <c r="A26" s="16">
        <v>41467</v>
      </c>
      <c r="B26" s="3" t="s">
        <v>5</v>
      </c>
      <c r="C26" s="41">
        <v>1680.19</v>
      </c>
      <c r="D26" s="5" t="s">
        <v>4</v>
      </c>
      <c r="E26" s="37">
        <f t="shared" si="0"/>
        <v>1624.3969999999997</v>
      </c>
      <c r="F26" s="29" t="s">
        <v>4</v>
      </c>
      <c r="G26" s="33">
        <f t="shared" si="1"/>
        <v>1681.004883585239</v>
      </c>
      <c r="H26" s="29" t="s">
        <v>4</v>
      </c>
      <c r="I26" s="33">
        <f t="shared" si="2"/>
        <v>1567.7891164147604</v>
      </c>
      <c r="J26" s="6" t="s">
        <v>6</v>
      </c>
      <c r="K26" s="13">
        <f t="shared" si="3"/>
        <v>28.303941792619622</v>
      </c>
    </row>
    <row r="27" spans="1:11" x14ac:dyDescent="0.25">
      <c r="A27" s="16">
        <v>41470</v>
      </c>
      <c r="B27" s="3" t="s">
        <v>5</v>
      </c>
      <c r="C27" s="41">
        <v>1682.5</v>
      </c>
      <c r="D27" s="5" t="s">
        <v>4</v>
      </c>
      <c r="E27" s="37">
        <f t="shared" si="0"/>
        <v>1627.1855</v>
      </c>
      <c r="F27" s="29" t="s">
        <v>4</v>
      </c>
      <c r="G27" s="33">
        <f>E27+(2*STDEVP(C8:C27))</f>
        <v>1689.2133380970997</v>
      </c>
      <c r="H27" s="29" t="s">
        <v>4</v>
      </c>
      <c r="I27" s="33">
        <f>E27-(2*STDEVP(C8:C27))</f>
        <v>1565.1576619029004</v>
      </c>
      <c r="J27" s="6" t="s">
        <v>6</v>
      </c>
      <c r="K27" s="13">
        <f t="shared" si="3"/>
        <v>31.013919048549791</v>
      </c>
    </row>
    <row r="28" spans="1:11" x14ac:dyDescent="0.25">
      <c r="A28" s="16">
        <v>41471</v>
      </c>
      <c r="B28" s="3" t="s">
        <v>5</v>
      </c>
      <c r="C28" s="41">
        <v>1676.26</v>
      </c>
      <c r="D28" s="5" t="s">
        <v>4</v>
      </c>
      <c r="E28" s="37">
        <f t="shared" si="0"/>
        <v>1629.0464999999999</v>
      </c>
      <c r="F28" s="29" t="s">
        <v>4</v>
      </c>
      <c r="G28" s="33">
        <f t="shared" si="1"/>
        <v>1694.5228689509429</v>
      </c>
      <c r="H28" s="29" t="s">
        <v>4</v>
      </c>
      <c r="I28" s="33">
        <f t="shared" si="2"/>
        <v>1563.570131049057</v>
      </c>
      <c r="J28" s="6" t="s">
        <v>6</v>
      </c>
      <c r="K28" s="13">
        <f t="shared" si="3"/>
        <v>32.738184475471449</v>
      </c>
    </row>
    <row r="29" spans="1:11" x14ac:dyDescent="0.25">
      <c r="A29" s="16">
        <v>41472</v>
      </c>
      <c r="B29" s="3" t="s">
        <v>5</v>
      </c>
      <c r="C29" s="41">
        <v>1680.91</v>
      </c>
      <c r="D29" s="5" t="s">
        <v>4</v>
      </c>
      <c r="E29" s="37">
        <f t="shared" si="0"/>
        <v>1630.5014999999999</v>
      </c>
      <c r="F29" s="29" t="s">
        <v>4</v>
      </c>
      <c r="G29" s="33">
        <f t="shared" si="1"/>
        <v>1699.1529088056463</v>
      </c>
      <c r="H29" s="29" t="s">
        <v>4</v>
      </c>
      <c r="I29" s="33">
        <f t="shared" si="2"/>
        <v>1561.8500911943534</v>
      </c>
      <c r="J29" s="6" t="s">
        <v>6</v>
      </c>
      <c r="K29" s="13">
        <f t="shared" si="3"/>
        <v>34.325704402823263</v>
      </c>
    </row>
    <row r="30" spans="1:11" x14ac:dyDescent="0.25">
      <c r="A30" s="16">
        <v>41473</v>
      </c>
      <c r="B30" s="3" t="s">
        <v>5</v>
      </c>
      <c r="C30" s="41">
        <v>1689.37</v>
      </c>
      <c r="D30" s="5" t="s">
        <v>4</v>
      </c>
      <c r="E30" s="37">
        <f t="shared" si="0"/>
        <v>1633.5234999999998</v>
      </c>
      <c r="F30" s="29" t="s">
        <v>4</v>
      </c>
      <c r="G30" s="33">
        <f t="shared" si="1"/>
        <v>1706.7975890833859</v>
      </c>
      <c r="H30" s="29" t="s">
        <v>4</v>
      </c>
      <c r="I30" s="33">
        <f t="shared" si="2"/>
        <v>1560.2494109166137</v>
      </c>
      <c r="J30" s="6" t="s">
        <v>6</v>
      </c>
      <c r="K30" s="13">
        <f t="shared" si="3"/>
        <v>36.637044541693037</v>
      </c>
    </row>
    <row r="31" spans="1:11" x14ac:dyDescent="0.25">
      <c r="A31" s="16">
        <v>41474</v>
      </c>
      <c r="B31" s="3" t="s">
        <v>5</v>
      </c>
      <c r="C31" s="41">
        <v>1692.09</v>
      </c>
      <c r="D31" s="5" t="s">
        <v>4</v>
      </c>
      <c r="E31" s="37">
        <f t="shared" si="0"/>
        <v>1638.7184999999997</v>
      </c>
      <c r="F31" s="29" t="s">
        <v>4</v>
      </c>
      <c r="G31" s="33">
        <f t="shared" si="1"/>
        <v>1713.1236192526426</v>
      </c>
      <c r="H31" s="29" t="s">
        <v>4</v>
      </c>
      <c r="I31" s="33">
        <f t="shared" si="2"/>
        <v>1564.3133807473569</v>
      </c>
      <c r="J31" s="6" t="s">
        <v>6</v>
      </c>
      <c r="K31" s="13">
        <f t="shared" si="3"/>
        <v>37.20255962632141</v>
      </c>
    </row>
    <row r="32" spans="1:11" x14ac:dyDescent="0.25">
      <c r="A32" s="16">
        <v>41477</v>
      </c>
      <c r="B32" s="3" t="s">
        <v>5</v>
      </c>
      <c r="C32" s="41">
        <v>1695.53</v>
      </c>
      <c r="D32" s="5" t="s">
        <v>4</v>
      </c>
      <c r="E32" s="37">
        <f t="shared" si="0"/>
        <v>1643.8734999999997</v>
      </c>
      <c r="F32" s="29" t="s">
        <v>4</v>
      </c>
      <c r="G32" s="33">
        <f t="shared" si="1"/>
        <v>1719.0187588723995</v>
      </c>
      <c r="H32" s="29" t="s">
        <v>4</v>
      </c>
      <c r="I32" s="33">
        <f t="shared" si="2"/>
        <v>1568.7282411275999</v>
      </c>
      <c r="J32" s="6" t="s">
        <v>6</v>
      </c>
      <c r="K32" s="13">
        <f t="shared" si="3"/>
        <v>37.572629436199961</v>
      </c>
    </row>
    <row r="33" spans="1:11" x14ac:dyDescent="0.25">
      <c r="A33" s="16">
        <v>41478</v>
      </c>
      <c r="B33" s="3" t="s">
        <v>5</v>
      </c>
      <c r="C33" s="41">
        <v>1692.39</v>
      </c>
      <c r="D33" s="5" t="s">
        <v>4</v>
      </c>
      <c r="E33" s="37">
        <f t="shared" si="0"/>
        <v>1649.8384999999998</v>
      </c>
      <c r="F33" s="29" t="s">
        <v>4</v>
      </c>
      <c r="G33" s="33">
        <f t="shared" si="1"/>
        <v>1720.359379255721</v>
      </c>
      <c r="H33" s="29" t="s">
        <v>4</v>
      </c>
      <c r="I33" s="33">
        <f t="shared" si="2"/>
        <v>1579.3176207442787</v>
      </c>
      <c r="J33" s="6" t="s">
        <v>6</v>
      </c>
      <c r="K33" s="13">
        <f t="shared" si="3"/>
        <v>35.260439627860563</v>
      </c>
    </row>
    <row r="34" spans="1:11" x14ac:dyDescent="0.25">
      <c r="A34" s="16">
        <v>41479</v>
      </c>
      <c r="B34" s="3" t="s">
        <v>5</v>
      </c>
      <c r="C34" s="41">
        <v>1685.94</v>
      </c>
      <c r="D34" s="5" t="s">
        <v>4</v>
      </c>
      <c r="E34" s="37">
        <f t="shared" si="0"/>
        <v>1654.7339999999997</v>
      </c>
      <c r="F34" s="29" t="s">
        <v>4</v>
      </c>
      <c r="G34" s="33">
        <f t="shared" si="1"/>
        <v>1720.8697411389633</v>
      </c>
      <c r="H34" s="29" t="s">
        <v>4</v>
      </c>
      <c r="I34" s="33">
        <f t="shared" si="2"/>
        <v>1588.5982588610361</v>
      </c>
      <c r="J34" s="6" t="s">
        <v>6</v>
      </c>
      <c r="K34" s="13">
        <f t="shared" si="3"/>
        <v>33.067870569481791</v>
      </c>
    </row>
    <row r="35" spans="1:11" x14ac:dyDescent="0.25">
      <c r="A35" s="16">
        <v>41480</v>
      </c>
      <c r="B35" s="3" t="s">
        <v>5</v>
      </c>
      <c r="C35" s="41">
        <v>1690.25</v>
      </c>
      <c r="D35" s="5" t="s">
        <v>4</v>
      </c>
      <c r="E35" s="37">
        <f t="shared" si="0"/>
        <v>1659.0834999999995</v>
      </c>
      <c r="F35" s="29" t="s">
        <v>4</v>
      </c>
      <c r="G35" s="33">
        <f t="shared" si="1"/>
        <v>1722.4919093082292</v>
      </c>
      <c r="H35" s="29" t="s">
        <v>4</v>
      </c>
      <c r="I35" s="33">
        <f t="shared" si="2"/>
        <v>1595.6750906917698</v>
      </c>
      <c r="J35" s="6" t="s">
        <v>6</v>
      </c>
      <c r="K35" s="13">
        <f t="shared" si="3"/>
        <v>31.704204654114875</v>
      </c>
    </row>
    <row r="36" spans="1:11" x14ac:dyDescent="0.25">
      <c r="A36" s="16">
        <v>41481</v>
      </c>
      <c r="B36" s="3" t="s">
        <v>5</v>
      </c>
      <c r="C36" s="41">
        <v>1691.65</v>
      </c>
      <c r="D36" s="5" t="s">
        <v>4</v>
      </c>
      <c r="E36" s="37">
        <f t="shared" si="0"/>
        <v>1663.0059999999999</v>
      </c>
      <c r="F36" s="29" t="s">
        <v>4</v>
      </c>
      <c r="G36" s="33">
        <f t="shared" si="1"/>
        <v>1724.244375354021</v>
      </c>
      <c r="H36" s="29" t="s">
        <v>4</v>
      </c>
      <c r="I36" s="33">
        <f t="shared" si="2"/>
        <v>1601.7676246459787</v>
      </c>
      <c r="J36" s="6" t="s">
        <v>6</v>
      </c>
      <c r="K36" s="13">
        <f t="shared" si="3"/>
        <v>30.619187677010636</v>
      </c>
    </row>
    <row r="37" spans="1:11" x14ac:dyDescent="0.25">
      <c r="A37" s="16">
        <v>41484</v>
      </c>
      <c r="B37" s="3" t="s">
        <v>5</v>
      </c>
      <c r="C37" s="41">
        <v>1685.33</v>
      </c>
      <c r="D37" s="5" t="s">
        <v>4</v>
      </c>
      <c r="E37" s="37">
        <f t="shared" si="0"/>
        <v>1666.9585</v>
      </c>
      <c r="F37" s="29" t="s">
        <v>4</v>
      </c>
      <c r="G37" s="33">
        <f t="shared" si="1"/>
        <v>1723.0276891416311</v>
      </c>
      <c r="H37" s="29" t="s">
        <v>4</v>
      </c>
      <c r="I37" s="33">
        <f t="shared" si="2"/>
        <v>1610.8893108583688</v>
      </c>
      <c r="J37" s="6" t="s">
        <v>6</v>
      </c>
      <c r="K37" s="13">
        <f t="shared" si="3"/>
        <v>28.034594570815532</v>
      </c>
    </row>
    <row r="38" spans="1:11" x14ac:dyDescent="0.25">
      <c r="A38" s="16">
        <v>41485</v>
      </c>
      <c r="B38" s="3" t="s">
        <v>5</v>
      </c>
      <c r="C38" s="41">
        <v>1685.96</v>
      </c>
      <c r="D38" s="5" t="s">
        <v>4</v>
      </c>
      <c r="E38" s="37">
        <f t="shared" si="0"/>
        <v>1670.5084999999999</v>
      </c>
      <c r="F38" s="29" t="s">
        <v>4</v>
      </c>
      <c r="G38" s="33">
        <f t="shared" si="1"/>
        <v>1721.7411709336923</v>
      </c>
      <c r="H38" s="29" t="s">
        <v>4</v>
      </c>
      <c r="I38" s="33">
        <f t="shared" si="2"/>
        <v>1619.2758290663076</v>
      </c>
      <c r="J38" s="6" t="s">
        <v>6</v>
      </c>
      <c r="K38" s="13">
        <f t="shared" si="3"/>
        <v>25.616335466846149</v>
      </c>
    </row>
    <row r="39" spans="1:11" x14ac:dyDescent="0.25">
      <c r="A39" s="16">
        <v>41486</v>
      </c>
      <c r="B39" s="3" t="s">
        <v>5</v>
      </c>
      <c r="C39" s="41">
        <v>1685.73</v>
      </c>
      <c r="D39" s="5" t="s">
        <v>4</v>
      </c>
      <c r="E39" s="37">
        <f t="shared" si="0"/>
        <v>1674.0909999999999</v>
      </c>
      <c r="F39" s="29" t="s">
        <v>4</v>
      </c>
      <c r="G39" s="33">
        <f t="shared" si="1"/>
        <v>1718.6213608339299</v>
      </c>
      <c r="H39" s="29" t="s">
        <v>4</v>
      </c>
      <c r="I39" s="33">
        <f t="shared" si="2"/>
        <v>1629.5606391660699</v>
      </c>
      <c r="J39" s="6" t="s">
        <v>6</v>
      </c>
      <c r="K39" s="13">
        <f t="shared" si="3"/>
        <v>22.265180416964952</v>
      </c>
    </row>
    <row r="40" spans="1:11" x14ac:dyDescent="0.25">
      <c r="A40" s="16">
        <v>41487</v>
      </c>
      <c r="B40" s="3" t="s">
        <v>5</v>
      </c>
      <c r="C40" s="41">
        <v>1706.87</v>
      </c>
      <c r="D40" s="5" t="s">
        <v>4</v>
      </c>
      <c r="E40" s="37">
        <f t="shared" si="0"/>
        <v>1678.664</v>
      </c>
      <c r="F40" s="29" t="s">
        <v>4</v>
      </c>
      <c r="G40" s="33">
        <f t="shared" si="1"/>
        <v>1716.419851678912</v>
      </c>
      <c r="H40" s="29" t="s">
        <v>4</v>
      </c>
      <c r="I40" s="33">
        <f t="shared" si="2"/>
        <v>1640.908148321088</v>
      </c>
      <c r="J40" s="6" t="s">
        <v>6</v>
      </c>
      <c r="K40" s="13">
        <f t="shared" si="3"/>
        <v>18.877925839455976</v>
      </c>
    </row>
    <row r="41" spans="1:11" x14ac:dyDescent="0.25">
      <c r="A41" s="16">
        <v>41488</v>
      </c>
      <c r="B41" s="3" t="s">
        <v>5</v>
      </c>
      <c r="C41" s="41">
        <v>1709.67</v>
      </c>
      <c r="D41" s="5" t="s">
        <v>4</v>
      </c>
      <c r="E41" s="37">
        <f t="shared" si="0"/>
        <v>1682.5529999999999</v>
      </c>
      <c r="F41" s="29" t="s">
        <v>4</v>
      </c>
      <c r="G41" s="33">
        <f t="shared" si="1"/>
        <v>1716.0152181571993</v>
      </c>
      <c r="H41" s="29" t="s">
        <v>4</v>
      </c>
      <c r="I41" s="33">
        <f t="shared" si="2"/>
        <v>1649.0907818428004</v>
      </c>
      <c r="J41" s="6" t="s">
        <v>6</v>
      </c>
      <c r="K41" s="13">
        <f t="shared" si="3"/>
        <v>16.731109078599673</v>
      </c>
    </row>
    <row r="42" spans="1:11" x14ac:dyDescent="0.25">
      <c r="A42" s="16">
        <v>41491</v>
      </c>
      <c r="B42" s="3" t="s">
        <v>5</v>
      </c>
      <c r="C42" s="41">
        <v>1707.14</v>
      </c>
      <c r="D42" s="5" t="s">
        <v>4</v>
      </c>
      <c r="E42" s="37">
        <f t="shared" si="0"/>
        <v>1685.8869999999995</v>
      </c>
      <c r="F42" s="29" t="s">
        <v>4</v>
      </c>
      <c r="G42" s="33">
        <f t="shared" si="1"/>
        <v>1714.9007519807415</v>
      </c>
      <c r="H42" s="29" t="s">
        <v>4</v>
      </c>
      <c r="I42" s="33">
        <f t="shared" si="2"/>
        <v>1656.8732480192575</v>
      </c>
      <c r="J42" s="6" t="s">
        <v>6</v>
      </c>
      <c r="K42" s="13">
        <f t="shared" si="3"/>
        <v>14.506875990370935</v>
      </c>
    </row>
    <row r="43" spans="1:11" x14ac:dyDescent="0.25">
      <c r="A43" s="16">
        <v>41492</v>
      </c>
      <c r="B43" s="3" t="s">
        <v>5</v>
      </c>
      <c r="C43" s="41">
        <v>1697.37</v>
      </c>
      <c r="D43" s="5" t="s">
        <v>4</v>
      </c>
      <c r="E43" s="37">
        <f t="shared" si="0"/>
        <v>1688.1395</v>
      </c>
      <c r="F43" s="29" t="s">
        <v>4</v>
      </c>
      <c r="G43" s="33">
        <f t="shared" si="1"/>
        <v>1713.0899697150173</v>
      </c>
      <c r="H43" s="29" t="s">
        <v>4</v>
      </c>
      <c r="I43" s="33">
        <f t="shared" si="2"/>
        <v>1663.1890302849827</v>
      </c>
      <c r="J43" s="6" t="s">
        <v>6</v>
      </c>
      <c r="K43" s="13">
        <f t="shared" si="3"/>
        <v>12.47523485750871</v>
      </c>
    </row>
    <row r="44" spans="1:11" x14ac:dyDescent="0.25">
      <c r="A44" s="16">
        <v>41493</v>
      </c>
      <c r="B44" s="3" t="s">
        <v>5</v>
      </c>
      <c r="C44" s="41">
        <v>1690.91</v>
      </c>
      <c r="D44" s="5" t="s">
        <v>4</v>
      </c>
      <c r="E44" s="37">
        <f t="shared" si="0"/>
        <v>1690.0539999999996</v>
      </c>
      <c r="F44" s="29" t="s">
        <v>4</v>
      </c>
      <c r="G44" s="33">
        <f t="shared" si="1"/>
        <v>1708.9503715035451</v>
      </c>
      <c r="H44" s="29" t="s">
        <v>4</v>
      </c>
      <c r="I44" s="33">
        <f t="shared" si="2"/>
        <v>1671.1576284964542</v>
      </c>
      <c r="J44" s="6" t="s">
        <v>6</v>
      </c>
      <c r="K44" s="13">
        <f t="shared" si="3"/>
        <v>9.4481857517726642</v>
      </c>
    </row>
    <row r="45" spans="1:11" x14ac:dyDescent="0.25">
      <c r="A45" s="16">
        <v>41494</v>
      </c>
      <c r="B45" s="3" t="s">
        <v>5</v>
      </c>
      <c r="C45" s="41">
        <v>1697.48</v>
      </c>
      <c r="D45" s="5" t="s">
        <v>4</v>
      </c>
      <c r="E45" s="37">
        <f t="shared" si="0"/>
        <v>1691.1770000000001</v>
      </c>
      <c r="F45" s="29" t="s">
        <v>4</v>
      </c>
      <c r="G45" s="33">
        <f t="shared" si="1"/>
        <v>1709.0054380695562</v>
      </c>
      <c r="H45" s="29" t="s">
        <v>4</v>
      </c>
      <c r="I45" s="33">
        <f t="shared" si="2"/>
        <v>1673.348561930444</v>
      </c>
      <c r="J45" s="6" t="s">
        <v>6</v>
      </c>
      <c r="K45" s="13">
        <f t="shared" si="3"/>
        <v>8.9142190347780854</v>
      </c>
    </row>
    <row r="46" spans="1:11" x14ac:dyDescent="0.25">
      <c r="A46" s="16">
        <v>41495</v>
      </c>
      <c r="B46" s="3" t="s">
        <v>5</v>
      </c>
      <c r="C46" s="41">
        <v>1691.42</v>
      </c>
      <c r="D46" s="5" t="s">
        <v>4</v>
      </c>
      <c r="E46" s="37">
        <f t="shared" si="0"/>
        <v>1691.7384999999999</v>
      </c>
      <c r="F46" s="29" t="s">
        <v>4</v>
      </c>
      <c r="G46" s="33">
        <f t="shared" si="1"/>
        <v>1708.8399926541515</v>
      </c>
      <c r="H46" s="29" t="s">
        <v>4</v>
      </c>
      <c r="I46" s="33">
        <f t="shared" si="2"/>
        <v>1674.6370073458484</v>
      </c>
      <c r="J46" s="6" t="s">
        <v>6</v>
      </c>
      <c r="K46" s="13">
        <f t="shared" si="3"/>
        <v>8.5507463270757817</v>
      </c>
    </row>
    <row r="47" spans="1:11" x14ac:dyDescent="0.25">
      <c r="A47" s="16">
        <v>41498</v>
      </c>
      <c r="B47" s="3" t="s">
        <v>5</v>
      </c>
      <c r="C47" s="41">
        <v>1689.47</v>
      </c>
      <c r="D47" s="5" t="s">
        <v>4</v>
      </c>
      <c r="E47" s="37">
        <f t="shared" si="0"/>
        <v>1692.087</v>
      </c>
      <c r="F47" s="29" t="s">
        <v>4</v>
      </c>
      <c r="G47" s="33">
        <f t="shared" si="1"/>
        <v>1708.6982758089196</v>
      </c>
      <c r="H47" s="29" t="s">
        <v>4</v>
      </c>
      <c r="I47" s="33">
        <f t="shared" si="2"/>
        <v>1675.4757241910804</v>
      </c>
      <c r="J47" s="6" t="s">
        <v>6</v>
      </c>
      <c r="K47" s="13">
        <f t="shared" si="3"/>
        <v>8.3056379044598359</v>
      </c>
    </row>
    <row r="48" spans="1:11" x14ac:dyDescent="0.25">
      <c r="A48" s="16">
        <v>41499</v>
      </c>
      <c r="B48" s="3" t="s">
        <v>5</v>
      </c>
      <c r="C48" s="41">
        <v>1694.16</v>
      </c>
      <c r="D48" s="5" t="s">
        <v>4</v>
      </c>
      <c r="E48" s="37">
        <f t="shared" si="0"/>
        <v>1692.982</v>
      </c>
      <c r="F48" s="29" t="s">
        <v>4</v>
      </c>
      <c r="G48" s="33">
        <f t="shared" si="1"/>
        <v>1707.9316175201909</v>
      </c>
      <c r="H48" s="29" t="s">
        <v>4</v>
      </c>
      <c r="I48" s="33">
        <f t="shared" si="2"/>
        <v>1678.032382479809</v>
      </c>
      <c r="J48" s="6" t="s">
        <v>6</v>
      </c>
      <c r="K48" s="13">
        <f t="shared" si="3"/>
        <v>7.4748087600954678</v>
      </c>
    </row>
    <row r="49" spans="1:11" x14ac:dyDescent="0.25">
      <c r="A49" s="16">
        <v>41500</v>
      </c>
      <c r="B49" s="3" t="s">
        <v>5</v>
      </c>
      <c r="C49" s="41">
        <v>1685.39</v>
      </c>
      <c r="D49" s="5" t="s">
        <v>4</v>
      </c>
      <c r="E49" s="37">
        <f t="shared" si="0"/>
        <v>1693.2060000000001</v>
      </c>
      <c r="F49" s="29" t="s">
        <v>4</v>
      </c>
      <c r="G49" s="33">
        <f t="shared" si="1"/>
        <v>1707.5472487601326</v>
      </c>
      <c r="H49" s="29" t="s">
        <v>4</v>
      </c>
      <c r="I49" s="33">
        <f t="shared" si="2"/>
        <v>1678.8647512398677</v>
      </c>
      <c r="J49" s="6" t="s">
        <v>6</v>
      </c>
      <c r="K49" s="13">
        <f t="shared" si="3"/>
        <v>7.1706243800662133</v>
      </c>
    </row>
    <row r="50" spans="1:11" x14ac:dyDescent="0.25">
      <c r="A50" s="16">
        <v>41501</v>
      </c>
      <c r="B50" s="3" t="s">
        <v>5</v>
      </c>
      <c r="C50" s="41">
        <v>1661.32</v>
      </c>
      <c r="D50" s="5" t="s">
        <v>4</v>
      </c>
      <c r="E50" s="37">
        <f t="shared" si="0"/>
        <v>1691.8035</v>
      </c>
      <c r="F50" s="29" t="s">
        <v>4</v>
      </c>
      <c r="G50" s="33">
        <f t="shared" si="1"/>
        <v>1711.758544750639</v>
      </c>
      <c r="H50" s="29" t="s">
        <v>4</v>
      </c>
      <c r="I50" s="33">
        <f t="shared" si="2"/>
        <v>1671.848455249361</v>
      </c>
      <c r="J50" s="6" t="s">
        <v>6</v>
      </c>
      <c r="K50" s="13">
        <f t="shared" si="3"/>
        <v>9.9775223753194435</v>
      </c>
    </row>
    <row r="51" spans="1:11" x14ac:dyDescent="0.25">
      <c r="A51" s="16">
        <v>41502</v>
      </c>
      <c r="B51" s="3" t="s">
        <v>5</v>
      </c>
      <c r="C51" s="41">
        <v>1655.83</v>
      </c>
      <c r="D51" s="5" t="s">
        <v>4</v>
      </c>
      <c r="E51" s="37">
        <f t="shared" si="0"/>
        <v>1689.9904999999999</v>
      </c>
      <c r="F51" s="29" t="s">
        <v>4</v>
      </c>
      <c r="G51" s="33">
        <f t="shared" si="1"/>
        <v>1715.3648582973046</v>
      </c>
      <c r="H51" s="29" t="s">
        <v>4</v>
      </c>
      <c r="I51" s="33">
        <f t="shared" si="2"/>
        <v>1664.6161417026951</v>
      </c>
      <c r="J51" s="6" t="s">
        <v>6</v>
      </c>
      <c r="K51" s="13">
        <f t="shared" si="3"/>
        <v>12.687179148652412</v>
      </c>
    </row>
    <row r="52" spans="1:11" x14ac:dyDescent="0.25">
      <c r="A52" s="16">
        <v>41505</v>
      </c>
      <c r="B52" s="3" t="s">
        <v>5</v>
      </c>
      <c r="C52" s="41">
        <v>1646.06</v>
      </c>
      <c r="D52" s="5" t="s">
        <v>4</v>
      </c>
      <c r="E52" s="37">
        <f t="shared" si="0"/>
        <v>1687.5169999999998</v>
      </c>
      <c r="F52" s="29" t="s">
        <v>4</v>
      </c>
      <c r="G52" s="33">
        <f t="shared" si="1"/>
        <v>1719.1275331179338</v>
      </c>
      <c r="H52" s="29" t="s">
        <v>4</v>
      </c>
      <c r="I52" s="33">
        <f t="shared" si="2"/>
        <v>1655.9064668820658</v>
      </c>
      <c r="J52" s="6" t="s">
        <v>6</v>
      </c>
      <c r="K52" s="13">
        <f t="shared" si="3"/>
        <v>15.805266558967009</v>
      </c>
    </row>
    <row r="53" spans="1:11" x14ac:dyDescent="0.25">
      <c r="A53" s="16">
        <v>41506</v>
      </c>
      <c r="B53" s="3" t="s">
        <v>5</v>
      </c>
      <c r="C53" s="41">
        <v>1652.35</v>
      </c>
      <c r="D53" s="5" t="s">
        <v>4</v>
      </c>
      <c r="E53" s="37">
        <f t="shared" si="0"/>
        <v>1685.5150000000001</v>
      </c>
      <c r="F53" s="29" t="s">
        <v>4</v>
      </c>
      <c r="G53" s="33">
        <f t="shared" si="1"/>
        <v>1720.526257332464</v>
      </c>
      <c r="H53" s="29" t="s">
        <v>4</v>
      </c>
      <c r="I53" s="33">
        <f t="shared" si="2"/>
        <v>1650.5037426675362</v>
      </c>
      <c r="J53" s="6" t="s">
        <v>6</v>
      </c>
      <c r="K53" s="13">
        <f t="shared" si="3"/>
        <v>17.505628666231932</v>
      </c>
    </row>
    <row r="54" spans="1:11" x14ac:dyDescent="0.25">
      <c r="A54" s="16">
        <v>41507</v>
      </c>
      <c r="B54" s="3" t="s">
        <v>5</v>
      </c>
      <c r="C54" s="41">
        <v>1642.8</v>
      </c>
      <c r="D54" s="5" t="s">
        <v>4</v>
      </c>
      <c r="E54" s="37">
        <f t="shared" si="0"/>
        <v>1683.3579999999997</v>
      </c>
      <c r="F54" s="29" t="s">
        <v>4</v>
      </c>
      <c r="G54" s="33">
        <f t="shared" si="1"/>
        <v>1723.0071571663254</v>
      </c>
      <c r="H54" s="29" t="s">
        <v>4</v>
      </c>
      <c r="I54" s="33">
        <f t="shared" si="2"/>
        <v>1643.708842833674</v>
      </c>
      <c r="J54" s="6" t="s">
        <v>6</v>
      </c>
      <c r="K54" s="13">
        <f t="shared" si="3"/>
        <v>19.824578583162907</v>
      </c>
    </row>
    <row r="55" spans="1:11" x14ac:dyDescent="0.25">
      <c r="A55" s="16">
        <v>41508</v>
      </c>
      <c r="B55" s="3" t="s">
        <v>5</v>
      </c>
      <c r="C55" s="41">
        <v>1656.96</v>
      </c>
      <c r="D55" s="5" t="s">
        <v>4</v>
      </c>
      <c r="E55" s="37">
        <f t="shared" si="0"/>
        <v>1681.6934999999999</v>
      </c>
      <c r="F55" s="29" t="s">
        <v>4</v>
      </c>
      <c r="G55" s="33">
        <f t="shared" si="1"/>
        <v>1722.8133780518619</v>
      </c>
      <c r="H55" s="29" t="s">
        <v>4</v>
      </c>
      <c r="I55" s="33">
        <f t="shared" si="2"/>
        <v>1640.5736219481378</v>
      </c>
      <c r="J55" s="6" t="s">
        <v>6</v>
      </c>
      <c r="K55" s="13">
        <f t="shared" si="3"/>
        <v>20.559939025931019</v>
      </c>
    </row>
    <row r="56" spans="1:11" x14ac:dyDescent="0.25">
      <c r="A56" s="16">
        <v>41509</v>
      </c>
      <c r="B56" s="3" t="s">
        <v>5</v>
      </c>
      <c r="C56" s="41">
        <v>1663.5</v>
      </c>
      <c r="D56" s="5" t="s">
        <v>4</v>
      </c>
      <c r="E56" s="37">
        <f t="shared" si="0"/>
        <v>1680.2859999999996</v>
      </c>
      <c r="F56" s="29" t="s">
        <v>4</v>
      </c>
      <c r="G56" s="33">
        <f t="shared" si="1"/>
        <v>1721.8707863527031</v>
      </c>
      <c r="H56" s="29" t="s">
        <v>4</v>
      </c>
      <c r="I56" s="33">
        <f t="shared" si="2"/>
        <v>1638.7012136472961</v>
      </c>
      <c r="J56" s="6" t="s">
        <v>6</v>
      </c>
      <c r="K56" s="13">
        <f t="shared" si="3"/>
        <v>20.792393176351805</v>
      </c>
    </row>
    <row r="57" spans="1:11" x14ac:dyDescent="0.25">
      <c r="A57" s="16">
        <v>41512</v>
      </c>
      <c r="B57" s="3" t="s">
        <v>5</v>
      </c>
      <c r="C57" s="41">
        <v>1656.78</v>
      </c>
      <c r="D57" s="5" t="s">
        <v>4</v>
      </c>
      <c r="E57" s="37">
        <f t="shared" si="0"/>
        <v>1678.8584999999996</v>
      </c>
      <c r="F57" s="29" t="s">
        <v>4</v>
      </c>
      <c r="G57" s="33">
        <f t="shared" si="1"/>
        <v>1721.5967902208308</v>
      </c>
      <c r="H57" s="29" t="s">
        <v>4</v>
      </c>
      <c r="I57" s="33">
        <f t="shared" si="2"/>
        <v>1636.1202097791684</v>
      </c>
      <c r="J57" s="6" t="s">
        <v>6</v>
      </c>
      <c r="K57" s="13">
        <f t="shared" si="3"/>
        <v>21.369145110415655</v>
      </c>
    </row>
    <row r="58" spans="1:11" x14ac:dyDescent="0.25">
      <c r="A58" s="16">
        <v>41513</v>
      </c>
      <c r="B58" s="3" t="s">
        <v>5</v>
      </c>
      <c r="C58" s="41">
        <v>1630.48</v>
      </c>
      <c r="D58" s="5" t="s">
        <v>4</v>
      </c>
      <c r="E58" s="37">
        <f t="shared" si="0"/>
        <v>1676.0845000000002</v>
      </c>
      <c r="F58" s="29" t="s">
        <v>4</v>
      </c>
      <c r="G58" s="33">
        <f t="shared" si="1"/>
        <v>1723.5586059842101</v>
      </c>
      <c r="H58" s="29" t="s">
        <v>4</v>
      </c>
      <c r="I58" s="33">
        <f t="shared" si="2"/>
        <v>1628.6103940157902</v>
      </c>
      <c r="J58" s="6" t="s">
        <v>6</v>
      </c>
      <c r="K58" s="13">
        <f t="shared" si="3"/>
        <v>23.73705299210501</v>
      </c>
    </row>
    <row r="59" spans="1:11" x14ac:dyDescent="0.25">
      <c r="A59" s="16">
        <v>41514</v>
      </c>
      <c r="B59" s="3" t="s">
        <v>5</v>
      </c>
      <c r="C59" s="41">
        <v>1634.96</v>
      </c>
      <c r="D59" s="5" t="s">
        <v>4</v>
      </c>
      <c r="E59" s="37">
        <f t="shared" si="0"/>
        <v>1673.5459999999998</v>
      </c>
      <c r="F59" s="29" t="s">
        <v>4</v>
      </c>
      <c r="G59" s="33">
        <f t="shared" si="1"/>
        <v>1724.0202763791615</v>
      </c>
      <c r="H59" s="29" t="s">
        <v>4</v>
      </c>
      <c r="I59" s="33">
        <f t="shared" si="2"/>
        <v>1623.0717236208382</v>
      </c>
      <c r="J59" s="6" t="s">
        <v>6</v>
      </c>
      <c r="K59" s="13">
        <f t="shared" si="3"/>
        <v>25.237138189580872</v>
      </c>
    </row>
    <row r="60" spans="1:11" x14ac:dyDescent="0.25">
      <c r="A60" s="16">
        <v>41515</v>
      </c>
      <c r="B60" s="3" t="s">
        <v>5</v>
      </c>
      <c r="C60" s="41">
        <v>1638.17</v>
      </c>
      <c r="D60" s="5" t="s">
        <v>4</v>
      </c>
      <c r="E60" s="37">
        <f t="shared" si="0"/>
        <v>1670.1109999999996</v>
      </c>
      <c r="F60" s="29" t="s">
        <v>4</v>
      </c>
      <c r="G60" s="33">
        <f t="shared" si="1"/>
        <v>1720.3966853985303</v>
      </c>
      <c r="H60" s="29" t="s">
        <v>4</v>
      </c>
      <c r="I60" s="33">
        <f t="shared" si="2"/>
        <v>1619.825314601469</v>
      </c>
      <c r="J60" s="6" t="s">
        <v>6</v>
      </c>
      <c r="K60" s="13">
        <f t="shared" si="3"/>
        <v>25.142842699265358</v>
      </c>
    </row>
    <row r="61" spans="1:11" x14ac:dyDescent="0.25">
      <c r="A61" s="16">
        <v>41516</v>
      </c>
      <c r="B61" s="3" t="s">
        <v>5</v>
      </c>
      <c r="C61" s="41">
        <v>1632.97</v>
      </c>
      <c r="D61" s="5" t="s">
        <v>4</v>
      </c>
      <c r="E61" s="37">
        <f t="shared" si="0"/>
        <v>1666.2759999999998</v>
      </c>
      <c r="F61" s="29" t="s">
        <v>4</v>
      </c>
      <c r="G61" s="33">
        <f t="shared" si="1"/>
        <v>1715.5987040621253</v>
      </c>
      <c r="H61" s="29" t="s">
        <v>4</v>
      </c>
      <c r="I61" s="33">
        <f t="shared" si="2"/>
        <v>1616.9532959378744</v>
      </c>
      <c r="J61" s="6" t="s">
        <v>6</v>
      </c>
      <c r="K61" s="13">
        <f t="shared" si="3"/>
        <v>24.661352031062712</v>
      </c>
    </row>
    <row r="62" spans="1:11" x14ac:dyDescent="0.25">
      <c r="A62" s="16">
        <v>41520</v>
      </c>
      <c r="B62" s="3" t="s">
        <v>5</v>
      </c>
      <c r="C62" s="41">
        <v>1639.77</v>
      </c>
      <c r="D62" s="5" t="s">
        <v>4</v>
      </c>
      <c r="E62" s="37">
        <f t="shared" si="0"/>
        <v>1662.9074999999998</v>
      </c>
      <c r="F62" s="29" t="s">
        <v>4</v>
      </c>
      <c r="G62" s="33">
        <f t="shared" si="1"/>
        <v>1709.7463970301392</v>
      </c>
      <c r="H62" s="29" t="s">
        <v>4</v>
      </c>
      <c r="I62" s="33">
        <f t="shared" si="2"/>
        <v>1616.0686029698604</v>
      </c>
      <c r="J62" s="6" t="s">
        <v>6</v>
      </c>
      <c r="K62" s="13">
        <f t="shared" si="3"/>
        <v>23.4194485150697</v>
      </c>
    </row>
    <row r="63" spans="1:11" x14ac:dyDescent="0.25">
      <c r="A63" s="16">
        <v>41521</v>
      </c>
      <c r="B63" s="3" t="s">
        <v>5</v>
      </c>
      <c r="C63" s="41">
        <v>1653.08</v>
      </c>
      <c r="D63" s="5" t="s">
        <v>4</v>
      </c>
      <c r="E63" s="37">
        <f t="shared" si="0"/>
        <v>1660.6929999999998</v>
      </c>
      <c r="F63" s="29" t="s">
        <v>4</v>
      </c>
      <c r="G63" s="33">
        <f t="shared" si="1"/>
        <v>1704.9202473029916</v>
      </c>
      <c r="H63" s="29" t="s">
        <v>4</v>
      </c>
      <c r="I63" s="33">
        <f t="shared" si="2"/>
        <v>1616.4657526970079</v>
      </c>
      <c r="J63" s="6" t="s">
        <v>6</v>
      </c>
      <c r="K63" s="13">
        <f t="shared" si="3"/>
        <v>22.113623651495949</v>
      </c>
    </row>
    <row r="64" spans="1:11" x14ac:dyDescent="0.25">
      <c r="A64" s="16">
        <v>41522</v>
      </c>
      <c r="B64" s="3" t="s">
        <v>5</v>
      </c>
      <c r="C64" s="41">
        <v>1655.08</v>
      </c>
      <c r="D64" s="5" t="s">
        <v>4</v>
      </c>
      <c r="E64" s="37">
        <f t="shared" si="0"/>
        <v>1658.9014999999999</v>
      </c>
      <c r="F64" s="29" t="s">
        <v>4</v>
      </c>
      <c r="G64" s="33">
        <f t="shared" si="1"/>
        <v>1700.9360007226207</v>
      </c>
      <c r="H64" s="29" t="s">
        <v>4</v>
      </c>
      <c r="I64" s="33">
        <f t="shared" si="2"/>
        <v>1616.8669992773791</v>
      </c>
      <c r="J64" s="6" t="s">
        <v>6</v>
      </c>
      <c r="K64" s="13">
        <f t="shared" si="3"/>
        <v>21.017250361310371</v>
      </c>
    </row>
    <row r="65" spans="1:11" x14ac:dyDescent="0.25">
      <c r="A65" s="16">
        <v>41523</v>
      </c>
      <c r="B65" s="3" t="s">
        <v>5</v>
      </c>
      <c r="C65" s="41">
        <v>1655.17</v>
      </c>
      <c r="D65" s="5" t="s">
        <v>4</v>
      </c>
      <c r="E65" s="37">
        <f t="shared" si="0"/>
        <v>1656.7859999999996</v>
      </c>
      <c r="F65" s="29" t="s">
        <v>4</v>
      </c>
      <c r="G65" s="33">
        <f t="shared" si="1"/>
        <v>1694.9189591823133</v>
      </c>
      <c r="H65" s="29" t="s">
        <v>4</v>
      </c>
      <c r="I65" s="33">
        <f t="shared" si="2"/>
        <v>1618.6530408176859</v>
      </c>
      <c r="J65" s="6" t="s">
        <v>6</v>
      </c>
      <c r="K65" s="13">
        <f t="shared" si="3"/>
        <v>19.066479591156853</v>
      </c>
    </row>
    <row r="66" spans="1:11" x14ac:dyDescent="0.25">
      <c r="A66" s="16">
        <v>41526</v>
      </c>
      <c r="B66" s="3" t="s">
        <v>5</v>
      </c>
      <c r="C66" s="41">
        <v>1671.71</v>
      </c>
      <c r="D66" s="5" t="s">
        <v>4</v>
      </c>
      <c r="E66" s="37">
        <f t="shared" si="0"/>
        <v>1655.8004999999998</v>
      </c>
      <c r="F66" s="29" t="s">
        <v>4</v>
      </c>
      <c r="G66" s="33">
        <f t="shared" si="1"/>
        <v>1691.2247868523841</v>
      </c>
      <c r="H66" s="29" t="s">
        <v>4</v>
      </c>
      <c r="I66" s="33">
        <f t="shared" si="2"/>
        <v>1620.3762131476155</v>
      </c>
      <c r="J66" s="6" t="s">
        <v>6</v>
      </c>
      <c r="K66" s="13">
        <f t="shared" si="3"/>
        <v>17.712143426192117</v>
      </c>
    </row>
    <row r="67" spans="1:11" x14ac:dyDescent="0.25">
      <c r="A67" s="16">
        <v>41527</v>
      </c>
      <c r="B67" s="3" t="s">
        <v>5</v>
      </c>
      <c r="C67" s="41">
        <v>1683.99</v>
      </c>
      <c r="D67" s="5" t="s">
        <v>4</v>
      </c>
      <c r="E67" s="37">
        <f t="shared" si="0"/>
        <v>1655.5264999999995</v>
      </c>
      <c r="F67" s="29" t="s">
        <v>4</v>
      </c>
      <c r="G67" s="33">
        <f t="shared" si="1"/>
        <v>1689.9762072701637</v>
      </c>
      <c r="H67" s="29" t="s">
        <v>4</v>
      </c>
      <c r="I67" s="33">
        <f t="shared" si="2"/>
        <v>1621.0767927298352</v>
      </c>
      <c r="J67" s="6" t="s">
        <v>6</v>
      </c>
      <c r="K67" s="13">
        <f t="shared" si="3"/>
        <v>17.224853635082084</v>
      </c>
    </row>
    <row r="68" spans="1:11" x14ac:dyDescent="0.25">
      <c r="A68" s="16">
        <v>41528</v>
      </c>
      <c r="B68" s="3" t="s">
        <v>5</v>
      </c>
      <c r="C68" s="41">
        <v>1689.13</v>
      </c>
      <c r="D68" s="5" t="s">
        <v>4</v>
      </c>
      <c r="E68" s="37">
        <f t="shared" si="0"/>
        <v>1655.2750000000001</v>
      </c>
      <c r="F68" s="29" t="s">
        <v>4</v>
      </c>
      <c r="G68" s="33">
        <f t="shared" si="1"/>
        <v>1688.649524715717</v>
      </c>
      <c r="H68" s="29" t="s">
        <v>4</v>
      </c>
      <c r="I68" s="33">
        <f t="shared" si="2"/>
        <v>1621.9004752842832</v>
      </c>
      <c r="J68" s="6" t="s">
        <v>6</v>
      </c>
      <c r="K68" s="13">
        <f t="shared" si="3"/>
        <v>16.687262357858483</v>
      </c>
    </row>
    <row r="69" spans="1:11" x14ac:dyDescent="0.25">
      <c r="A69" s="16">
        <v>41529</v>
      </c>
      <c r="B69" s="3" t="s">
        <v>5</v>
      </c>
      <c r="C69" s="41">
        <v>1683.42</v>
      </c>
      <c r="D69" s="5" t="s">
        <v>4</v>
      </c>
      <c r="E69" s="37">
        <f t="shared" si="0"/>
        <v>1655.1765</v>
      </c>
      <c r="F69" s="29" t="s">
        <v>4</v>
      </c>
      <c r="G69" s="33">
        <f t="shared" si="1"/>
        <v>1688.2047553429636</v>
      </c>
      <c r="H69" s="29" t="s">
        <v>4</v>
      </c>
      <c r="I69" s="33">
        <f t="shared" si="2"/>
        <v>1622.1482446570365</v>
      </c>
      <c r="J69" s="6" t="s">
        <v>6</v>
      </c>
      <c r="K69" s="13">
        <f t="shared" si="3"/>
        <v>16.514127671481788</v>
      </c>
    </row>
    <row r="70" spans="1:11" x14ac:dyDescent="0.25">
      <c r="A70" s="16">
        <v>41530</v>
      </c>
      <c r="B70" s="3" t="s">
        <v>5</v>
      </c>
      <c r="C70" s="41">
        <v>1687.99</v>
      </c>
      <c r="D70" s="5" t="s">
        <v>4</v>
      </c>
      <c r="E70" s="37">
        <f t="shared" si="0"/>
        <v>1656.5099999999998</v>
      </c>
      <c r="F70" s="29" t="s">
        <v>4</v>
      </c>
      <c r="G70" s="33">
        <f t="shared" si="1"/>
        <v>1692.4481329509476</v>
      </c>
      <c r="H70" s="29" t="s">
        <v>4</v>
      </c>
      <c r="I70" s="33">
        <f t="shared" si="2"/>
        <v>1620.5718670490519</v>
      </c>
      <c r="J70" s="6" t="s">
        <v>6</v>
      </c>
      <c r="K70" s="13">
        <f t="shared" si="3"/>
        <v>17.969066475473916</v>
      </c>
    </row>
    <row r="71" spans="1:11" x14ac:dyDescent="0.25">
      <c r="A71" s="16">
        <v>41533</v>
      </c>
      <c r="B71" s="3" t="s">
        <v>5</v>
      </c>
      <c r="C71" s="41">
        <v>1697.6</v>
      </c>
      <c r="D71" s="5" t="s">
        <v>4</v>
      </c>
      <c r="E71" s="37">
        <f t="shared" si="0"/>
        <v>1658.5985000000001</v>
      </c>
      <c r="F71" s="29" t="s">
        <v>4</v>
      </c>
      <c r="G71" s="33">
        <f t="shared" si="1"/>
        <v>1698.744324328316</v>
      </c>
      <c r="H71" s="29" t="s">
        <v>4</v>
      </c>
      <c r="I71" s="33">
        <f t="shared" si="2"/>
        <v>1618.4526756716841</v>
      </c>
      <c r="J71" s="6" t="s">
        <v>6</v>
      </c>
      <c r="K71" s="13">
        <f t="shared" si="3"/>
        <v>20.072912164157948</v>
      </c>
    </row>
    <row r="72" spans="1:11" x14ac:dyDescent="0.25">
      <c r="A72" s="16">
        <v>41534</v>
      </c>
      <c r="B72" s="3" t="s">
        <v>5</v>
      </c>
      <c r="C72" s="41">
        <v>1704.76</v>
      </c>
      <c r="D72" s="5" t="s">
        <v>4</v>
      </c>
      <c r="E72" s="37">
        <f t="shared" si="0"/>
        <v>1661.5335</v>
      </c>
      <c r="F72" s="29" t="s">
        <v>4</v>
      </c>
      <c r="G72" s="33">
        <f t="shared" si="1"/>
        <v>1705.9403050077913</v>
      </c>
      <c r="H72" s="29" t="s">
        <v>4</v>
      </c>
      <c r="I72" s="33">
        <f t="shared" si="2"/>
        <v>1617.1266949922087</v>
      </c>
      <c r="J72" s="6" t="s">
        <v>6</v>
      </c>
      <c r="K72" s="13">
        <f t="shared" si="3"/>
        <v>22.203402503895656</v>
      </c>
    </row>
    <row r="73" spans="1:11" x14ac:dyDescent="0.25">
      <c r="A73" s="16">
        <v>41535</v>
      </c>
      <c r="B73" s="3" t="s">
        <v>5</v>
      </c>
      <c r="C73" s="41">
        <v>1725.52</v>
      </c>
      <c r="D73" s="5" t="s">
        <v>4</v>
      </c>
      <c r="E73" s="37">
        <f>AVERAGE(C54:C$72,C$73:C73)</f>
        <v>1665.1919999999998</v>
      </c>
      <c r="F73" s="29" t="s">
        <v>4</v>
      </c>
      <c r="G73" s="34">
        <f>E73+(2*STDEVP(C54:C$72,C$73:C73))</f>
        <v>1717.3495780112532</v>
      </c>
      <c r="H73" s="29" t="s">
        <v>4</v>
      </c>
      <c r="I73" s="34">
        <f>E73-(2*STDEVP(C54:C$72,C$73:C73))</f>
        <v>1613.0344219887463</v>
      </c>
      <c r="J73" s="6" t="s">
        <v>6</v>
      </c>
      <c r="K73" s="13">
        <f>STDEVP(C54:C$72,C$73:C73)</f>
        <v>26.078789005626774</v>
      </c>
    </row>
    <row r="74" spans="1:11" x14ac:dyDescent="0.25">
      <c r="A74" s="16">
        <v>41536</v>
      </c>
      <c r="B74" s="3" t="s">
        <v>5</v>
      </c>
      <c r="C74" s="41">
        <v>1722.34</v>
      </c>
      <c r="D74" s="5" t="s">
        <v>4</v>
      </c>
      <c r="E74" s="37">
        <f>AVERAGE(C55:C$72,C$73:C74)</f>
        <v>1669.1689999999999</v>
      </c>
      <c r="F74" s="29" t="s">
        <v>4</v>
      </c>
      <c r="G74" s="34">
        <f>E74+(2*STDEVP(C55:C$72,C$73:C74))</f>
        <v>1725.8262614587043</v>
      </c>
      <c r="H74" s="29" t="s">
        <v>4</v>
      </c>
      <c r="I74" s="34">
        <f>E74-(2*STDEVP(C55:C$72,C$73:C74))</f>
        <v>1612.5117385412955</v>
      </c>
      <c r="J74" s="6" t="s">
        <v>6</v>
      </c>
      <c r="K74" s="13">
        <f>STDEVP(C55:C$72,C$73:C74)</f>
        <v>28.328630729352227</v>
      </c>
    </row>
    <row r="75" spans="1:11" x14ac:dyDescent="0.25">
      <c r="A75" s="16">
        <v>41537</v>
      </c>
      <c r="B75" s="3" t="s">
        <v>5</v>
      </c>
      <c r="C75" s="41">
        <v>1709.91</v>
      </c>
      <c r="D75" s="5" t="s">
        <v>4</v>
      </c>
      <c r="E75" s="37">
        <f>AVERAGE(C56:C$72,C$73:C75)</f>
        <v>1671.8165000000001</v>
      </c>
      <c r="F75" s="29" t="s">
        <v>4</v>
      </c>
      <c r="G75" s="34">
        <f>E75+(2*STDEVP(C56:C$72,C$73:C75))</f>
        <v>1730.8432916373574</v>
      </c>
      <c r="H75" s="29" t="s">
        <v>4</v>
      </c>
      <c r="I75" s="34">
        <f>E75-(2*STDEVP(C56:C$72,C$73:C75))</f>
        <v>1612.7897083626428</v>
      </c>
      <c r="J75" s="6" t="s">
        <v>6</v>
      </c>
      <c r="K75" s="13">
        <f>STDEVP(C56:C$72,C$73:C75)</f>
        <v>29.513395818678671</v>
      </c>
    </row>
    <row r="76" spans="1:11" x14ac:dyDescent="0.25">
      <c r="A76" s="16">
        <v>41540</v>
      </c>
      <c r="B76" s="3" t="s">
        <v>5</v>
      </c>
      <c r="C76" s="41">
        <v>1701.84</v>
      </c>
      <c r="D76" s="5" t="s">
        <v>4</v>
      </c>
      <c r="E76" s="37">
        <f>AVERAGE(C57:C$72,C$73:C76)</f>
        <v>1673.7335000000003</v>
      </c>
      <c r="F76" s="29" t="s">
        <v>4</v>
      </c>
      <c r="G76" s="34">
        <f>E76+(2*STDEVP(C57:C$72,C$73:C76))</f>
        <v>1734.0320227928514</v>
      </c>
      <c r="H76" s="29" t="s">
        <v>4</v>
      </c>
      <c r="I76" s="34">
        <f>E76-(2*STDEVP(C57:C$72,C$73:C76))</f>
        <v>1613.4349772071491</v>
      </c>
      <c r="J76" s="6" t="s">
        <v>6</v>
      </c>
      <c r="K76" s="13">
        <f>STDEVP(C57:C$72,C$73:C76)</f>
        <v>30.149261396425612</v>
      </c>
    </row>
    <row r="77" spans="1:11" x14ac:dyDescent="0.25">
      <c r="A77" s="16">
        <v>41541</v>
      </c>
      <c r="B77" s="3" t="s">
        <v>5</v>
      </c>
      <c r="C77" s="41">
        <v>1697.42</v>
      </c>
      <c r="D77" s="5" t="s">
        <v>4</v>
      </c>
      <c r="E77" s="37">
        <f>AVERAGE(C58:C$72,C$73:C77)</f>
        <v>1675.7655</v>
      </c>
      <c r="F77" s="29" t="s">
        <v>4</v>
      </c>
      <c r="G77" s="34">
        <f>E77+(2*STDEVP(C58:C$72,C$73:C77))</f>
        <v>1736.3800327376198</v>
      </c>
      <c r="H77" s="29" t="s">
        <v>4</v>
      </c>
      <c r="I77" s="34">
        <f>E77-(2*STDEVP(C58:C$72,C$73:C77))</f>
        <v>1615.1509672623802</v>
      </c>
      <c r="J77" s="6" t="s">
        <v>6</v>
      </c>
      <c r="K77" s="13">
        <f>STDEVP(C58:C$72,C$73:C77)</f>
        <v>30.307266368809962</v>
      </c>
    </row>
    <row r="78" spans="1:11" x14ac:dyDescent="0.25">
      <c r="A78" s="16">
        <v>41542</v>
      </c>
      <c r="B78" s="3" t="s">
        <v>5</v>
      </c>
      <c r="C78" s="41">
        <v>1692.77</v>
      </c>
      <c r="D78" s="5" t="s">
        <v>4</v>
      </c>
      <c r="E78" s="37">
        <f>AVERAGE(C59:C$72,C$73:C78)</f>
        <v>1678.8799999999997</v>
      </c>
      <c r="F78" s="29" t="s">
        <v>4</v>
      </c>
      <c r="G78" s="34">
        <f>E78+(2*STDEVP(C59:C$72,C$73:C78))</f>
        <v>1736.1774383371539</v>
      </c>
      <c r="H78" s="29" t="s">
        <v>4</v>
      </c>
      <c r="I78" s="34">
        <f>E78-(2*STDEVP(C59:C$72,C$73:C78))</f>
        <v>1621.5825616628454</v>
      </c>
      <c r="J78" s="6" t="s">
        <v>6</v>
      </c>
      <c r="K78" s="13">
        <f>STDEVP(C59:C$72,C$73:C78)</f>
        <v>28.648719168577145</v>
      </c>
    </row>
    <row r="79" spans="1:11" x14ac:dyDescent="0.25">
      <c r="A79" s="16">
        <v>41543</v>
      </c>
      <c r="B79" s="3" t="s">
        <v>5</v>
      </c>
      <c r="C79" s="41">
        <v>1698.67</v>
      </c>
      <c r="D79" s="5" t="s">
        <v>4</v>
      </c>
      <c r="E79" s="37">
        <f>AVERAGE(C60:C$72,C$73:C79)</f>
        <v>1682.0654999999999</v>
      </c>
      <c r="F79" s="29" t="s">
        <v>4</v>
      </c>
      <c r="G79" s="34">
        <f>E79+(2*STDEVP(C60:C$72,C$73:C79))</f>
        <v>1736.24060811249</v>
      </c>
      <c r="H79" s="29" t="s">
        <v>4</v>
      </c>
      <c r="I79" s="34">
        <f>E79-(2*STDEVP(C60:C$72,C$73:C79))</f>
        <v>1627.8903918875098</v>
      </c>
      <c r="J79" s="6" t="s">
        <v>6</v>
      </c>
      <c r="K79" s="13">
        <f>STDEVP(C60:C$72,C$73:C79)</f>
        <v>27.087554056245086</v>
      </c>
    </row>
    <row r="80" spans="1:11" x14ac:dyDescent="0.25">
      <c r="A80" s="16">
        <v>41544</v>
      </c>
      <c r="B80" s="3" t="s">
        <v>5</v>
      </c>
      <c r="C80" s="41">
        <v>1691.75</v>
      </c>
      <c r="D80" s="5" t="s">
        <v>4</v>
      </c>
      <c r="E80" s="37">
        <f>AVERAGE(C61:C$72,C$73:C80)</f>
        <v>1684.7445</v>
      </c>
      <c r="F80" s="29" t="s">
        <v>4</v>
      </c>
      <c r="G80" s="34">
        <f>E80+(2*STDEVP(C61:C$72,C$73:C80))</f>
        <v>1735.1392328497732</v>
      </c>
      <c r="H80" s="29" t="s">
        <v>4</v>
      </c>
      <c r="I80" s="34">
        <f>E80-(2*STDEVP(C61:C$72,C$73:C80))</f>
        <v>1634.3497671502269</v>
      </c>
      <c r="J80" s="6" t="s">
        <v>6</v>
      </c>
      <c r="K80" s="13">
        <f>STDEVP(C61:C$72,C$73:C80)</f>
        <v>25.197366424886546</v>
      </c>
    </row>
    <row r="81" spans="1:11" x14ac:dyDescent="0.25">
      <c r="A81" s="16">
        <v>41547</v>
      </c>
      <c r="B81" s="3" t="s">
        <v>5</v>
      </c>
      <c r="C81" s="41">
        <v>1681.55</v>
      </c>
      <c r="D81" s="5" t="s">
        <v>4</v>
      </c>
      <c r="E81" s="37">
        <f>AVERAGE(C62:C$72,C$73:C81)</f>
        <v>1687.1735000000001</v>
      </c>
      <c r="F81" s="29" t="s">
        <v>4</v>
      </c>
      <c r="G81" s="34">
        <f>E81+(2*STDEVP(C62:C$72,C$73:C81))</f>
        <v>1731.692598497162</v>
      </c>
      <c r="H81" s="29" t="s">
        <v>4</v>
      </c>
      <c r="I81" s="34">
        <f>E81-(2*STDEVP(C62:C$72,C$73:C81))</f>
        <v>1642.6544015028383</v>
      </c>
      <c r="J81" s="6" t="s">
        <v>6</v>
      </c>
      <c r="K81" s="13">
        <f>STDEVP(C62:C$72,C$73:C81)</f>
        <v>22.259549248580932</v>
      </c>
    </row>
    <row r="82" spans="1:11" x14ac:dyDescent="0.25">
      <c r="A82" s="16">
        <v>41548</v>
      </c>
      <c r="B82" s="3" t="s">
        <v>5</v>
      </c>
      <c r="C82" s="41">
        <v>1695</v>
      </c>
      <c r="D82" s="5" t="s">
        <v>4</v>
      </c>
      <c r="E82" s="37">
        <f>AVERAGE(C63:C$72,C$73:C82)</f>
        <v>1689.9349999999999</v>
      </c>
      <c r="F82" s="29" t="s">
        <v>4</v>
      </c>
      <c r="G82" s="34">
        <f>E82+(2*STDEVP(C63:C$72,C$73:C82))</f>
        <v>1728.848738704987</v>
      </c>
      <c r="H82" s="29" t="s">
        <v>4</v>
      </c>
      <c r="I82" s="34">
        <f>E82-(2*STDEVP(C63:C$72,C$73:C82))</f>
        <v>1651.0212612950129</v>
      </c>
      <c r="J82" s="6" t="s">
        <v>6</v>
      </c>
      <c r="K82" s="13">
        <f>STDEVP(C63:C$72,C$73:C82)</f>
        <v>19.456869352493477</v>
      </c>
    </row>
    <row r="83" spans="1:11" x14ac:dyDescent="0.25">
      <c r="A83" s="16">
        <v>41549</v>
      </c>
      <c r="B83" s="3" t="s">
        <v>5</v>
      </c>
      <c r="C83" s="41">
        <v>1693.87</v>
      </c>
      <c r="D83" s="5" t="s">
        <v>4</v>
      </c>
      <c r="E83" s="37">
        <f>AVERAGE(C64:C$72,C$73:C83)</f>
        <v>1691.9744999999998</v>
      </c>
      <c r="F83" s="29" t="s">
        <v>4</v>
      </c>
      <c r="G83" s="34">
        <f>E83+(2*STDEVP(C64:C$72,C$73:C83))</f>
        <v>1727.0327295474256</v>
      </c>
      <c r="H83" s="29" t="s">
        <v>4</v>
      </c>
      <c r="I83" s="34">
        <f>E83-(2*STDEVP(C64:C$72,C$73:C83))</f>
        <v>1656.9162704525741</v>
      </c>
      <c r="J83" s="6" t="s">
        <v>6</v>
      </c>
      <c r="K83" s="13">
        <f>STDEVP(C64:C$72,C$73:C83)</f>
        <v>17.529114773712891</v>
      </c>
    </row>
    <row r="84" spans="1:11" x14ac:dyDescent="0.25">
      <c r="A84" s="16">
        <v>41550</v>
      </c>
      <c r="B84" s="3" t="s">
        <v>5</v>
      </c>
      <c r="C84" s="41">
        <v>1678.66</v>
      </c>
      <c r="D84" s="5" t="s">
        <v>4</v>
      </c>
      <c r="E84" s="37">
        <f>AVERAGE(C65:C$72,C$73:C84)</f>
        <v>1693.1535000000003</v>
      </c>
      <c r="F84" s="29" t="s">
        <v>4</v>
      </c>
      <c r="G84" s="34">
        <f>E84+(2*STDEVP(C65:C$72,C$73:C84))</f>
        <v>1724.5658168677514</v>
      </c>
      <c r="H84" s="29" t="s">
        <v>4</v>
      </c>
      <c r="I84" s="34">
        <f>E84-(2*STDEVP(C65:C$72,C$73:C84))</f>
        <v>1661.7411831322493</v>
      </c>
      <c r="J84" s="6" t="s">
        <v>6</v>
      </c>
      <c r="K84" s="13">
        <f>STDEVP(C65:C$72,C$73:C84)</f>
        <v>15.706158433875524</v>
      </c>
    </row>
    <row r="85" spans="1:11" x14ac:dyDescent="0.25">
      <c r="A85" s="16">
        <v>41551</v>
      </c>
      <c r="B85" s="3" t="s">
        <v>5</v>
      </c>
      <c r="C85" s="41">
        <v>1690.5</v>
      </c>
      <c r="D85" s="5" t="s">
        <v>4</v>
      </c>
      <c r="E85" s="37">
        <f>AVERAGE(C66:C$72,C$73:C85)</f>
        <v>1694.9200000000005</v>
      </c>
      <c r="F85" s="29" t="s">
        <v>4</v>
      </c>
      <c r="G85" s="34">
        <f>E85+(2*STDEVP(C66:C$72,C$73:C85))</f>
        <v>1721.1327930598786</v>
      </c>
      <c r="H85" s="29" t="s">
        <v>4</v>
      </c>
      <c r="I85" s="34">
        <f>E85-(2*STDEVP(C66:C$72,C$73:C85))</f>
        <v>1668.7072069401224</v>
      </c>
      <c r="J85" s="6" t="s">
        <v>6</v>
      </c>
      <c r="K85" s="13">
        <f>STDEVP(C66:C$72,C$73:C85)</f>
        <v>13.106396529939092</v>
      </c>
    </row>
    <row r="86" spans="1:11" x14ac:dyDescent="0.25">
      <c r="A86" s="16">
        <v>41554</v>
      </c>
      <c r="B86" s="3" t="s">
        <v>5</v>
      </c>
      <c r="C86" s="41">
        <v>1676.12</v>
      </c>
      <c r="D86" s="5" t="s">
        <v>4</v>
      </c>
      <c r="E86" s="37">
        <f>AVERAGE(C67:C$72,C$73:C86)</f>
        <v>1695.1405</v>
      </c>
      <c r="F86" s="29" t="s">
        <v>4</v>
      </c>
      <c r="G86" s="34">
        <f>E86+(2*STDEVP(C67:C$72,C$73:C86))</f>
        <v>1720.6329149307201</v>
      </c>
      <c r="H86" s="29" t="s">
        <v>4</v>
      </c>
      <c r="I86" s="34">
        <f>E86-(2*STDEVP(C67:C$72,C$73:C86))</f>
        <v>1669.6480850692799</v>
      </c>
      <c r="J86" s="6" t="s">
        <v>6</v>
      </c>
      <c r="K86" s="13">
        <f>STDEVP(C67:C$72,C$73:C86)</f>
        <v>12.74620746536003</v>
      </c>
    </row>
    <row r="87" spans="1:11" x14ac:dyDescent="0.25">
      <c r="A87" s="16">
        <v>41555</v>
      </c>
      <c r="B87" s="3" t="s">
        <v>5</v>
      </c>
      <c r="C87" s="41">
        <v>1655.45</v>
      </c>
      <c r="D87" s="5" t="s">
        <v>4</v>
      </c>
      <c r="E87" s="37">
        <f>AVERAGE(C68:C$72,C$73:C87)</f>
        <v>1693.7134999999998</v>
      </c>
      <c r="F87" s="29" t="s">
        <v>4</v>
      </c>
      <c r="G87" s="34">
        <f>E87+(2*STDEVP(C68:C$72,C$73:C87))</f>
        <v>1724.2408374371232</v>
      </c>
      <c r="H87" s="29" t="s">
        <v>4</v>
      </c>
      <c r="I87" s="34">
        <f>E87-(2*STDEVP(C68:C$72,C$73:C87))</f>
        <v>1663.1861625628765</v>
      </c>
      <c r="J87" s="6" t="s">
        <v>6</v>
      </c>
      <c r="K87" s="13">
        <f>STDEVP(C68:C$72,C$73:C87)</f>
        <v>15.263668718561719</v>
      </c>
    </row>
    <row r="88" spans="1:11" x14ac:dyDescent="0.25">
      <c r="A88" s="16">
        <v>41556</v>
      </c>
      <c r="B88" s="3" t="s">
        <v>5</v>
      </c>
      <c r="C88" s="41">
        <v>1656.4</v>
      </c>
      <c r="D88" s="5" t="s">
        <v>4</v>
      </c>
      <c r="E88" s="37">
        <f>AVERAGE(C69:C$72,C$73:C88)</f>
        <v>1692.0769999999998</v>
      </c>
      <c r="F88" s="29" t="s">
        <v>4</v>
      </c>
      <c r="G88" s="34">
        <f>E88+(2*STDEVP(C69:C$72,C$73:C88))</f>
        <v>1726.6524763380055</v>
      </c>
      <c r="H88" s="29" t="s">
        <v>4</v>
      </c>
      <c r="I88" s="34">
        <f>E88-(2*STDEVP(C69:C$72,C$73:C88))</f>
        <v>1657.501523661994</v>
      </c>
      <c r="J88" s="6" t="s">
        <v>6</v>
      </c>
      <c r="K88" s="13">
        <f>STDEVP(C69:C$72,C$73:C88)</f>
        <v>17.287738169002886</v>
      </c>
    </row>
    <row r="89" spans="1:11" x14ac:dyDescent="0.25">
      <c r="A89" s="16">
        <v>41557</v>
      </c>
      <c r="B89" s="3" t="s">
        <v>5</v>
      </c>
      <c r="C89" s="41">
        <v>1692.56</v>
      </c>
      <c r="D89" s="5" t="s">
        <v>4</v>
      </c>
      <c r="E89" s="37">
        <f>AVERAGE(C70:C$72,C$73:C89)</f>
        <v>1692.5340000000001</v>
      </c>
      <c r="F89" s="29" t="s">
        <v>4</v>
      </c>
      <c r="G89" s="34">
        <f>E89+(2*STDEVP(C70:C$72,C$73:C89))</f>
        <v>1726.8805587213626</v>
      </c>
      <c r="H89" s="29" t="s">
        <v>4</v>
      </c>
      <c r="I89" s="34">
        <f>E89-(2*STDEVP(C70:C$72,C$73:C89))</f>
        <v>1658.1874412786376</v>
      </c>
      <c r="J89" s="6" t="s">
        <v>6</v>
      </c>
      <c r="K89" s="13">
        <f>STDEVP(C70:C$72,C$73:C89)</f>
        <v>17.17327936068121</v>
      </c>
    </row>
    <row r="90" spans="1:11" x14ac:dyDescent="0.25">
      <c r="A90" s="16">
        <v>41558</v>
      </c>
      <c r="B90" s="3" t="s">
        <v>5</v>
      </c>
      <c r="C90" s="41">
        <v>1703.2</v>
      </c>
      <c r="D90" s="5" t="s">
        <v>4</v>
      </c>
      <c r="E90" s="37">
        <f>AVERAGE(C71:C$72,C$73:C90)</f>
        <v>1693.2945</v>
      </c>
      <c r="F90" s="29" t="s">
        <v>4</v>
      </c>
      <c r="G90" s="34">
        <f>E90+(2*STDEVP(C71:C$72,C$73:C90))</f>
        <v>1727.877671904844</v>
      </c>
      <c r="H90" s="29" t="s">
        <v>4</v>
      </c>
      <c r="I90" s="34">
        <f>E90-(2*STDEVP(C71:C$72,C$73:C90))</f>
        <v>1658.711328095156</v>
      </c>
      <c r="J90" s="6" t="s">
        <v>6</v>
      </c>
      <c r="K90" s="13">
        <f>STDEVP(C71:C$72,C$73:C90)</f>
        <v>17.291585952422047</v>
      </c>
    </row>
    <row r="91" spans="1:11" x14ac:dyDescent="0.25">
      <c r="A91" s="16">
        <v>41561</v>
      </c>
      <c r="B91" s="3" t="s">
        <v>5</v>
      </c>
      <c r="C91" s="41">
        <v>1710.14</v>
      </c>
      <c r="D91" s="5" t="s">
        <v>4</v>
      </c>
      <c r="E91" s="37">
        <f>AVERAGE(C72:C$72,C$73:C91)</f>
        <v>1693.9214999999999</v>
      </c>
      <c r="F91" s="29" t="s">
        <v>4</v>
      </c>
      <c r="G91" s="34">
        <f>E91+(2*STDEVP(C72:C$72,C$73:C91))</f>
        <v>1729.2410409228376</v>
      </c>
      <c r="H91" s="29" t="s">
        <v>4</v>
      </c>
      <c r="I91" s="34">
        <f>E91-(2*STDEVP(C72:C$72,C$73:C91))</f>
        <v>1658.6019590771623</v>
      </c>
      <c r="J91" s="6" t="s">
        <v>6</v>
      </c>
      <c r="K91" s="13">
        <f>STDEVP(C72:C$72,C$73:C91)</f>
        <v>17.659770461418791</v>
      </c>
    </row>
    <row r="92" spans="1:11" x14ac:dyDescent="0.25">
      <c r="A92" s="16">
        <v>41562</v>
      </c>
      <c r="B92" s="3" t="s">
        <v>5</v>
      </c>
      <c r="C92" s="41">
        <v>1698.06</v>
      </c>
      <c r="D92" s="5" t="s">
        <v>4</v>
      </c>
      <c r="E92" s="37">
        <f t="shared" ref="E92:E111" si="4">AVERAGE(C73:C92)</f>
        <v>1693.5864999999999</v>
      </c>
      <c r="F92" s="29" t="s">
        <v>4</v>
      </c>
      <c r="G92" s="33">
        <f t="shared" ref="G92:G111" si="5">E92+(2*STDEVP(C73:C92))</f>
        <v>1728.6143730584658</v>
      </c>
      <c r="H92" s="29" t="s">
        <v>4</v>
      </c>
      <c r="I92" s="33">
        <f t="shared" ref="I92:I111" si="6">E92-(2*STDEVP(C73:C92))</f>
        <v>1658.5586269415339</v>
      </c>
      <c r="J92" s="6" t="s">
        <v>6</v>
      </c>
      <c r="K92" s="13">
        <f t="shared" ref="K92:K111" si="7">STDEVP(C73:C92)</f>
        <v>17.513936529232932</v>
      </c>
    </row>
    <row r="93" spans="1:11" x14ac:dyDescent="0.25">
      <c r="A93" s="16">
        <v>41563</v>
      </c>
      <c r="B93" s="3" t="s">
        <v>5</v>
      </c>
      <c r="C93" s="41">
        <v>1721.54</v>
      </c>
      <c r="D93" s="5" t="s">
        <v>4</v>
      </c>
      <c r="E93" s="37">
        <f t="shared" si="4"/>
        <v>1693.3875</v>
      </c>
      <c r="F93" s="29" t="s">
        <v>4</v>
      </c>
      <c r="G93" s="33">
        <f t="shared" si="5"/>
        <v>1727.7258668074066</v>
      </c>
      <c r="H93" s="29" t="s">
        <v>4</v>
      </c>
      <c r="I93" s="33">
        <f t="shared" si="6"/>
        <v>1659.0491331925934</v>
      </c>
      <c r="J93" s="6" t="s">
        <v>6</v>
      </c>
      <c r="K93" s="13">
        <f t="shared" si="7"/>
        <v>17.169183403703265</v>
      </c>
    </row>
    <row r="94" spans="1:11" x14ac:dyDescent="0.25">
      <c r="A94" s="16">
        <v>41564</v>
      </c>
      <c r="B94" s="3" t="s">
        <v>5</v>
      </c>
      <c r="C94" s="41">
        <v>1733.15</v>
      </c>
      <c r="D94" s="5" t="s">
        <v>4</v>
      </c>
      <c r="E94" s="37">
        <f t="shared" si="4"/>
        <v>1693.9280000000003</v>
      </c>
      <c r="F94" s="29" t="s">
        <v>4</v>
      </c>
      <c r="G94" s="33">
        <f t="shared" si="5"/>
        <v>1730.3493770195475</v>
      </c>
      <c r="H94" s="29" t="s">
        <v>4</v>
      </c>
      <c r="I94" s="33">
        <f t="shared" si="6"/>
        <v>1657.5066229804531</v>
      </c>
      <c r="J94" s="6" t="s">
        <v>6</v>
      </c>
      <c r="K94" s="13">
        <f t="shared" si="7"/>
        <v>18.2106885097736</v>
      </c>
    </row>
    <row r="95" spans="1:11" x14ac:dyDescent="0.25">
      <c r="A95" s="16">
        <v>41565</v>
      </c>
      <c r="B95" s="3" t="s">
        <v>5</v>
      </c>
      <c r="C95" s="41">
        <v>1744.5</v>
      </c>
      <c r="D95" s="5" t="s">
        <v>4</v>
      </c>
      <c r="E95" s="37">
        <f t="shared" si="4"/>
        <v>1695.6575000000005</v>
      </c>
      <c r="F95" s="29" t="s">
        <v>4</v>
      </c>
      <c r="G95" s="33">
        <f t="shared" si="5"/>
        <v>1737.7879236271135</v>
      </c>
      <c r="H95" s="29" t="s">
        <v>4</v>
      </c>
      <c r="I95" s="33">
        <f t="shared" si="6"/>
        <v>1653.5270763728874</v>
      </c>
      <c r="J95" s="6" t="s">
        <v>6</v>
      </c>
      <c r="K95" s="13">
        <f t="shared" si="7"/>
        <v>21.065211813556491</v>
      </c>
    </row>
    <row r="96" spans="1:11" x14ac:dyDescent="0.25">
      <c r="A96" s="16">
        <v>41568</v>
      </c>
      <c r="B96" s="3" t="s">
        <v>5</v>
      </c>
      <c r="C96" s="41">
        <v>1744.66</v>
      </c>
      <c r="D96" s="5" t="s">
        <v>4</v>
      </c>
      <c r="E96" s="37">
        <f t="shared" si="4"/>
        <v>1697.7985000000003</v>
      </c>
      <c r="F96" s="29" t="s">
        <v>4</v>
      </c>
      <c r="G96" s="33">
        <f t="shared" si="5"/>
        <v>1745.0133431216288</v>
      </c>
      <c r="H96" s="29" t="s">
        <v>4</v>
      </c>
      <c r="I96" s="33">
        <f t="shared" si="6"/>
        <v>1650.5836568783718</v>
      </c>
      <c r="J96" s="6" t="s">
        <v>6</v>
      </c>
      <c r="K96" s="13">
        <f t="shared" si="7"/>
        <v>23.607421560814309</v>
      </c>
    </row>
    <row r="97" spans="1:11" x14ac:dyDescent="0.25">
      <c r="A97" s="16">
        <v>41569</v>
      </c>
      <c r="B97" s="3" t="s">
        <v>5</v>
      </c>
      <c r="C97" s="41">
        <v>1754.67</v>
      </c>
      <c r="D97" s="5" t="s">
        <v>4</v>
      </c>
      <c r="E97" s="37">
        <f t="shared" si="4"/>
        <v>1700.6610000000005</v>
      </c>
      <c r="F97" s="29" t="s">
        <v>4</v>
      </c>
      <c r="G97" s="33">
        <f t="shared" si="5"/>
        <v>1753.9837028197189</v>
      </c>
      <c r="H97" s="29" t="s">
        <v>4</v>
      </c>
      <c r="I97" s="33">
        <f t="shared" si="6"/>
        <v>1647.3382971802821</v>
      </c>
      <c r="J97" s="6" t="s">
        <v>6</v>
      </c>
      <c r="K97" s="13">
        <f t="shared" si="7"/>
        <v>26.661351409859193</v>
      </c>
    </row>
    <row r="98" spans="1:11" x14ac:dyDescent="0.25">
      <c r="A98" s="16">
        <v>41570</v>
      </c>
      <c r="B98" s="3" t="s">
        <v>5</v>
      </c>
      <c r="C98" s="41">
        <v>1746.38</v>
      </c>
      <c r="D98" s="5" t="s">
        <v>4</v>
      </c>
      <c r="E98" s="37">
        <f t="shared" si="4"/>
        <v>1703.3415</v>
      </c>
      <c r="F98" s="29" t="s">
        <v>4</v>
      </c>
      <c r="G98" s="33">
        <f t="shared" si="5"/>
        <v>1760.087972410186</v>
      </c>
      <c r="H98" s="29" t="s">
        <v>4</v>
      </c>
      <c r="I98" s="33">
        <f t="shared" si="6"/>
        <v>1646.595027589814</v>
      </c>
      <c r="J98" s="6" t="s">
        <v>6</v>
      </c>
      <c r="K98" s="13">
        <f t="shared" si="7"/>
        <v>28.373236205093015</v>
      </c>
    </row>
    <row r="99" spans="1:11" x14ac:dyDescent="0.25">
      <c r="A99" s="16">
        <v>41571</v>
      </c>
      <c r="B99" s="3" t="s">
        <v>5</v>
      </c>
      <c r="C99" s="41">
        <v>1752.07</v>
      </c>
      <c r="D99" s="5" t="s">
        <v>4</v>
      </c>
      <c r="E99" s="37">
        <f t="shared" si="4"/>
        <v>1706.0115000000005</v>
      </c>
      <c r="F99" s="29" t="s">
        <v>4</v>
      </c>
      <c r="G99" s="33">
        <f t="shared" si="5"/>
        <v>1766.5274094040572</v>
      </c>
      <c r="H99" s="29" t="s">
        <v>4</v>
      </c>
      <c r="I99" s="33">
        <f t="shared" si="6"/>
        <v>1645.4955905959439</v>
      </c>
      <c r="J99" s="6" t="s">
        <v>6</v>
      </c>
      <c r="K99" s="13">
        <f t="shared" si="7"/>
        <v>30.257954702028368</v>
      </c>
    </row>
    <row r="100" spans="1:11" x14ac:dyDescent="0.25">
      <c r="A100" s="16">
        <v>41572</v>
      </c>
      <c r="B100" s="3" t="s">
        <v>5</v>
      </c>
      <c r="C100" s="41">
        <v>1759.77</v>
      </c>
      <c r="D100" s="5" t="s">
        <v>4</v>
      </c>
      <c r="E100" s="37">
        <f t="shared" si="4"/>
        <v>1709.4125000000004</v>
      </c>
      <c r="F100" s="29" t="s">
        <v>4</v>
      </c>
      <c r="G100" s="33">
        <f t="shared" si="5"/>
        <v>1773.8580217606316</v>
      </c>
      <c r="H100" s="29" t="s">
        <v>4</v>
      </c>
      <c r="I100" s="33">
        <f t="shared" si="6"/>
        <v>1644.9669782393692</v>
      </c>
      <c r="J100" s="6" t="s">
        <v>6</v>
      </c>
      <c r="K100" s="13">
        <f t="shared" si="7"/>
        <v>32.222760880315647</v>
      </c>
    </row>
    <row r="101" spans="1:11" x14ac:dyDescent="0.25">
      <c r="A101" s="16">
        <v>41575</v>
      </c>
      <c r="B101" s="3" t="s">
        <v>5</v>
      </c>
      <c r="C101" s="41">
        <v>1762.11</v>
      </c>
      <c r="D101" s="5" t="s">
        <v>4</v>
      </c>
      <c r="E101" s="37">
        <f t="shared" si="4"/>
        <v>1713.4405000000002</v>
      </c>
      <c r="F101" s="29" t="s">
        <v>4</v>
      </c>
      <c r="G101" s="33">
        <f t="shared" si="5"/>
        <v>1780.436527188185</v>
      </c>
      <c r="H101" s="29" t="s">
        <v>4</v>
      </c>
      <c r="I101" s="33">
        <f t="shared" si="6"/>
        <v>1646.4444728118153</v>
      </c>
      <c r="J101" s="6" t="s">
        <v>6</v>
      </c>
      <c r="K101" s="13">
        <f t="shared" si="7"/>
        <v>33.498013594092413</v>
      </c>
    </row>
    <row r="102" spans="1:11" x14ac:dyDescent="0.25">
      <c r="A102" s="16">
        <v>41576</v>
      </c>
      <c r="B102" s="3" t="s">
        <v>5</v>
      </c>
      <c r="C102" s="41">
        <v>1771.95</v>
      </c>
      <c r="D102" s="5" t="s">
        <v>4</v>
      </c>
      <c r="E102" s="37">
        <f t="shared" si="4"/>
        <v>1717.288</v>
      </c>
      <c r="F102" s="29" t="s">
        <v>4</v>
      </c>
      <c r="G102" s="33">
        <f t="shared" si="5"/>
        <v>1788.3226151112258</v>
      </c>
      <c r="H102" s="29" t="s">
        <v>4</v>
      </c>
      <c r="I102" s="33">
        <f t="shared" si="6"/>
        <v>1646.2533848887742</v>
      </c>
      <c r="J102" s="6" t="s">
        <v>6</v>
      </c>
      <c r="K102" s="13">
        <f t="shared" si="7"/>
        <v>35.517307555612945</v>
      </c>
    </row>
    <row r="103" spans="1:11" x14ac:dyDescent="0.25">
      <c r="A103" s="16">
        <v>41577</v>
      </c>
      <c r="B103" s="3" t="s">
        <v>5</v>
      </c>
      <c r="C103" s="41">
        <v>1763.31</v>
      </c>
      <c r="D103" s="5" t="s">
        <v>4</v>
      </c>
      <c r="E103" s="37">
        <f t="shared" si="4"/>
        <v>1720.7600000000002</v>
      </c>
      <c r="F103" s="29" t="s">
        <v>4</v>
      </c>
      <c r="G103" s="33">
        <f t="shared" si="5"/>
        <v>1793.6408737598558</v>
      </c>
      <c r="H103" s="29" t="s">
        <v>4</v>
      </c>
      <c r="I103" s="33">
        <f t="shared" si="6"/>
        <v>1647.8791262401446</v>
      </c>
      <c r="J103" s="6" t="s">
        <v>6</v>
      </c>
      <c r="K103" s="13">
        <f t="shared" si="7"/>
        <v>36.440436879927766</v>
      </c>
    </row>
    <row r="104" spans="1:11" x14ac:dyDescent="0.25">
      <c r="A104" s="16">
        <v>41578</v>
      </c>
      <c r="B104" s="3" t="s">
        <v>5</v>
      </c>
      <c r="C104" s="41">
        <v>1756.54</v>
      </c>
      <c r="D104" s="5" t="s">
        <v>4</v>
      </c>
      <c r="E104" s="37">
        <f t="shared" si="4"/>
        <v>1724.654</v>
      </c>
      <c r="F104" s="29" t="s">
        <v>4</v>
      </c>
      <c r="G104" s="33">
        <f t="shared" si="5"/>
        <v>1796.4351151766257</v>
      </c>
      <c r="H104" s="29" t="s">
        <v>4</v>
      </c>
      <c r="I104" s="33">
        <f t="shared" si="6"/>
        <v>1652.8728848233743</v>
      </c>
      <c r="J104" s="6" t="s">
        <v>6</v>
      </c>
      <c r="K104" s="13">
        <f t="shared" si="7"/>
        <v>35.890557588312831</v>
      </c>
    </row>
    <row r="105" spans="1:11" x14ac:dyDescent="0.25">
      <c r="A105" s="16">
        <v>41579</v>
      </c>
      <c r="B105" s="3" t="s">
        <v>5</v>
      </c>
      <c r="C105" s="41">
        <v>1761.64</v>
      </c>
      <c r="D105" s="5" t="s">
        <v>4</v>
      </c>
      <c r="E105" s="37">
        <f t="shared" si="4"/>
        <v>1728.211</v>
      </c>
      <c r="F105" s="29" t="s">
        <v>4</v>
      </c>
      <c r="G105" s="33">
        <f t="shared" si="5"/>
        <v>1799.9202267145588</v>
      </c>
      <c r="H105" s="29" t="s">
        <v>4</v>
      </c>
      <c r="I105" s="33">
        <f t="shared" si="6"/>
        <v>1656.5017732854412</v>
      </c>
      <c r="J105" s="6" t="s">
        <v>6</v>
      </c>
      <c r="K105" s="13">
        <f t="shared" si="7"/>
        <v>35.854613357279419</v>
      </c>
    </row>
    <row r="106" spans="1:11" x14ac:dyDescent="0.25">
      <c r="A106" s="16">
        <v>41582</v>
      </c>
      <c r="B106" s="3" t="s">
        <v>5</v>
      </c>
      <c r="C106" s="41">
        <v>1767.93</v>
      </c>
      <c r="D106" s="5" t="s">
        <v>4</v>
      </c>
      <c r="E106" s="37">
        <f t="shared" si="4"/>
        <v>1732.8015000000003</v>
      </c>
      <c r="F106" s="29" t="s">
        <v>4</v>
      </c>
      <c r="G106" s="33">
        <f t="shared" si="5"/>
        <v>1802.3050809940755</v>
      </c>
      <c r="H106" s="29" t="s">
        <v>4</v>
      </c>
      <c r="I106" s="33">
        <f t="shared" si="6"/>
        <v>1663.297919005925</v>
      </c>
      <c r="J106" s="6" t="s">
        <v>6</v>
      </c>
      <c r="K106" s="13">
        <f t="shared" si="7"/>
        <v>34.751790497037689</v>
      </c>
    </row>
    <row r="107" spans="1:11" x14ac:dyDescent="0.25">
      <c r="A107" s="16">
        <v>41583</v>
      </c>
      <c r="B107" s="3" t="s">
        <v>5</v>
      </c>
      <c r="C107" s="41">
        <v>1762.97</v>
      </c>
      <c r="D107" s="5" t="s">
        <v>4</v>
      </c>
      <c r="E107" s="37">
        <f t="shared" si="4"/>
        <v>1738.1775000000002</v>
      </c>
      <c r="F107" s="29" t="s">
        <v>4</v>
      </c>
      <c r="G107" s="33">
        <f t="shared" si="5"/>
        <v>1799.009391594788</v>
      </c>
      <c r="H107" s="29" t="s">
        <v>4</v>
      </c>
      <c r="I107" s="33">
        <f t="shared" si="6"/>
        <v>1677.3456084052125</v>
      </c>
      <c r="J107" s="6" t="s">
        <v>6</v>
      </c>
      <c r="K107" s="13">
        <f t="shared" si="7"/>
        <v>30.415945797393835</v>
      </c>
    </row>
    <row r="108" spans="1:11" x14ac:dyDescent="0.25">
      <c r="A108" s="16">
        <v>41584</v>
      </c>
      <c r="B108" s="3" t="s">
        <v>5</v>
      </c>
      <c r="C108" s="41">
        <v>1770.49</v>
      </c>
      <c r="D108" s="5" t="s">
        <v>4</v>
      </c>
      <c r="E108" s="37">
        <f t="shared" si="4"/>
        <v>1743.8820000000001</v>
      </c>
      <c r="F108" s="29" t="s">
        <v>4</v>
      </c>
      <c r="G108" s="33">
        <f t="shared" si="5"/>
        <v>1793.2951701472391</v>
      </c>
      <c r="H108" s="29" t="s">
        <v>4</v>
      </c>
      <c r="I108" s="33">
        <f t="shared" si="6"/>
        <v>1694.468829852761</v>
      </c>
      <c r="J108" s="6" t="s">
        <v>6</v>
      </c>
      <c r="K108" s="13">
        <f t="shared" si="7"/>
        <v>24.706585073619546</v>
      </c>
    </row>
    <row r="109" spans="1:11" x14ac:dyDescent="0.25">
      <c r="A109" s="16">
        <v>41585</v>
      </c>
      <c r="B109" s="3" t="s">
        <v>5</v>
      </c>
      <c r="C109" s="41">
        <v>1747.15</v>
      </c>
      <c r="D109" s="5" t="s">
        <v>4</v>
      </c>
      <c r="E109" s="37">
        <f t="shared" si="4"/>
        <v>1746.6115000000002</v>
      </c>
      <c r="F109" s="29" t="s">
        <v>4</v>
      </c>
      <c r="G109" s="33">
        <f t="shared" si="5"/>
        <v>1790.0534973182635</v>
      </c>
      <c r="H109" s="29" t="s">
        <v>4</v>
      </c>
      <c r="I109" s="33">
        <f t="shared" si="6"/>
        <v>1703.169502681737</v>
      </c>
      <c r="J109" s="6" t="s">
        <v>6</v>
      </c>
      <c r="K109" s="13">
        <f t="shared" si="7"/>
        <v>21.72099865913167</v>
      </c>
    </row>
    <row r="110" spans="1:11" x14ac:dyDescent="0.25">
      <c r="A110" s="16">
        <v>41586</v>
      </c>
      <c r="B110" s="3" t="s">
        <v>5</v>
      </c>
      <c r="C110" s="41">
        <v>1770.61</v>
      </c>
      <c r="D110" s="5" t="s">
        <v>4</v>
      </c>
      <c r="E110" s="37">
        <f t="shared" si="4"/>
        <v>1749.9820000000004</v>
      </c>
      <c r="F110" s="29" t="s">
        <v>4</v>
      </c>
      <c r="G110" s="33">
        <f t="shared" si="5"/>
        <v>1789.7317167788656</v>
      </c>
      <c r="H110" s="29" t="s">
        <v>4</v>
      </c>
      <c r="I110" s="33">
        <f t="shared" si="6"/>
        <v>1710.2322832211353</v>
      </c>
      <c r="J110" s="6" t="s">
        <v>6</v>
      </c>
      <c r="K110" s="13">
        <f t="shared" si="7"/>
        <v>19.874858389432607</v>
      </c>
    </row>
    <row r="111" spans="1:11" x14ac:dyDescent="0.25">
      <c r="A111" s="16">
        <v>41589</v>
      </c>
      <c r="B111" s="3" t="s">
        <v>5</v>
      </c>
      <c r="C111" s="41">
        <v>1771.89</v>
      </c>
      <c r="D111" s="5" t="s">
        <v>4</v>
      </c>
      <c r="E111" s="37">
        <f t="shared" si="4"/>
        <v>1753.0695000000003</v>
      </c>
      <c r="F111" s="29" t="s">
        <v>4</v>
      </c>
      <c r="G111" s="33">
        <f t="shared" si="5"/>
        <v>1789.4071452043886</v>
      </c>
      <c r="H111" s="29" t="s">
        <v>4</v>
      </c>
      <c r="I111" s="33">
        <f t="shared" si="6"/>
        <v>1716.731854795612</v>
      </c>
      <c r="J111" s="6" t="s">
        <v>6</v>
      </c>
      <c r="K111" s="13">
        <f t="shared" si="7"/>
        <v>18.16882260219413</v>
      </c>
    </row>
  </sheetData>
  <hyperlinks>
    <hyperlink ref="A1" display="http://www.bollingeronbollingerbands.com/chart/main.php?symbol=SPX&amp;_c=4&amp;_c2=&amp;period=0&amp;charttype=0&amp;length=3&amp;size=1&amp;scale=0&amp;pc=0&amp;co_bb[]=20%2C2&amp;co_bb[]=&amp;co_bb[]=&amp;co_bb[]=&amp;co_be[]=&amp;co_be[]=&amp;co_be[]=&amp;co_be[]=&amp;co_sma[]=&amp;co_sma[]=&amp;co_sma[]=&amp;co_sma[]=&amp;co_ema[]=&amp;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2"/>
  <sheetViews>
    <sheetView workbookViewId="0">
      <pane ySplit="1" topLeftCell="A2" activePane="bottomLeft" state="frozen"/>
      <selection pane="bottomLeft" activeCell="N10" sqref="N10"/>
    </sheetView>
  </sheetViews>
  <sheetFormatPr defaultRowHeight="15" x14ac:dyDescent="0.25"/>
  <cols>
    <col min="1" max="1" width="17.7109375" style="19" customWidth="1"/>
    <col min="2" max="2" width="2" style="3" customWidth="1"/>
    <col min="3" max="3" width="17.85546875" style="28" customWidth="1"/>
    <col min="4" max="4" width="2.5703125" style="29" customWidth="1"/>
    <col min="5" max="5" width="17.85546875" style="34" customWidth="1"/>
    <col min="6" max="6" width="2" customWidth="1"/>
    <col min="7" max="7" width="9.140625" style="38"/>
    <col min="8" max="8" width="13.140625" style="38" bestFit="1" customWidth="1"/>
    <col min="9" max="9" width="7.85546875" style="38" bestFit="1" customWidth="1"/>
    <col min="10" max="10" width="12.42578125" style="38" bestFit="1" customWidth="1"/>
    <col min="11" max="11" width="9.140625" style="38"/>
  </cols>
  <sheetData>
    <row r="1" spans="1:11" s="1" customFormat="1" x14ac:dyDescent="0.25">
      <c r="A1" s="18" t="s">
        <v>0</v>
      </c>
      <c r="B1" s="2"/>
      <c r="C1" s="23" t="s">
        <v>1</v>
      </c>
      <c r="D1" s="24"/>
      <c r="E1" s="26" t="s">
        <v>18</v>
      </c>
      <c r="F1" s="4"/>
      <c r="G1" s="1" t="s">
        <v>14</v>
      </c>
      <c r="H1" s="1" t="s">
        <v>16</v>
      </c>
      <c r="I1" s="1" t="s">
        <v>15</v>
      </c>
      <c r="J1" s="1" t="s">
        <v>17</v>
      </c>
      <c r="K1" s="1" t="s">
        <v>13</v>
      </c>
    </row>
    <row r="2" spans="1:11" s="1" customFormat="1" x14ac:dyDescent="0.25">
      <c r="A2" s="19">
        <v>41435</v>
      </c>
      <c r="B2" s="3" t="s">
        <v>5</v>
      </c>
      <c r="C2" s="28">
        <v>1642.81</v>
      </c>
      <c r="D2" s="29" t="s">
        <v>4</v>
      </c>
      <c r="E2" s="31">
        <v>0</v>
      </c>
      <c r="F2" s="5" t="s">
        <v>6</v>
      </c>
      <c r="G2" s="38">
        <v>0</v>
      </c>
      <c r="H2" s="38">
        <v>0</v>
      </c>
      <c r="I2" s="38">
        <v>0</v>
      </c>
      <c r="J2" s="38">
        <v>0</v>
      </c>
      <c r="K2" s="38">
        <v>0</v>
      </c>
    </row>
    <row r="3" spans="1:11" s="1" customFormat="1" x14ac:dyDescent="0.25">
      <c r="A3" s="19">
        <v>41436</v>
      </c>
      <c r="B3" s="3" t="s">
        <v>5</v>
      </c>
      <c r="C3" s="28">
        <v>1626.13</v>
      </c>
      <c r="D3" s="29" t="s">
        <v>4</v>
      </c>
      <c r="E3" s="31">
        <v>0</v>
      </c>
      <c r="F3" s="5" t="s">
        <v>6</v>
      </c>
      <c r="G3" s="38">
        <f t="shared" ref="G3:G34" si="0">IF(C3&gt;C2,C3-C2,0)</f>
        <v>0</v>
      </c>
      <c r="H3" s="38">
        <v>0</v>
      </c>
      <c r="I3" s="38">
        <f t="shared" ref="I3:I34" si="1">IF(C2&gt;C3,C2-C3,0)</f>
        <v>16.679999999999836</v>
      </c>
      <c r="J3" s="38">
        <v>0</v>
      </c>
      <c r="K3" s="38">
        <v>0</v>
      </c>
    </row>
    <row r="4" spans="1:11" s="1" customFormat="1" x14ac:dyDescent="0.25">
      <c r="A4" s="19">
        <v>41437</v>
      </c>
      <c r="B4" s="3" t="s">
        <v>5</v>
      </c>
      <c r="C4" s="28">
        <v>1612.52</v>
      </c>
      <c r="D4" s="29" t="s">
        <v>4</v>
      </c>
      <c r="E4" s="31">
        <v>0</v>
      </c>
      <c r="F4" s="5" t="s">
        <v>6</v>
      </c>
      <c r="G4" s="38">
        <f t="shared" si="0"/>
        <v>0</v>
      </c>
      <c r="H4" s="38">
        <v>0</v>
      </c>
      <c r="I4" s="38">
        <f t="shared" si="1"/>
        <v>13.610000000000127</v>
      </c>
      <c r="J4" s="38">
        <v>0</v>
      </c>
      <c r="K4" s="38">
        <v>0</v>
      </c>
    </row>
    <row r="5" spans="1:11" s="1" customFormat="1" x14ac:dyDescent="0.25">
      <c r="A5" s="19">
        <v>41438</v>
      </c>
      <c r="B5" s="3" t="s">
        <v>5</v>
      </c>
      <c r="C5" s="28">
        <v>1636.36</v>
      </c>
      <c r="D5" s="29" t="s">
        <v>4</v>
      </c>
      <c r="E5" s="31">
        <v>0</v>
      </c>
      <c r="F5" s="5" t="s">
        <v>6</v>
      </c>
      <c r="G5" s="38">
        <f t="shared" si="0"/>
        <v>23.839999999999918</v>
      </c>
      <c r="H5" s="38">
        <v>0</v>
      </c>
      <c r="I5" s="38">
        <f t="shared" si="1"/>
        <v>0</v>
      </c>
      <c r="J5" s="38">
        <v>0</v>
      </c>
      <c r="K5" s="38">
        <v>0</v>
      </c>
    </row>
    <row r="6" spans="1:11" s="1" customFormat="1" x14ac:dyDescent="0.25">
      <c r="A6" s="19">
        <v>41439</v>
      </c>
      <c r="B6" s="3" t="s">
        <v>5</v>
      </c>
      <c r="C6" s="28">
        <v>1626.73</v>
      </c>
      <c r="D6" s="29" t="s">
        <v>4</v>
      </c>
      <c r="E6" s="31">
        <v>0</v>
      </c>
      <c r="F6" s="5" t="s">
        <v>6</v>
      </c>
      <c r="G6" s="38">
        <f t="shared" si="0"/>
        <v>0</v>
      </c>
      <c r="H6" s="38">
        <v>0</v>
      </c>
      <c r="I6" s="38">
        <f t="shared" si="1"/>
        <v>9.6299999999998818</v>
      </c>
      <c r="J6" s="38">
        <v>0</v>
      </c>
      <c r="K6" s="38">
        <v>0</v>
      </c>
    </row>
    <row r="7" spans="1:11" s="1" customFormat="1" x14ac:dyDescent="0.25">
      <c r="A7" s="19">
        <v>41442</v>
      </c>
      <c r="B7" s="3" t="s">
        <v>5</v>
      </c>
      <c r="C7" s="28">
        <v>1639.04</v>
      </c>
      <c r="D7" s="29" t="s">
        <v>4</v>
      </c>
      <c r="E7" s="31">
        <v>0</v>
      </c>
      <c r="F7" s="5" t="s">
        <v>6</v>
      </c>
      <c r="G7" s="38">
        <f t="shared" si="0"/>
        <v>12.309999999999945</v>
      </c>
      <c r="H7" s="38">
        <v>0</v>
      </c>
      <c r="I7" s="38">
        <f t="shared" si="1"/>
        <v>0</v>
      </c>
      <c r="J7" s="38">
        <v>0</v>
      </c>
      <c r="K7" s="38">
        <v>0</v>
      </c>
    </row>
    <row r="8" spans="1:11" s="1" customFormat="1" x14ac:dyDescent="0.25">
      <c r="A8" s="19">
        <v>41443</v>
      </c>
      <c r="B8" s="3" t="s">
        <v>5</v>
      </c>
      <c r="C8" s="28">
        <v>1651.81</v>
      </c>
      <c r="D8" s="29" t="s">
        <v>4</v>
      </c>
      <c r="E8" s="31">
        <v>0</v>
      </c>
      <c r="F8" s="5" t="s">
        <v>6</v>
      </c>
      <c r="G8" s="38">
        <f t="shared" si="0"/>
        <v>12.769999999999982</v>
      </c>
      <c r="H8" s="38">
        <v>0</v>
      </c>
      <c r="I8" s="38">
        <f t="shared" si="1"/>
        <v>0</v>
      </c>
      <c r="J8" s="38">
        <v>0</v>
      </c>
      <c r="K8" s="38">
        <v>0</v>
      </c>
    </row>
    <row r="9" spans="1:11" x14ac:dyDescent="0.25">
      <c r="A9" s="19">
        <v>41444</v>
      </c>
      <c r="B9" s="3" t="s">
        <v>5</v>
      </c>
      <c r="C9" s="28">
        <v>1628.93</v>
      </c>
      <c r="D9" s="29" t="s">
        <v>4</v>
      </c>
      <c r="E9" s="31">
        <v>0</v>
      </c>
      <c r="F9" s="5" t="s">
        <v>6</v>
      </c>
      <c r="G9" s="38">
        <f t="shared" si="0"/>
        <v>0</v>
      </c>
      <c r="H9" s="38">
        <v>0</v>
      </c>
      <c r="I9" s="38">
        <f t="shared" si="1"/>
        <v>22.879999999999882</v>
      </c>
      <c r="J9" s="38">
        <v>0</v>
      </c>
      <c r="K9" s="38">
        <v>0</v>
      </c>
    </row>
    <row r="10" spans="1:11" x14ac:dyDescent="0.25">
      <c r="A10" s="19">
        <v>41445</v>
      </c>
      <c r="B10" s="3" t="s">
        <v>5</v>
      </c>
      <c r="C10" s="28">
        <v>1588.19</v>
      </c>
      <c r="D10" s="29" t="s">
        <v>4</v>
      </c>
      <c r="E10" s="31">
        <v>0</v>
      </c>
      <c r="F10" s="5" t="s">
        <v>6</v>
      </c>
      <c r="G10" s="38">
        <f t="shared" si="0"/>
        <v>0</v>
      </c>
      <c r="H10" s="38">
        <v>0</v>
      </c>
      <c r="I10" s="38">
        <f t="shared" si="1"/>
        <v>40.740000000000009</v>
      </c>
      <c r="J10" s="38">
        <v>0</v>
      </c>
      <c r="K10" s="38">
        <v>0</v>
      </c>
    </row>
    <row r="11" spans="1:11" x14ac:dyDescent="0.25">
      <c r="A11" s="19">
        <v>41446</v>
      </c>
      <c r="B11" s="3" t="s">
        <v>5</v>
      </c>
      <c r="C11" s="28">
        <v>1592.43</v>
      </c>
      <c r="D11" s="29" t="s">
        <v>4</v>
      </c>
      <c r="E11" s="31">
        <v>0</v>
      </c>
      <c r="F11" s="5" t="s">
        <v>6</v>
      </c>
      <c r="G11" s="38">
        <f t="shared" si="0"/>
        <v>4.2400000000000091</v>
      </c>
      <c r="H11" s="38">
        <v>0</v>
      </c>
      <c r="I11" s="38">
        <f t="shared" si="1"/>
        <v>0</v>
      </c>
      <c r="J11" s="38">
        <v>0</v>
      </c>
      <c r="K11" s="38">
        <v>0</v>
      </c>
    </row>
    <row r="12" spans="1:11" x14ac:dyDescent="0.25">
      <c r="A12" s="19">
        <v>41449</v>
      </c>
      <c r="B12" s="3" t="s">
        <v>5</v>
      </c>
      <c r="C12" s="28">
        <v>1573.09</v>
      </c>
      <c r="D12" s="29" t="s">
        <v>4</v>
      </c>
      <c r="E12" s="31">
        <v>0</v>
      </c>
      <c r="F12" s="5" t="s">
        <v>6</v>
      </c>
      <c r="G12" s="38">
        <f t="shared" si="0"/>
        <v>0</v>
      </c>
      <c r="H12" s="38">
        <v>0</v>
      </c>
      <c r="I12" s="38">
        <f t="shared" si="1"/>
        <v>19.340000000000146</v>
      </c>
      <c r="J12" s="38">
        <v>0</v>
      </c>
      <c r="K12" s="38">
        <v>0</v>
      </c>
    </row>
    <row r="13" spans="1:11" x14ac:dyDescent="0.25">
      <c r="A13" s="19">
        <v>41450</v>
      </c>
      <c r="B13" s="3" t="s">
        <v>5</v>
      </c>
      <c r="C13" s="28">
        <v>1588.03</v>
      </c>
      <c r="D13" s="29" t="s">
        <v>4</v>
      </c>
      <c r="E13" s="31">
        <v>0</v>
      </c>
      <c r="F13" s="5" t="s">
        <v>6</v>
      </c>
      <c r="G13" s="38">
        <f t="shared" si="0"/>
        <v>14.940000000000055</v>
      </c>
      <c r="H13" s="38">
        <v>0</v>
      </c>
      <c r="I13" s="38">
        <f t="shared" si="1"/>
        <v>0</v>
      </c>
      <c r="J13" s="38">
        <v>0</v>
      </c>
      <c r="K13" s="38">
        <v>0</v>
      </c>
    </row>
    <row r="14" spans="1:11" x14ac:dyDescent="0.25">
      <c r="A14" s="19">
        <v>41451</v>
      </c>
      <c r="B14" s="3" t="s">
        <v>5</v>
      </c>
      <c r="C14" s="28">
        <v>1603.26</v>
      </c>
      <c r="D14" s="29" t="s">
        <v>4</v>
      </c>
      <c r="E14" s="31">
        <v>0</v>
      </c>
      <c r="F14" s="5" t="s">
        <v>6</v>
      </c>
      <c r="G14" s="38">
        <f t="shared" si="0"/>
        <v>15.230000000000018</v>
      </c>
      <c r="H14" s="38">
        <v>0</v>
      </c>
      <c r="I14" s="38">
        <f t="shared" si="1"/>
        <v>0</v>
      </c>
      <c r="J14" s="38">
        <v>0</v>
      </c>
      <c r="K14" s="38">
        <v>0</v>
      </c>
    </row>
    <row r="15" spans="1:11" x14ac:dyDescent="0.25">
      <c r="A15" s="19">
        <v>41452</v>
      </c>
      <c r="B15" s="3" t="s">
        <v>5</v>
      </c>
      <c r="C15" s="28">
        <v>1613.2</v>
      </c>
      <c r="D15" s="29" t="s">
        <v>4</v>
      </c>
      <c r="E15" s="34">
        <v>0</v>
      </c>
      <c r="F15" s="5" t="s">
        <v>6</v>
      </c>
      <c r="G15" s="38">
        <f t="shared" si="0"/>
        <v>9.9400000000000546</v>
      </c>
      <c r="H15" s="38">
        <v>0</v>
      </c>
      <c r="I15" s="38">
        <f t="shared" si="1"/>
        <v>0</v>
      </c>
      <c r="J15" s="38">
        <v>0</v>
      </c>
      <c r="K15" s="38">
        <v>0</v>
      </c>
    </row>
    <row r="16" spans="1:11" x14ac:dyDescent="0.25">
      <c r="A16" s="19">
        <v>41453</v>
      </c>
      <c r="B16" s="3" t="s">
        <v>5</v>
      </c>
      <c r="C16" s="28">
        <v>1606.28</v>
      </c>
      <c r="D16" s="29" t="s">
        <v>4</v>
      </c>
      <c r="E16" s="34">
        <f t="shared" ref="E16:E79" si="2">100-(100 / (1 + K16))</f>
        <v>41.811987268570405</v>
      </c>
      <c r="F16" s="5" t="s">
        <v>6</v>
      </c>
      <c r="G16" s="38">
        <f t="shared" si="0"/>
        <v>0</v>
      </c>
      <c r="H16" s="38">
        <f>AVERAGE(G3:G16)</f>
        <v>6.6621428571428556</v>
      </c>
      <c r="I16" s="38">
        <f t="shared" si="1"/>
        <v>6.9200000000000728</v>
      </c>
      <c r="J16" s="38">
        <f>AVERAGE(I3:I16)</f>
        <v>9.2714285714285687</v>
      </c>
      <c r="K16" s="38">
        <f t="shared" ref="K16:K66" si="3">H16/J16</f>
        <v>0.71856702619414492</v>
      </c>
    </row>
    <row r="17" spans="1:11" x14ac:dyDescent="0.25">
      <c r="A17" s="19">
        <v>41456</v>
      </c>
      <c r="B17" s="3" t="s">
        <v>5</v>
      </c>
      <c r="C17" s="28">
        <v>1614.96</v>
      </c>
      <c r="D17" s="29" t="s">
        <v>4</v>
      </c>
      <c r="E17" s="34">
        <f t="shared" si="2"/>
        <v>46.311586248588142</v>
      </c>
      <c r="F17" s="5" t="s">
        <v>6</v>
      </c>
      <c r="G17" s="38">
        <f t="shared" si="0"/>
        <v>8.6800000000000637</v>
      </c>
      <c r="H17" s="38">
        <f t="shared" ref="H17:H80" si="4">G17*2/(14+1)+H16*(1-2/(14+1))</f>
        <v>6.9311904761904835</v>
      </c>
      <c r="I17" s="38">
        <f t="shared" si="1"/>
        <v>0</v>
      </c>
      <c r="J17" s="38">
        <f t="shared" ref="J17:J80" si="5">I17*2/(14+1)+J16*(1-2/(14+1))</f>
        <v>8.0352380952380926</v>
      </c>
      <c r="K17" s="38">
        <f t="shared" si="3"/>
        <v>0.8625992651416392</v>
      </c>
    </row>
    <row r="18" spans="1:11" x14ac:dyDescent="0.25">
      <c r="A18" s="19">
        <v>41457</v>
      </c>
      <c r="B18" s="3" t="s">
        <v>5</v>
      </c>
      <c r="C18" s="28">
        <v>1614.08</v>
      </c>
      <c r="D18" s="29" t="s">
        <v>4</v>
      </c>
      <c r="E18" s="34">
        <f t="shared" si="2"/>
        <v>45.896412506564097</v>
      </c>
      <c r="F18" s="5" t="s">
        <v>6</v>
      </c>
      <c r="G18" s="38">
        <f t="shared" si="0"/>
        <v>0</v>
      </c>
      <c r="H18" s="38">
        <f t="shared" si="4"/>
        <v>6.0070317460317524</v>
      </c>
      <c r="I18" s="38">
        <f t="shared" si="1"/>
        <v>0.88000000000010914</v>
      </c>
      <c r="J18" s="38">
        <f t="shared" si="5"/>
        <v>7.0812063492063615</v>
      </c>
      <c r="K18" s="38">
        <f t="shared" si="3"/>
        <v>0.84830627011808535</v>
      </c>
    </row>
    <row r="19" spans="1:11" x14ac:dyDescent="0.25">
      <c r="A19" s="19">
        <v>41458</v>
      </c>
      <c r="B19" s="3" t="s">
        <v>5</v>
      </c>
      <c r="C19" s="28">
        <v>1615.41</v>
      </c>
      <c r="D19" s="29" t="s">
        <v>4</v>
      </c>
      <c r="E19" s="34">
        <f t="shared" si="2"/>
        <v>46.729222887030637</v>
      </c>
      <c r="F19" s="5" t="s">
        <v>6</v>
      </c>
      <c r="G19" s="38">
        <f t="shared" si="0"/>
        <v>1.3300000000001546</v>
      </c>
      <c r="H19" s="38">
        <f t="shared" si="4"/>
        <v>5.3834275132275398</v>
      </c>
      <c r="I19" s="38">
        <f t="shared" si="1"/>
        <v>0</v>
      </c>
      <c r="J19" s="38">
        <f t="shared" si="5"/>
        <v>6.1370455026455133</v>
      </c>
      <c r="K19" s="38">
        <f t="shared" si="3"/>
        <v>0.87720182470651242</v>
      </c>
    </row>
    <row r="20" spans="1:11" x14ac:dyDescent="0.25">
      <c r="A20" s="19">
        <v>41460</v>
      </c>
      <c r="B20" s="3" t="s">
        <v>5</v>
      </c>
      <c r="C20" s="28">
        <v>1631.89</v>
      </c>
      <c r="D20" s="29" t="s">
        <v>4</v>
      </c>
      <c r="E20" s="34">
        <f t="shared" si="2"/>
        <v>56.338164033492767</v>
      </c>
      <c r="F20" s="5" t="s">
        <v>6</v>
      </c>
      <c r="G20" s="38">
        <f t="shared" si="0"/>
        <v>16.480000000000018</v>
      </c>
      <c r="H20" s="38">
        <f t="shared" si="4"/>
        <v>6.8629705114638702</v>
      </c>
      <c r="I20" s="38">
        <f t="shared" si="1"/>
        <v>0</v>
      </c>
      <c r="J20" s="38">
        <f t="shared" si="5"/>
        <v>5.3187727689594446</v>
      </c>
      <c r="K20" s="38">
        <f t="shared" si="3"/>
        <v>1.2903297075438944</v>
      </c>
    </row>
    <row r="21" spans="1:11" x14ac:dyDescent="0.25">
      <c r="A21" s="19">
        <v>41463</v>
      </c>
      <c r="B21" s="3" t="s">
        <v>5</v>
      </c>
      <c r="C21" s="28">
        <v>1640.46</v>
      </c>
      <c r="D21" s="29" t="s">
        <v>4</v>
      </c>
      <c r="E21" s="34">
        <f t="shared" si="2"/>
        <v>60.602280925995679</v>
      </c>
      <c r="F21" s="5" t="s">
        <v>6</v>
      </c>
      <c r="G21" s="38">
        <f t="shared" si="0"/>
        <v>8.5699999999999363</v>
      </c>
      <c r="H21" s="38">
        <f t="shared" si="4"/>
        <v>7.0905744432686788</v>
      </c>
      <c r="I21" s="38">
        <f t="shared" si="1"/>
        <v>0</v>
      </c>
      <c r="J21" s="38">
        <f t="shared" si="5"/>
        <v>4.6096030664315188</v>
      </c>
      <c r="K21" s="38">
        <f t="shared" si="3"/>
        <v>1.5382180072953182</v>
      </c>
    </row>
    <row r="22" spans="1:11" x14ac:dyDescent="0.25">
      <c r="A22" s="19">
        <v>41464</v>
      </c>
      <c r="B22" s="3" t="s">
        <v>5</v>
      </c>
      <c r="C22" s="28">
        <v>1652.32</v>
      </c>
      <c r="D22" s="29" t="s">
        <v>4</v>
      </c>
      <c r="E22" s="34">
        <f t="shared" si="2"/>
        <v>65.917385186956011</v>
      </c>
      <c r="F22" s="5" t="s">
        <v>6</v>
      </c>
      <c r="G22" s="38">
        <f t="shared" si="0"/>
        <v>11.8599999999999</v>
      </c>
      <c r="H22" s="38">
        <f t="shared" si="4"/>
        <v>7.7264978508328417</v>
      </c>
      <c r="I22" s="38">
        <f t="shared" si="1"/>
        <v>0</v>
      </c>
      <c r="J22" s="38">
        <f t="shared" si="5"/>
        <v>3.9949893242406498</v>
      </c>
      <c r="K22" s="38">
        <f t="shared" si="3"/>
        <v>1.9340471835432154</v>
      </c>
    </row>
    <row r="23" spans="1:11" x14ac:dyDescent="0.25">
      <c r="A23" s="19">
        <v>41465</v>
      </c>
      <c r="B23" s="3" t="s">
        <v>5</v>
      </c>
      <c r="C23" s="28">
        <v>1652.62</v>
      </c>
      <c r="D23" s="29" t="s">
        <v>4</v>
      </c>
      <c r="E23" s="34">
        <f t="shared" si="2"/>
        <v>66.051060556366423</v>
      </c>
      <c r="F23" s="5" t="s">
        <v>6</v>
      </c>
      <c r="G23" s="38">
        <f t="shared" si="0"/>
        <v>0.29999999999995453</v>
      </c>
      <c r="H23" s="38">
        <f t="shared" si="4"/>
        <v>6.7362981373884567</v>
      </c>
      <c r="I23" s="38">
        <f t="shared" si="1"/>
        <v>0</v>
      </c>
      <c r="J23" s="38">
        <f t="shared" si="5"/>
        <v>3.4623240810085631</v>
      </c>
      <c r="K23" s="38">
        <f t="shared" si="3"/>
        <v>1.945600117082684</v>
      </c>
    </row>
    <row r="24" spans="1:11" x14ac:dyDescent="0.25">
      <c r="A24" s="19">
        <v>41466</v>
      </c>
      <c r="B24" s="3" t="s">
        <v>5</v>
      </c>
      <c r="C24" s="28">
        <v>1675.02</v>
      </c>
      <c r="D24" s="29" t="s">
        <v>4</v>
      </c>
      <c r="E24" s="34">
        <f t="shared" si="2"/>
        <v>74.625277361614764</v>
      </c>
      <c r="F24" s="5" t="s">
        <v>6</v>
      </c>
      <c r="G24" s="38">
        <f t="shared" si="0"/>
        <v>22.400000000000091</v>
      </c>
      <c r="H24" s="38">
        <f t="shared" si="4"/>
        <v>8.8247917190700083</v>
      </c>
      <c r="I24" s="38">
        <f t="shared" si="1"/>
        <v>0</v>
      </c>
      <c r="J24" s="38">
        <f t="shared" si="5"/>
        <v>3.0006808702074217</v>
      </c>
      <c r="K24" s="38">
        <f t="shared" si="3"/>
        <v>2.9409297758678337</v>
      </c>
    </row>
    <row r="25" spans="1:11" x14ac:dyDescent="0.25">
      <c r="A25" s="19">
        <v>41467</v>
      </c>
      <c r="B25" s="3" t="s">
        <v>5</v>
      </c>
      <c r="C25" s="28">
        <v>1680.19</v>
      </c>
      <c r="D25" s="29" t="s">
        <v>4</v>
      </c>
      <c r="E25" s="34">
        <f t="shared" si="2"/>
        <v>76.224428962725369</v>
      </c>
      <c r="F25" s="5" t="s">
        <v>6</v>
      </c>
      <c r="G25" s="38">
        <f t="shared" si="0"/>
        <v>5.1700000000000728</v>
      </c>
      <c r="H25" s="38">
        <f t="shared" si="4"/>
        <v>8.3374861565273513</v>
      </c>
      <c r="I25" s="38">
        <f t="shared" si="1"/>
        <v>0</v>
      </c>
      <c r="J25" s="38">
        <f t="shared" si="5"/>
        <v>2.6005900875130989</v>
      </c>
      <c r="K25" s="38">
        <f t="shared" si="3"/>
        <v>3.2059978220175216</v>
      </c>
    </row>
    <row r="26" spans="1:11" x14ac:dyDescent="0.25">
      <c r="A26" s="19">
        <v>41470</v>
      </c>
      <c r="B26" s="3" t="s">
        <v>5</v>
      </c>
      <c r="C26" s="28">
        <v>1682.5</v>
      </c>
      <c r="D26" s="29" t="s">
        <v>4</v>
      </c>
      <c r="E26" s="34">
        <f t="shared" si="2"/>
        <v>76.972602819597554</v>
      </c>
      <c r="F26" s="5" t="s">
        <v>6</v>
      </c>
      <c r="G26" s="38">
        <f t="shared" si="0"/>
        <v>2.3099999999999454</v>
      </c>
      <c r="H26" s="38">
        <f t="shared" si="4"/>
        <v>7.5338213356570307</v>
      </c>
      <c r="I26" s="38">
        <f t="shared" si="1"/>
        <v>0</v>
      </c>
      <c r="J26" s="38">
        <f t="shared" si="5"/>
        <v>2.2538447425113524</v>
      </c>
      <c r="K26" s="38">
        <f t="shared" si="3"/>
        <v>3.3426531976920693</v>
      </c>
    </row>
    <row r="27" spans="1:11" x14ac:dyDescent="0.25">
      <c r="B27" s="3" t="s">
        <v>5</v>
      </c>
      <c r="C27" s="28">
        <v>0</v>
      </c>
      <c r="D27" s="29" t="s">
        <v>4</v>
      </c>
      <c r="E27" s="34">
        <f t="shared" si="2"/>
        <v>2.80449473479527</v>
      </c>
      <c r="F27" s="5" t="s">
        <v>6</v>
      </c>
      <c r="G27" s="38">
        <f t="shared" si="0"/>
        <v>0</v>
      </c>
      <c r="H27" s="38">
        <f t="shared" si="4"/>
        <v>6.5293118242360935</v>
      </c>
      <c r="I27" s="38">
        <f t="shared" si="1"/>
        <v>1682.5</v>
      </c>
      <c r="J27" s="38">
        <f t="shared" si="5"/>
        <v>226.28666544350986</v>
      </c>
      <c r="K27" s="38">
        <f t="shared" si="3"/>
        <v>2.8854160767445083E-2</v>
      </c>
    </row>
    <row r="28" spans="1:11" x14ac:dyDescent="0.25">
      <c r="A28" s="19">
        <v>41471</v>
      </c>
      <c r="B28" s="3" t="s">
        <v>5</v>
      </c>
      <c r="C28" s="28">
        <v>1676.26</v>
      </c>
      <c r="D28" s="29" t="s">
        <v>4</v>
      </c>
      <c r="E28" s="34">
        <f t="shared" si="2"/>
        <v>53.885126822286999</v>
      </c>
      <c r="F28" s="5" t="s">
        <v>6</v>
      </c>
      <c r="G28" s="38">
        <f t="shared" si="0"/>
        <v>1676.26</v>
      </c>
      <c r="H28" s="38">
        <f t="shared" si="4"/>
        <v>229.16007024767126</v>
      </c>
      <c r="I28" s="38">
        <f t="shared" si="1"/>
        <v>0</v>
      </c>
      <c r="J28" s="38">
        <f t="shared" si="5"/>
        <v>196.11511005104188</v>
      </c>
      <c r="K28" s="38">
        <f t="shared" si="3"/>
        <v>1.1684977775961727</v>
      </c>
    </row>
    <row r="29" spans="1:11" x14ac:dyDescent="0.25">
      <c r="A29" s="19">
        <v>41472</v>
      </c>
      <c r="B29" s="3" t="s">
        <v>5</v>
      </c>
      <c r="C29" s="28">
        <v>1680.91</v>
      </c>
      <c r="D29" s="29" t="s">
        <v>4</v>
      </c>
      <c r="E29" s="34">
        <f t="shared" si="2"/>
        <v>53.962569548790583</v>
      </c>
      <c r="F29" s="5" t="s">
        <v>6</v>
      </c>
      <c r="G29" s="38">
        <f t="shared" si="0"/>
        <v>4.6500000000000909</v>
      </c>
      <c r="H29" s="38">
        <f t="shared" si="4"/>
        <v>199.22539421464845</v>
      </c>
      <c r="I29" s="38">
        <f t="shared" si="1"/>
        <v>0</v>
      </c>
      <c r="J29" s="38">
        <f t="shared" si="5"/>
        <v>169.96642871090296</v>
      </c>
      <c r="K29" s="38">
        <f t="shared" si="3"/>
        <v>1.1721455567764636</v>
      </c>
    </row>
    <row r="30" spans="1:11" x14ac:dyDescent="0.25">
      <c r="A30" s="19">
        <v>41473</v>
      </c>
      <c r="B30" s="3" t="s">
        <v>5</v>
      </c>
      <c r="C30" s="28">
        <v>1689.37</v>
      </c>
      <c r="D30" s="29" t="s">
        <v>4</v>
      </c>
      <c r="E30" s="34">
        <f t="shared" si="2"/>
        <v>54.12429845583042</v>
      </c>
      <c r="F30" s="5" t="s">
        <v>6</v>
      </c>
      <c r="G30" s="38">
        <f t="shared" si="0"/>
        <v>8.459999999999809</v>
      </c>
      <c r="H30" s="38">
        <f t="shared" si="4"/>
        <v>173.79000831936199</v>
      </c>
      <c r="I30" s="38">
        <f t="shared" si="1"/>
        <v>0</v>
      </c>
      <c r="J30" s="38">
        <f t="shared" si="5"/>
        <v>147.30423821611589</v>
      </c>
      <c r="K30" s="38">
        <f t="shared" si="3"/>
        <v>1.1798031775867017</v>
      </c>
    </row>
    <row r="31" spans="1:11" x14ac:dyDescent="0.25">
      <c r="A31" s="19">
        <v>41474</v>
      </c>
      <c r="B31" s="3" t="s">
        <v>5</v>
      </c>
      <c r="C31" s="28">
        <v>1692.09</v>
      </c>
      <c r="D31" s="29" t="s">
        <v>4</v>
      </c>
      <c r="E31" s="34">
        <f t="shared" si="2"/>
        <v>54.184007500493628</v>
      </c>
      <c r="F31" s="5" t="s">
        <v>6</v>
      </c>
      <c r="G31" s="38">
        <f t="shared" si="0"/>
        <v>2.7200000000000273</v>
      </c>
      <c r="H31" s="38">
        <f t="shared" si="4"/>
        <v>150.9806738767804</v>
      </c>
      <c r="I31" s="38">
        <f t="shared" si="1"/>
        <v>0</v>
      </c>
      <c r="J31" s="38">
        <f t="shared" si="5"/>
        <v>127.66367312063377</v>
      </c>
      <c r="K31" s="38">
        <f t="shared" si="3"/>
        <v>1.1826439752686231</v>
      </c>
    </row>
    <row r="32" spans="1:11" x14ac:dyDescent="0.25">
      <c r="A32" s="19">
        <v>41477</v>
      </c>
      <c r="B32" s="3" t="s">
        <v>5</v>
      </c>
      <c r="C32" s="28">
        <v>1695.53</v>
      </c>
      <c r="D32" s="29" t="s">
        <v>4</v>
      </c>
      <c r="E32" s="34">
        <f t="shared" si="2"/>
        <v>54.270861110163871</v>
      </c>
      <c r="F32" s="5" t="s">
        <v>6</v>
      </c>
      <c r="G32" s="38">
        <f t="shared" si="0"/>
        <v>3.4400000000000546</v>
      </c>
      <c r="H32" s="38">
        <f t="shared" si="4"/>
        <v>131.30858402654303</v>
      </c>
      <c r="I32" s="38">
        <f t="shared" si="1"/>
        <v>0</v>
      </c>
      <c r="J32" s="38">
        <f t="shared" si="5"/>
        <v>110.64185003788261</v>
      </c>
      <c r="K32" s="38">
        <f t="shared" si="3"/>
        <v>1.1867894831981241</v>
      </c>
    </row>
    <row r="33" spans="1:11" x14ac:dyDescent="0.25">
      <c r="A33" s="19">
        <v>41478</v>
      </c>
      <c r="B33" s="3" t="s">
        <v>5</v>
      </c>
      <c r="C33" s="28">
        <v>1692.39</v>
      </c>
      <c r="D33" s="29" t="s">
        <v>4</v>
      </c>
      <c r="E33" s="34">
        <f t="shared" si="2"/>
        <v>54.162720117233299</v>
      </c>
      <c r="F33" s="5" t="s">
        <v>6</v>
      </c>
      <c r="G33" s="38">
        <f t="shared" si="0"/>
        <v>0</v>
      </c>
      <c r="H33" s="38">
        <f t="shared" si="4"/>
        <v>113.80077282300397</v>
      </c>
      <c r="I33" s="38">
        <f t="shared" si="1"/>
        <v>3.1399999999998727</v>
      </c>
      <c r="J33" s="38">
        <f t="shared" si="5"/>
        <v>96.308270032831587</v>
      </c>
      <c r="K33" s="38">
        <f t="shared" si="3"/>
        <v>1.1816303291940471</v>
      </c>
    </row>
    <row r="34" spans="1:11" x14ac:dyDescent="0.25">
      <c r="A34" s="19">
        <v>41479</v>
      </c>
      <c r="B34" s="3" t="s">
        <v>5</v>
      </c>
      <c r="C34" s="28">
        <v>1685.94</v>
      </c>
      <c r="D34" s="29" t="s">
        <v>4</v>
      </c>
      <c r="E34" s="34">
        <f t="shared" si="2"/>
        <v>53.908121633286683</v>
      </c>
      <c r="F34" s="5" t="s">
        <v>6</v>
      </c>
      <c r="G34" s="38">
        <f t="shared" si="0"/>
        <v>0</v>
      </c>
      <c r="H34" s="38">
        <f t="shared" si="4"/>
        <v>98.627336446603437</v>
      </c>
      <c r="I34" s="38">
        <f t="shared" si="1"/>
        <v>6.4500000000000455</v>
      </c>
      <c r="J34" s="38">
        <f t="shared" si="5"/>
        <v>84.327167361787374</v>
      </c>
      <c r="K34" s="38">
        <f t="shared" si="3"/>
        <v>1.1695796210426979</v>
      </c>
    </row>
    <row r="35" spans="1:11" x14ac:dyDescent="0.25">
      <c r="A35" s="19">
        <v>41480</v>
      </c>
      <c r="B35" s="3" t="s">
        <v>5</v>
      </c>
      <c r="C35" s="28">
        <v>1690.25</v>
      </c>
      <c r="D35" s="29" t="s">
        <v>4</v>
      </c>
      <c r="E35" s="34">
        <f t="shared" si="2"/>
        <v>54.074567900384231</v>
      </c>
      <c r="F35" s="5" t="s">
        <v>6</v>
      </c>
      <c r="G35" s="38">
        <f t="shared" ref="G35:G66" si="6">IF(C35&gt;C34,C35-C34,0)</f>
        <v>4.3099999999999454</v>
      </c>
      <c r="H35" s="38">
        <f t="shared" si="4"/>
        <v>86.051691587056311</v>
      </c>
      <c r="I35" s="38">
        <f t="shared" ref="I35:I66" si="7">IF(C34&gt;C35,C34-C35,0)</f>
        <v>0</v>
      </c>
      <c r="J35" s="38">
        <f t="shared" si="5"/>
        <v>73.083545046882392</v>
      </c>
      <c r="K35" s="38">
        <f t="shared" si="3"/>
        <v>1.1774427681614921</v>
      </c>
    </row>
    <row r="36" spans="1:11" x14ac:dyDescent="0.25">
      <c r="A36" s="19">
        <v>41481</v>
      </c>
      <c r="B36" s="3" t="s">
        <v>5</v>
      </c>
      <c r="C36" s="28">
        <v>1691.65</v>
      </c>
      <c r="D36" s="29" t="s">
        <v>4</v>
      </c>
      <c r="E36" s="34">
        <f t="shared" si="2"/>
        <v>54.136642534619092</v>
      </c>
      <c r="F36" s="5" t="s">
        <v>6</v>
      </c>
      <c r="G36" s="38">
        <f t="shared" si="6"/>
        <v>1.4000000000000909</v>
      </c>
      <c r="H36" s="38">
        <f t="shared" si="4"/>
        <v>74.764799375448817</v>
      </c>
      <c r="I36" s="38">
        <f t="shared" si="7"/>
        <v>0</v>
      </c>
      <c r="J36" s="38">
        <f t="shared" si="5"/>
        <v>63.33907237396474</v>
      </c>
      <c r="K36" s="38">
        <f t="shared" si="3"/>
        <v>1.1803898695267374</v>
      </c>
    </row>
    <row r="37" spans="1:11" x14ac:dyDescent="0.25">
      <c r="A37" s="19">
        <v>41484</v>
      </c>
      <c r="B37" s="3" t="s">
        <v>5</v>
      </c>
      <c r="C37" s="28">
        <v>1685.33</v>
      </c>
      <c r="D37" s="29" t="s">
        <v>4</v>
      </c>
      <c r="E37" s="34">
        <f t="shared" si="2"/>
        <v>53.758163098504149</v>
      </c>
      <c r="F37" s="5" t="s">
        <v>6</v>
      </c>
      <c r="G37" s="38">
        <f t="shared" si="6"/>
        <v>0</v>
      </c>
      <c r="H37" s="38">
        <f t="shared" si="4"/>
        <v>64.796159458722315</v>
      </c>
      <c r="I37" s="38">
        <f t="shared" si="7"/>
        <v>6.3200000000001637</v>
      </c>
      <c r="J37" s="38">
        <f t="shared" si="5"/>
        <v>55.736529390769462</v>
      </c>
      <c r="K37" s="38">
        <f t="shared" si="3"/>
        <v>1.1625438499127867</v>
      </c>
    </row>
    <row r="38" spans="1:11" x14ac:dyDescent="0.25">
      <c r="A38" s="19">
        <v>41485</v>
      </c>
      <c r="B38" s="3" t="s">
        <v>5</v>
      </c>
      <c r="C38" s="28">
        <v>1685.96</v>
      </c>
      <c r="D38" s="29" t="s">
        <v>4</v>
      </c>
      <c r="E38" s="34">
        <f t="shared" si="2"/>
        <v>53.795317334876913</v>
      </c>
      <c r="F38" s="5" t="s">
        <v>6</v>
      </c>
      <c r="G38" s="38">
        <f t="shared" si="6"/>
        <v>0.63000000000010914</v>
      </c>
      <c r="H38" s="38">
        <f t="shared" si="4"/>
        <v>56.240671530892691</v>
      </c>
      <c r="I38" s="38">
        <f t="shared" si="7"/>
        <v>0</v>
      </c>
      <c r="J38" s="38">
        <f t="shared" si="5"/>
        <v>48.304992138666869</v>
      </c>
      <c r="K38" s="38">
        <f t="shared" si="3"/>
        <v>1.1642828006150014</v>
      </c>
    </row>
    <row r="39" spans="1:11" x14ac:dyDescent="0.25">
      <c r="A39" s="19">
        <v>41486</v>
      </c>
      <c r="B39" s="3" t="s">
        <v>5</v>
      </c>
      <c r="C39" s="28">
        <v>1685.73</v>
      </c>
      <c r="D39" s="29" t="s">
        <v>4</v>
      </c>
      <c r="E39" s="34">
        <f t="shared" si="2"/>
        <v>53.77711588590882</v>
      </c>
      <c r="F39" s="5" t="s">
        <v>6</v>
      </c>
      <c r="G39" s="38">
        <f t="shared" si="6"/>
        <v>0</v>
      </c>
      <c r="H39" s="38">
        <f t="shared" si="4"/>
        <v>48.741915326773665</v>
      </c>
      <c r="I39" s="38">
        <f t="shared" si="7"/>
        <v>0.23000000000001819</v>
      </c>
      <c r="J39" s="38">
        <f t="shared" si="5"/>
        <v>41.894993186844623</v>
      </c>
      <c r="K39" s="38">
        <f t="shared" si="3"/>
        <v>1.1634305586205236</v>
      </c>
    </row>
    <row r="40" spans="1:11" x14ac:dyDescent="0.25">
      <c r="A40" s="19">
        <v>41487</v>
      </c>
      <c r="B40" s="3" t="s">
        <v>5</v>
      </c>
      <c r="C40" s="28">
        <v>1706.87</v>
      </c>
      <c r="D40" s="29" t="s">
        <v>4</v>
      </c>
      <c r="E40" s="34">
        <f t="shared" si="2"/>
        <v>55.37826932652532</v>
      </c>
      <c r="F40" s="5" t="s">
        <v>6</v>
      </c>
      <c r="G40" s="38">
        <f t="shared" si="6"/>
        <v>21.139999999999873</v>
      </c>
      <c r="H40" s="38">
        <f t="shared" si="4"/>
        <v>45.061659949870496</v>
      </c>
      <c r="I40" s="38">
        <f t="shared" si="7"/>
        <v>0</v>
      </c>
      <c r="J40" s="38">
        <f t="shared" si="5"/>
        <v>36.308994095265341</v>
      </c>
      <c r="K40" s="38">
        <f t="shared" si="3"/>
        <v>1.2410605436118787</v>
      </c>
    </row>
    <row r="41" spans="1:11" x14ac:dyDescent="0.25">
      <c r="A41" s="19">
        <v>41488</v>
      </c>
      <c r="B41" s="3" t="s">
        <v>5</v>
      </c>
      <c r="C41" s="28">
        <v>1709.67</v>
      </c>
      <c r="D41" s="29" t="s">
        <v>4</v>
      </c>
      <c r="E41" s="34">
        <f t="shared" si="2"/>
        <v>55.613248961695895</v>
      </c>
      <c r="F41" s="5" t="s">
        <v>6</v>
      </c>
      <c r="G41" s="38">
        <f t="shared" si="6"/>
        <v>2.8000000000001819</v>
      </c>
      <c r="H41" s="38">
        <f t="shared" si="4"/>
        <v>39.426771956554454</v>
      </c>
      <c r="I41" s="38">
        <f t="shared" si="7"/>
        <v>0</v>
      </c>
      <c r="J41" s="38">
        <f t="shared" si="5"/>
        <v>31.467794882563297</v>
      </c>
      <c r="K41" s="38">
        <f t="shared" si="3"/>
        <v>1.2529245250165695</v>
      </c>
    </row>
    <row r="42" spans="1:11" x14ac:dyDescent="0.25">
      <c r="A42" s="19">
        <v>41491</v>
      </c>
      <c r="B42" s="3" t="s">
        <v>5</v>
      </c>
      <c r="C42" s="28">
        <v>1707.14</v>
      </c>
      <c r="D42" s="29" t="s">
        <v>4</v>
      </c>
      <c r="E42" s="34">
        <f t="shared" si="2"/>
        <v>55.309584056078585</v>
      </c>
      <c r="F42" s="5" t="s">
        <v>6</v>
      </c>
      <c r="G42" s="38">
        <f t="shared" si="6"/>
        <v>0</v>
      </c>
      <c r="H42" s="38">
        <f t="shared" si="4"/>
        <v>34.16986902901386</v>
      </c>
      <c r="I42" s="38">
        <f t="shared" si="7"/>
        <v>2.5299999999999727</v>
      </c>
      <c r="J42" s="38">
        <f t="shared" si="5"/>
        <v>27.609422231554856</v>
      </c>
      <c r="K42" s="38">
        <f t="shared" si="3"/>
        <v>1.2376162290698376</v>
      </c>
    </row>
    <row r="43" spans="1:11" x14ac:dyDescent="0.25">
      <c r="A43" s="19">
        <v>41492</v>
      </c>
      <c r="B43" s="3" t="s">
        <v>5</v>
      </c>
      <c r="C43" s="28">
        <v>1697.37</v>
      </c>
      <c r="D43" s="29" t="s">
        <v>4</v>
      </c>
      <c r="E43" s="34">
        <f t="shared" si="2"/>
        <v>53.995875960034823</v>
      </c>
      <c r="F43" s="5" t="s">
        <v>6</v>
      </c>
      <c r="G43" s="38">
        <f t="shared" si="6"/>
        <v>0</v>
      </c>
      <c r="H43" s="38">
        <f t="shared" si="4"/>
        <v>29.613886491812014</v>
      </c>
      <c r="I43" s="38">
        <f t="shared" si="7"/>
        <v>9.7700000000002092</v>
      </c>
      <c r="J43" s="38">
        <f t="shared" si="5"/>
        <v>25.230832600680905</v>
      </c>
      <c r="K43" s="38">
        <f t="shared" si="3"/>
        <v>1.1737181630309268</v>
      </c>
    </row>
    <row r="44" spans="1:11" x14ac:dyDescent="0.25">
      <c r="A44" s="19">
        <v>41493</v>
      </c>
      <c r="B44" s="3" t="s">
        <v>5</v>
      </c>
      <c r="C44" s="28">
        <v>1690.91</v>
      </c>
      <c r="D44" s="29" t="s">
        <v>4</v>
      </c>
      <c r="E44" s="34">
        <f t="shared" si="2"/>
        <v>53.034827025312218</v>
      </c>
      <c r="F44" s="5" t="s">
        <v>6</v>
      </c>
      <c r="G44" s="38">
        <f t="shared" si="6"/>
        <v>0</v>
      </c>
      <c r="H44" s="38">
        <f t="shared" si="4"/>
        <v>25.665368292903747</v>
      </c>
      <c r="I44" s="38">
        <f t="shared" si="7"/>
        <v>6.459999999999809</v>
      </c>
      <c r="J44" s="38">
        <f t="shared" si="5"/>
        <v>22.728054920590093</v>
      </c>
      <c r="K44" s="38">
        <f t="shared" si="3"/>
        <v>1.1292373404841012</v>
      </c>
    </row>
    <row r="45" spans="1:11" x14ac:dyDescent="0.25">
      <c r="A45" s="19">
        <v>41494</v>
      </c>
      <c r="B45" s="3" t="s">
        <v>5</v>
      </c>
      <c r="C45" s="28">
        <v>1697.48</v>
      </c>
      <c r="D45" s="29" t="s">
        <v>4</v>
      </c>
      <c r="E45" s="34">
        <f t="shared" si="2"/>
        <v>53.995695919467792</v>
      </c>
      <c r="F45" s="5" t="s">
        <v>6</v>
      </c>
      <c r="G45" s="38">
        <f t="shared" si="6"/>
        <v>6.5699999999999363</v>
      </c>
      <c r="H45" s="38">
        <f t="shared" si="4"/>
        <v>23.119319187183237</v>
      </c>
      <c r="I45" s="38">
        <f t="shared" si="7"/>
        <v>0</v>
      </c>
      <c r="J45" s="38">
        <f t="shared" si="5"/>
        <v>19.69764759784475</v>
      </c>
      <c r="K45" s="38">
        <f t="shared" si="3"/>
        <v>1.1737096560562326</v>
      </c>
    </row>
    <row r="46" spans="1:11" x14ac:dyDescent="0.25">
      <c r="A46" s="19">
        <v>41495</v>
      </c>
      <c r="B46" s="3" t="s">
        <v>5</v>
      </c>
      <c r="C46" s="28">
        <v>1691.42</v>
      </c>
      <c r="D46" s="29" t="s">
        <v>4</v>
      </c>
      <c r="E46" s="34">
        <f t="shared" si="2"/>
        <v>52.845034491166736</v>
      </c>
      <c r="F46" s="5" t="s">
        <v>6</v>
      </c>
      <c r="G46" s="38">
        <f t="shared" si="6"/>
        <v>0</v>
      </c>
      <c r="H46" s="38">
        <f t="shared" si="4"/>
        <v>20.036743295558807</v>
      </c>
      <c r="I46" s="38">
        <f t="shared" si="7"/>
        <v>6.0599999999999454</v>
      </c>
      <c r="J46" s="38">
        <f t="shared" si="5"/>
        <v>17.879294584798775</v>
      </c>
      <c r="K46" s="38">
        <f t="shared" si="3"/>
        <v>1.1206674402352723</v>
      </c>
    </row>
    <row r="47" spans="1:11" x14ac:dyDescent="0.25">
      <c r="A47" s="19">
        <v>41498</v>
      </c>
      <c r="B47" s="3" t="s">
        <v>5</v>
      </c>
      <c r="C47" s="28">
        <v>1689.47</v>
      </c>
      <c r="D47" s="29" t="s">
        <v>4</v>
      </c>
      <c r="E47" s="34">
        <f t="shared" si="2"/>
        <v>52.430195297292606</v>
      </c>
      <c r="F47" s="5" t="s">
        <v>6</v>
      </c>
      <c r="G47" s="38">
        <f t="shared" si="6"/>
        <v>0</v>
      </c>
      <c r="H47" s="38">
        <f t="shared" si="4"/>
        <v>17.365177522817632</v>
      </c>
      <c r="I47" s="38">
        <f t="shared" si="7"/>
        <v>1.9500000000000455</v>
      </c>
      <c r="J47" s="38">
        <f t="shared" si="5"/>
        <v>15.755388640158944</v>
      </c>
      <c r="K47" s="38">
        <f t="shared" si="3"/>
        <v>1.1021738606025555</v>
      </c>
    </row>
    <row r="48" spans="1:11" x14ac:dyDescent="0.25">
      <c r="A48" s="19">
        <v>41499</v>
      </c>
      <c r="B48" s="3" t="s">
        <v>5</v>
      </c>
      <c r="C48" s="28">
        <v>1694.16</v>
      </c>
      <c r="D48" s="29" t="s">
        <v>4</v>
      </c>
      <c r="E48" s="34">
        <f t="shared" si="2"/>
        <v>53.444418380688347</v>
      </c>
      <c r="F48" s="5" t="s">
        <v>6</v>
      </c>
      <c r="G48" s="38">
        <f t="shared" si="6"/>
        <v>4.6900000000000546</v>
      </c>
      <c r="H48" s="38">
        <f t="shared" si="4"/>
        <v>15.675153853108622</v>
      </c>
      <c r="I48" s="38">
        <f t="shared" si="7"/>
        <v>0</v>
      </c>
      <c r="J48" s="38">
        <f t="shared" si="5"/>
        <v>13.654670154804419</v>
      </c>
      <c r="K48" s="38">
        <f t="shared" si="3"/>
        <v>1.1479701578579173</v>
      </c>
    </row>
    <row r="49" spans="1:11" x14ac:dyDescent="0.25">
      <c r="A49" s="19">
        <v>41500</v>
      </c>
      <c r="B49" s="3" t="s">
        <v>5</v>
      </c>
      <c r="C49" s="28">
        <v>1685.39</v>
      </c>
      <c r="D49" s="29" t="s">
        <v>4</v>
      </c>
      <c r="E49" s="34">
        <f t="shared" si="2"/>
        <v>51.093992194266569</v>
      </c>
      <c r="F49" s="5" t="s">
        <v>6</v>
      </c>
      <c r="G49" s="38">
        <f t="shared" si="6"/>
        <v>0</v>
      </c>
      <c r="H49" s="38">
        <f t="shared" si="4"/>
        <v>13.585133339360807</v>
      </c>
      <c r="I49" s="38">
        <f t="shared" si="7"/>
        <v>8.7699999999999818</v>
      </c>
      <c r="J49" s="38">
        <f t="shared" si="5"/>
        <v>13.003380800830495</v>
      </c>
      <c r="K49" s="38">
        <f t="shared" si="3"/>
        <v>1.0447385604898347</v>
      </c>
    </row>
    <row r="50" spans="1:11" x14ac:dyDescent="0.25">
      <c r="A50" s="19">
        <v>41501</v>
      </c>
      <c r="B50" s="3" t="s">
        <v>5</v>
      </c>
      <c r="C50" s="28">
        <v>1661.32</v>
      </c>
      <c r="D50" s="29" t="s">
        <v>4</v>
      </c>
      <c r="E50" s="34">
        <f t="shared" si="2"/>
        <v>44.847869862584453</v>
      </c>
      <c r="F50" s="5" t="s">
        <v>6</v>
      </c>
      <c r="G50" s="38">
        <f t="shared" si="6"/>
        <v>0</v>
      </c>
      <c r="H50" s="38">
        <f t="shared" si="4"/>
        <v>11.773782227446032</v>
      </c>
      <c r="I50" s="38">
        <f t="shared" si="7"/>
        <v>24.070000000000164</v>
      </c>
      <c r="J50" s="38">
        <f t="shared" si="5"/>
        <v>14.478930027386451</v>
      </c>
      <c r="K50" s="38">
        <f t="shared" si="3"/>
        <v>0.81316659485032983</v>
      </c>
    </row>
    <row r="51" spans="1:11" x14ac:dyDescent="0.25">
      <c r="A51" s="19">
        <v>41502</v>
      </c>
      <c r="B51" s="3" t="s">
        <v>5</v>
      </c>
      <c r="C51" s="28">
        <v>1655.83</v>
      </c>
      <c r="D51" s="29" t="s">
        <v>4</v>
      </c>
      <c r="E51" s="34">
        <f t="shared" si="2"/>
        <v>43.449975525652732</v>
      </c>
      <c r="F51" s="5" t="s">
        <v>6</v>
      </c>
      <c r="G51" s="38">
        <f t="shared" si="6"/>
        <v>0</v>
      </c>
      <c r="H51" s="38">
        <f t="shared" si="4"/>
        <v>10.203944597119895</v>
      </c>
      <c r="I51" s="38">
        <f t="shared" si="7"/>
        <v>5.4900000000000091</v>
      </c>
      <c r="J51" s="38">
        <f t="shared" si="5"/>
        <v>13.280406023734926</v>
      </c>
      <c r="K51" s="38">
        <f t="shared" si="3"/>
        <v>0.76834583060813522</v>
      </c>
    </row>
    <row r="52" spans="1:11" x14ac:dyDescent="0.25">
      <c r="A52" s="19">
        <v>41505</v>
      </c>
      <c r="B52" s="3" t="s">
        <v>5</v>
      </c>
      <c r="C52" s="28">
        <v>1646.06</v>
      </c>
      <c r="D52" s="29" t="s">
        <v>4</v>
      </c>
      <c r="E52" s="34">
        <f t="shared" si="2"/>
        <v>40.836314899482119</v>
      </c>
      <c r="F52" s="5" t="s">
        <v>6</v>
      </c>
      <c r="G52" s="38">
        <f t="shared" si="6"/>
        <v>0</v>
      </c>
      <c r="H52" s="38">
        <f t="shared" si="4"/>
        <v>8.8434186508372417</v>
      </c>
      <c r="I52" s="38">
        <f t="shared" si="7"/>
        <v>9.7699999999999818</v>
      </c>
      <c r="J52" s="38">
        <f t="shared" si="5"/>
        <v>12.812351887236932</v>
      </c>
      <c r="K52" s="38">
        <f t="shared" si="3"/>
        <v>0.69022602006791922</v>
      </c>
    </row>
    <row r="53" spans="1:11" x14ac:dyDescent="0.25">
      <c r="A53" s="19">
        <v>41506</v>
      </c>
      <c r="B53" s="3" t="s">
        <v>5</v>
      </c>
      <c r="C53" s="28">
        <v>1652.35</v>
      </c>
      <c r="D53" s="29" t="s">
        <v>4</v>
      </c>
      <c r="E53" s="34">
        <f t="shared" si="2"/>
        <v>43.366972710658636</v>
      </c>
      <c r="F53" s="5" t="s">
        <v>6</v>
      </c>
      <c r="G53" s="38">
        <f t="shared" si="6"/>
        <v>6.2899999999999636</v>
      </c>
      <c r="H53" s="38">
        <f t="shared" si="4"/>
        <v>8.502962830725604</v>
      </c>
      <c r="I53" s="38">
        <f t="shared" si="7"/>
        <v>0</v>
      </c>
      <c r="J53" s="38">
        <f t="shared" si="5"/>
        <v>11.104038302272009</v>
      </c>
      <c r="K53" s="38">
        <f t="shared" si="3"/>
        <v>0.76575409767686087</v>
      </c>
    </row>
    <row r="54" spans="1:11" x14ac:dyDescent="0.25">
      <c r="A54" s="19">
        <v>41507</v>
      </c>
      <c r="B54" s="3" t="s">
        <v>5</v>
      </c>
      <c r="C54" s="28">
        <v>1642.8</v>
      </c>
      <c r="D54" s="29" t="s">
        <v>4</v>
      </c>
      <c r="E54" s="34">
        <f t="shared" si="2"/>
        <v>40.343847373526913</v>
      </c>
      <c r="F54" s="5" t="s">
        <v>6</v>
      </c>
      <c r="G54" s="38">
        <f t="shared" si="6"/>
        <v>0</v>
      </c>
      <c r="H54" s="38">
        <f t="shared" si="4"/>
        <v>7.3692344532955234</v>
      </c>
      <c r="I54" s="38">
        <f t="shared" si="7"/>
        <v>9.5499999999999545</v>
      </c>
      <c r="J54" s="38">
        <f t="shared" si="5"/>
        <v>10.896833195302403</v>
      </c>
      <c r="K54" s="38">
        <f t="shared" si="3"/>
        <v>0.6762730346714293</v>
      </c>
    </row>
    <row r="55" spans="1:11" x14ac:dyDescent="0.25">
      <c r="A55" s="19">
        <v>41508</v>
      </c>
      <c r="B55" s="3" t="s">
        <v>5</v>
      </c>
      <c r="C55" s="28">
        <v>1656.96</v>
      </c>
      <c r="D55" s="29" t="s">
        <v>4</v>
      </c>
      <c r="E55" s="34">
        <f t="shared" si="2"/>
        <v>46.700493341760897</v>
      </c>
      <c r="F55" s="5" t="s">
        <v>6</v>
      </c>
      <c r="G55" s="38">
        <f t="shared" si="6"/>
        <v>14.160000000000082</v>
      </c>
      <c r="H55" s="38">
        <f t="shared" si="4"/>
        <v>8.274669859522799</v>
      </c>
      <c r="I55" s="38">
        <f t="shared" si="7"/>
        <v>0</v>
      </c>
      <c r="J55" s="38">
        <f t="shared" si="5"/>
        <v>9.4439221025954154</v>
      </c>
      <c r="K55" s="38">
        <f t="shared" si="3"/>
        <v>0.87618997378734431</v>
      </c>
    </row>
    <row r="56" spans="1:11" x14ac:dyDescent="0.25">
      <c r="A56" s="19">
        <v>41509</v>
      </c>
      <c r="B56" s="3" t="s">
        <v>5</v>
      </c>
      <c r="C56" s="28">
        <v>1663.5</v>
      </c>
      <c r="D56" s="29" t="s">
        <v>4</v>
      </c>
      <c r="E56" s="34">
        <f t="shared" si="2"/>
        <v>49.564484349777594</v>
      </c>
      <c r="F56" s="5" t="s">
        <v>6</v>
      </c>
      <c r="G56" s="38">
        <f t="shared" si="6"/>
        <v>6.5399999999999636</v>
      </c>
      <c r="H56" s="38">
        <f t="shared" si="4"/>
        <v>8.0433805449197546</v>
      </c>
      <c r="I56" s="38">
        <f t="shared" si="7"/>
        <v>0</v>
      </c>
      <c r="J56" s="38">
        <f t="shared" si="5"/>
        <v>8.1847324889160262</v>
      </c>
      <c r="K56" s="38">
        <f t="shared" si="3"/>
        <v>0.98272980281424049</v>
      </c>
    </row>
    <row r="57" spans="1:11" x14ac:dyDescent="0.25">
      <c r="A57" s="19">
        <v>41512</v>
      </c>
      <c r="B57" s="3" t="s">
        <v>5</v>
      </c>
      <c r="C57" s="28">
        <v>1656.78</v>
      </c>
      <c r="D57" s="29" t="s">
        <v>4</v>
      </c>
      <c r="E57" s="34">
        <f t="shared" si="2"/>
        <v>46.595988656139781</v>
      </c>
      <c r="F57" s="5" t="s">
        <v>6</v>
      </c>
      <c r="G57" s="38">
        <f t="shared" si="6"/>
        <v>0</v>
      </c>
      <c r="H57" s="38">
        <f t="shared" si="4"/>
        <v>6.9709298055971205</v>
      </c>
      <c r="I57" s="38">
        <f t="shared" si="7"/>
        <v>6.7200000000000273</v>
      </c>
      <c r="J57" s="38">
        <f t="shared" si="5"/>
        <v>7.9894348237272261</v>
      </c>
      <c r="K57" s="38">
        <f t="shared" si="3"/>
        <v>0.87251851468825758</v>
      </c>
    </row>
    <row r="58" spans="1:11" x14ac:dyDescent="0.25">
      <c r="A58" s="19">
        <v>41513</v>
      </c>
      <c r="B58" s="3" t="s">
        <v>5</v>
      </c>
      <c r="C58" s="28">
        <v>1630.48</v>
      </c>
      <c r="D58" s="29" t="s">
        <v>4</v>
      </c>
      <c r="E58" s="34">
        <f t="shared" si="2"/>
        <v>36.676521344984188</v>
      </c>
      <c r="F58" s="5" t="s">
        <v>6</v>
      </c>
      <c r="G58" s="38">
        <f t="shared" si="6"/>
        <v>0</v>
      </c>
      <c r="H58" s="38">
        <f t="shared" si="4"/>
        <v>6.041472498184171</v>
      </c>
      <c r="I58" s="38">
        <f t="shared" si="7"/>
        <v>26.299999999999955</v>
      </c>
      <c r="J58" s="38">
        <f t="shared" si="5"/>
        <v>10.430843513896924</v>
      </c>
      <c r="K58" s="38">
        <f t="shared" si="3"/>
        <v>0.57919309115654627</v>
      </c>
    </row>
    <row r="59" spans="1:11" x14ac:dyDescent="0.25">
      <c r="A59" s="19">
        <v>41514</v>
      </c>
      <c r="B59" s="3" t="s">
        <v>5</v>
      </c>
      <c r="C59" s="28">
        <v>1634.96</v>
      </c>
      <c r="D59" s="29" t="s">
        <v>4</v>
      </c>
      <c r="E59" s="34">
        <f t="shared" si="2"/>
        <v>39.219677300558757</v>
      </c>
      <c r="F59" s="5" t="s">
        <v>6</v>
      </c>
      <c r="G59" s="38">
        <f t="shared" si="6"/>
        <v>4.4800000000000182</v>
      </c>
      <c r="H59" s="38">
        <f t="shared" si="4"/>
        <v>5.8332761650929505</v>
      </c>
      <c r="I59" s="38">
        <f t="shared" si="7"/>
        <v>0</v>
      </c>
      <c r="J59" s="38">
        <f t="shared" si="5"/>
        <v>9.0400643787106674</v>
      </c>
      <c r="K59" s="38">
        <f t="shared" si="3"/>
        <v>0.64526931675733457</v>
      </c>
    </row>
    <row r="60" spans="1:11" x14ac:dyDescent="0.25">
      <c r="A60" s="19">
        <v>41515</v>
      </c>
      <c r="B60" s="3" t="s">
        <v>5</v>
      </c>
      <c r="C60" s="28">
        <v>1638.17</v>
      </c>
      <c r="D60" s="29" t="s">
        <v>4</v>
      </c>
      <c r="E60" s="34">
        <f t="shared" si="2"/>
        <v>41.172938439713015</v>
      </c>
      <c r="F60" s="5" t="s">
        <v>6</v>
      </c>
      <c r="G60" s="38">
        <f t="shared" si="6"/>
        <v>3.2100000000000364</v>
      </c>
      <c r="H60" s="38">
        <f t="shared" si="4"/>
        <v>5.483506009747229</v>
      </c>
      <c r="I60" s="38">
        <f t="shared" si="7"/>
        <v>0</v>
      </c>
      <c r="J60" s="38">
        <f t="shared" si="5"/>
        <v>7.8347224615492452</v>
      </c>
      <c r="K60" s="38">
        <f t="shared" si="3"/>
        <v>0.69989792703683285</v>
      </c>
    </row>
    <row r="61" spans="1:11" x14ac:dyDescent="0.25">
      <c r="A61" s="19">
        <v>41516</v>
      </c>
      <c r="B61" s="3" t="s">
        <v>5</v>
      </c>
      <c r="C61" s="28">
        <v>1632.97</v>
      </c>
      <c r="D61" s="29" t="s">
        <v>4</v>
      </c>
      <c r="E61" s="34">
        <f t="shared" si="2"/>
        <v>38.839901343824032</v>
      </c>
      <c r="F61" s="5" t="s">
        <v>6</v>
      </c>
      <c r="G61" s="38">
        <f t="shared" si="6"/>
        <v>0</v>
      </c>
      <c r="H61" s="38">
        <f t="shared" si="4"/>
        <v>4.7523718751142656</v>
      </c>
      <c r="I61" s="38">
        <f t="shared" si="7"/>
        <v>5.2000000000000455</v>
      </c>
      <c r="J61" s="38">
        <f t="shared" si="5"/>
        <v>7.4834261333426859</v>
      </c>
      <c r="K61" s="38">
        <f t="shared" si="3"/>
        <v>0.63505295441347309</v>
      </c>
    </row>
    <row r="62" spans="1:11" x14ac:dyDescent="0.25">
      <c r="A62" s="19">
        <v>41520</v>
      </c>
      <c r="B62" s="3" t="s">
        <v>5</v>
      </c>
      <c r="C62" s="28">
        <v>1639.77</v>
      </c>
      <c r="D62" s="29" t="s">
        <v>4</v>
      </c>
      <c r="E62" s="34">
        <f t="shared" si="2"/>
        <v>43.65718069709132</v>
      </c>
      <c r="F62" s="5" t="s">
        <v>6</v>
      </c>
      <c r="G62" s="38">
        <f t="shared" si="6"/>
        <v>6.7999999999999545</v>
      </c>
      <c r="H62" s="38">
        <f t="shared" si="4"/>
        <v>5.0253889584323579</v>
      </c>
      <c r="I62" s="38">
        <f t="shared" si="7"/>
        <v>0</v>
      </c>
      <c r="J62" s="38">
        <f t="shared" si="5"/>
        <v>6.4856359822303284</v>
      </c>
      <c r="K62" s="38">
        <f t="shared" si="3"/>
        <v>0.77484906217388261</v>
      </c>
    </row>
    <row r="63" spans="1:11" x14ac:dyDescent="0.25">
      <c r="A63" s="19">
        <v>41521</v>
      </c>
      <c r="B63" s="3" t="s">
        <v>5</v>
      </c>
      <c r="C63" s="28">
        <v>1653.08</v>
      </c>
      <c r="D63" s="29" t="s">
        <v>4</v>
      </c>
      <c r="E63" s="34">
        <f t="shared" si="2"/>
        <v>52.166301107745269</v>
      </c>
      <c r="F63" s="5" t="s">
        <v>6</v>
      </c>
      <c r="G63" s="38">
        <f t="shared" si="6"/>
        <v>13.309999999999945</v>
      </c>
      <c r="H63" s="38">
        <f t="shared" si="4"/>
        <v>6.1300037639747034</v>
      </c>
      <c r="I63" s="38">
        <f t="shared" si="7"/>
        <v>0</v>
      </c>
      <c r="J63" s="38">
        <f t="shared" si="5"/>
        <v>5.6208845179329519</v>
      </c>
      <c r="K63" s="38">
        <f t="shared" si="3"/>
        <v>1.0905763575852607</v>
      </c>
    </row>
    <row r="64" spans="1:11" x14ac:dyDescent="0.25">
      <c r="A64" s="19">
        <v>41522</v>
      </c>
      <c r="B64" s="3" t="s">
        <v>5</v>
      </c>
      <c r="C64" s="28">
        <v>1655.08</v>
      </c>
      <c r="D64" s="29" t="s">
        <v>4</v>
      </c>
      <c r="E64" s="34">
        <f t="shared" si="2"/>
        <v>53.386847845253548</v>
      </c>
      <c r="F64" s="5" t="s">
        <v>6</v>
      </c>
      <c r="G64" s="38">
        <f t="shared" si="6"/>
        <v>2</v>
      </c>
      <c r="H64" s="38">
        <f t="shared" si="4"/>
        <v>5.5793365954447429</v>
      </c>
      <c r="I64" s="38">
        <f t="shared" si="7"/>
        <v>0</v>
      </c>
      <c r="J64" s="38">
        <f t="shared" si="5"/>
        <v>4.871433248875225</v>
      </c>
      <c r="K64" s="38">
        <f t="shared" si="3"/>
        <v>1.145317262990921</v>
      </c>
    </row>
    <row r="65" spans="1:11" x14ac:dyDescent="0.25">
      <c r="A65" s="19">
        <v>41523</v>
      </c>
      <c r="B65" s="3" t="s">
        <v>5</v>
      </c>
      <c r="C65" s="28">
        <v>1655.17</v>
      </c>
      <c r="D65" s="29" t="s">
        <v>4</v>
      </c>
      <c r="E65" s="34">
        <f t="shared" si="2"/>
        <v>53.448523579566491</v>
      </c>
      <c r="F65" s="5" t="s">
        <v>6</v>
      </c>
      <c r="G65" s="38">
        <f t="shared" si="6"/>
        <v>9.0000000000145519E-2</v>
      </c>
      <c r="H65" s="38">
        <f t="shared" si="4"/>
        <v>4.8474250493854631</v>
      </c>
      <c r="I65" s="38">
        <f t="shared" si="7"/>
        <v>0</v>
      </c>
      <c r="J65" s="38">
        <f t="shared" si="5"/>
        <v>4.2219088156918616</v>
      </c>
      <c r="K65" s="38">
        <f t="shared" si="3"/>
        <v>1.1481595792331425</v>
      </c>
    </row>
    <row r="66" spans="1:11" x14ac:dyDescent="0.25">
      <c r="A66" s="19">
        <v>41526</v>
      </c>
      <c r="B66" s="3" t="s">
        <v>5</v>
      </c>
      <c r="C66" s="28">
        <v>1671.71</v>
      </c>
      <c r="D66" s="29" t="s">
        <v>4</v>
      </c>
      <c r="E66" s="34">
        <f t="shared" si="2"/>
        <v>63.647948471932835</v>
      </c>
      <c r="F66" s="5" t="s">
        <v>6</v>
      </c>
      <c r="G66" s="38">
        <f t="shared" si="6"/>
        <v>16.539999999999964</v>
      </c>
      <c r="H66" s="38">
        <f t="shared" si="4"/>
        <v>6.4064350428007302</v>
      </c>
      <c r="I66" s="38">
        <f t="shared" si="7"/>
        <v>0</v>
      </c>
      <c r="J66" s="38">
        <f t="shared" si="5"/>
        <v>3.6589876402662802</v>
      </c>
      <c r="K66" s="38">
        <f t="shared" si="3"/>
        <v>1.7508763823904325</v>
      </c>
    </row>
    <row r="67" spans="1:11" x14ac:dyDescent="0.25">
      <c r="A67" s="19">
        <v>41527</v>
      </c>
      <c r="B67" s="3" t="s">
        <v>5</v>
      </c>
      <c r="C67" s="28">
        <v>1683.99</v>
      </c>
      <c r="D67" s="29" t="s">
        <v>4</v>
      </c>
      <c r="E67" s="34">
        <f t="shared" si="2"/>
        <v>69.392775333332693</v>
      </c>
      <c r="F67" s="5" t="s">
        <v>6</v>
      </c>
      <c r="G67" s="38">
        <f t="shared" ref="G67:G98" si="8">IF(C67&gt;C66,C67-C66,0)</f>
        <v>12.279999999999973</v>
      </c>
      <c r="H67" s="38">
        <f t="shared" si="4"/>
        <v>7.1895770370939625</v>
      </c>
      <c r="I67" s="38">
        <f t="shared" ref="I67:I98" si="9">IF(C66&gt;C67,C66-C67,0)</f>
        <v>0</v>
      </c>
      <c r="J67" s="38">
        <f t="shared" si="5"/>
        <v>3.1711226215641095</v>
      </c>
      <c r="K67" s="38">
        <f t="shared" ref="K67:K111" si="10">H67/J67</f>
        <v>2.2672024689943431</v>
      </c>
    </row>
    <row r="68" spans="1:11" x14ac:dyDescent="0.25">
      <c r="A68" s="19">
        <v>41528</v>
      </c>
      <c r="B68" s="3" t="s">
        <v>5</v>
      </c>
      <c r="C68" s="28">
        <v>1689.13</v>
      </c>
      <c r="D68" s="29" t="s">
        <v>4</v>
      </c>
      <c r="E68" s="34">
        <f t="shared" si="2"/>
        <v>71.563184608167234</v>
      </c>
      <c r="F68" s="5" t="s">
        <v>6</v>
      </c>
      <c r="G68" s="38">
        <f t="shared" si="8"/>
        <v>5.1400000000001</v>
      </c>
      <c r="H68" s="38">
        <f t="shared" si="4"/>
        <v>6.9163000988147809</v>
      </c>
      <c r="I68" s="38">
        <f t="shared" si="9"/>
        <v>0</v>
      </c>
      <c r="J68" s="38">
        <f t="shared" si="5"/>
        <v>2.7483062720222282</v>
      </c>
      <c r="K68" s="38">
        <f t="shared" si="10"/>
        <v>2.5165681748147035</v>
      </c>
    </row>
    <row r="69" spans="1:11" x14ac:dyDescent="0.25">
      <c r="A69" s="19">
        <v>41529</v>
      </c>
      <c r="B69" s="3" t="s">
        <v>5</v>
      </c>
      <c r="C69" s="28">
        <v>1683.42</v>
      </c>
      <c r="D69" s="29" t="s">
        <v>4</v>
      </c>
      <c r="E69" s="34">
        <f t="shared" si="2"/>
        <v>65.600451010230984</v>
      </c>
      <c r="F69" s="5" t="s">
        <v>6</v>
      </c>
      <c r="G69" s="38">
        <f t="shared" si="8"/>
        <v>0</v>
      </c>
      <c r="H69" s="38">
        <f t="shared" si="4"/>
        <v>5.9941267523061432</v>
      </c>
      <c r="I69" s="38">
        <f t="shared" si="9"/>
        <v>5.7100000000000364</v>
      </c>
      <c r="J69" s="38">
        <f t="shared" si="5"/>
        <v>3.1431987690859362</v>
      </c>
      <c r="K69" s="38">
        <f t="shared" si="10"/>
        <v>1.9070148573675079</v>
      </c>
    </row>
    <row r="70" spans="1:11" x14ac:dyDescent="0.25">
      <c r="A70" s="19">
        <v>41530</v>
      </c>
      <c r="B70" s="3" t="s">
        <v>5</v>
      </c>
      <c r="C70" s="28">
        <v>1687.99</v>
      </c>
      <c r="D70" s="29" t="s">
        <v>4</v>
      </c>
      <c r="E70" s="34">
        <f t="shared" si="2"/>
        <v>68.058229459379092</v>
      </c>
      <c r="F70" s="5" t="s">
        <v>6</v>
      </c>
      <c r="G70" s="38">
        <f t="shared" si="8"/>
        <v>4.5699999999999363</v>
      </c>
      <c r="H70" s="38">
        <f t="shared" si="4"/>
        <v>5.8042431853319822</v>
      </c>
      <c r="I70" s="38">
        <f t="shared" si="9"/>
        <v>0</v>
      </c>
      <c r="J70" s="38">
        <f t="shared" si="5"/>
        <v>2.7241055998744783</v>
      </c>
      <c r="K70" s="38">
        <f t="shared" si="10"/>
        <v>2.1306968370093404</v>
      </c>
    </row>
    <row r="71" spans="1:11" x14ac:dyDescent="0.25">
      <c r="A71" s="19">
        <v>41533</v>
      </c>
      <c r="B71" s="3" t="s">
        <v>5</v>
      </c>
      <c r="C71" s="28">
        <v>1697.6</v>
      </c>
      <c r="D71" s="29" t="s">
        <v>4</v>
      </c>
      <c r="E71" s="34">
        <f t="shared" si="2"/>
        <v>72.777483416154524</v>
      </c>
      <c r="F71" s="5" t="s">
        <v>6</v>
      </c>
      <c r="G71" s="38">
        <f t="shared" si="8"/>
        <v>9.6099999999999</v>
      </c>
      <c r="H71" s="38">
        <f t="shared" si="4"/>
        <v>6.3116774272877052</v>
      </c>
      <c r="I71" s="38">
        <f t="shared" si="9"/>
        <v>0</v>
      </c>
      <c r="J71" s="38">
        <f t="shared" si="5"/>
        <v>2.3608915198912146</v>
      </c>
      <c r="K71" s="38">
        <f t="shared" si="10"/>
        <v>2.6734296659164309</v>
      </c>
    </row>
    <row r="72" spans="1:11" x14ac:dyDescent="0.25">
      <c r="A72" s="19">
        <v>41534</v>
      </c>
      <c r="B72" s="3" t="s">
        <v>5</v>
      </c>
      <c r="C72" s="28">
        <v>1704.76</v>
      </c>
      <c r="D72" s="29" t="s">
        <v>4</v>
      </c>
      <c r="E72" s="34">
        <f t="shared" si="2"/>
        <v>75.84545144464478</v>
      </c>
      <c r="F72" s="5" t="s">
        <v>6</v>
      </c>
      <c r="G72" s="38">
        <f t="shared" si="8"/>
        <v>7.1600000000000819</v>
      </c>
      <c r="H72" s="38">
        <f t="shared" si="4"/>
        <v>6.424787103649356</v>
      </c>
      <c r="I72" s="38">
        <f t="shared" si="9"/>
        <v>0</v>
      </c>
      <c r="J72" s="38">
        <f t="shared" si="5"/>
        <v>2.0461059839057194</v>
      </c>
      <c r="K72" s="38">
        <f t="shared" si="10"/>
        <v>3.1400069958181587</v>
      </c>
    </row>
    <row r="73" spans="1:11" x14ac:dyDescent="0.25">
      <c r="A73" s="19">
        <v>41535</v>
      </c>
      <c r="B73" s="3" t="s">
        <v>5</v>
      </c>
      <c r="C73" s="28">
        <v>1725.52</v>
      </c>
      <c r="D73" s="29" t="s">
        <v>4</v>
      </c>
      <c r="E73" s="34">
        <f t="shared" si="2"/>
        <v>82.459050806351925</v>
      </c>
      <c r="F73" s="5" t="s">
        <v>6</v>
      </c>
      <c r="G73" s="38">
        <f t="shared" si="8"/>
        <v>20.759999999999991</v>
      </c>
      <c r="H73" s="38">
        <f t="shared" si="4"/>
        <v>8.3361488231627732</v>
      </c>
      <c r="I73" s="38">
        <f t="shared" si="9"/>
        <v>0</v>
      </c>
      <c r="J73" s="38">
        <f t="shared" si="5"/>
        <v>1.7732918527182902</v>
      </c>
      <c r="K73" s="38">
        <f t="shared" si="10"/>
        <v>4.7009457638821486</v>
      </c>
    </row>
    <row r="74" spans="1:11" x14ac:dyDescent="0.25">
      <c r="A74" s="19">
        <v>41536</v>
      </c>
      <c r="B74" s="3" t="s">
        <v>5</v>
      </c>
      <c r="C74" s="28">
        <v>1722.34</v>
      </c>
      <c r="D74" s="29" t="s">
        <v>4</v>
      </c>
      <c r="E74" s="34">
        <f t="shared" si="2"/>
        <v>78.652771400017727</v>
      </c>
      <c r="F74" s="5" t="s">
        <v>6</v>
      </c>
      <c r="G74" s="38">
        <f t="shared" si="8"/>
        <v>0</v>
      </c>
      <c r="H74" s="38">
        <f t="shared" si="4"/>
        <v>7.2246623134077366</v>
      </c>
      <c r="I74" s="38">
        <f t="shared" si="9"/>
        <v>3.1800000000000637</v>
      </c>
      <c r="J74" s="38">
        <f t="shared" si="5"/>
        <v>1.9608529390225269</v>
      </c>
      <c r="K74" s="38">
        <f t="shared" si="10"/>
        <v>3.6844488281763681</v>
      </c>
    </row>
    <row r="75" spans="1:11" x14ac:dyDescent="0.25">
      <c r="A75" s="19">
        <v>41537</v>
      </c>
      <c r="B75" s="3" t="s">
        <v>5</v>
      </c>
      <c r="C75" s="28">
        <v>1709.91</v>
      </c>
      <c r="D75" s="29" t="s">
        <v>4</v>
      </c>
      <c r="E75" s="34">
        <f t="shared" si="2"/>
        <v>65.099815967359021</v>
      </c>
      <c r="F75" s="5" t="s">
        <v>6</v>
      </c>
      <c r="G75" s="38">
        <f t="shared" si="8"/>
        <v>0</v>
      </c>
      <c r="H75" s="38">
        <f t="shared" si="4"/>
        <v>6.2613740049533719</v>
      </c>
      <c r="I75" s="38">
        <f t="shared" si="9"/>
        <v>12.429999999999836</v>
      </c>
      <c r="J75" s="38">
        <f t="shared" si="5"/>
        <v>3.3567392138195018</v>
      </c>
      <c r="K75" s="38">
        <f t="shared" si="10"/>
        <v>1.8653144036854743</v>
      </c>
    </row>
    <row r="76" spans="1:11" x14ac:dyDescent="0.25">
      <c r="A76" s="19">
        <v>41540</v>
      </c>
      <c r="B76" s="3" t="s">
        <v>5</v>
      </c>
      <c r="C76" s="28">
        <v>1701.84</v>
      </c>
      <c r="D76" s="29" t="s">
        <v>4</v>
      </c>
      <c r="E76" s="34">
        <f t="shared" si="2"/>
        <v>57.657226854755351</v>
      </c>
      <c r="F76" s="5" t="s">
        <v>6</v>
      </c>
      <c r="G76" s="38">
        <f t="shared" si="8"/>
        <v>0</v>
      </c>
      <c r="H76" s="38">
        <f t="shared" si="4"/>
        <v>5.4265241376262559</v>
      </c>
      <c r="I76" s="38">
        <f t="shared" si="9"/>
        <v>8.0700000000001637</v>
      </c>
      <c r="J76" s="38">
        <f t="shared" si="5"/>
        <v>3.985173985310257</v>
      </c>
      <c r="K76" s="38">
        <f t="shared" si="10"/>
        <v>1.3616780992822288</v>
      </c>
    </row>
    <row r="77" spans="1:11" x14ac:dyDescent="0.25">
      <c r="A77" s="19">
        <v>41541</v>
      </c>
      <c r="B77" s="3" t="s">
        <v>5</v>
      </c>
      <c r="C77" s="28">
        <v>1697.42</v>
      </c>
      <c r="D77" s="29" t="s">
        <v>4</v>
      </c>
      <c r="E77" s="34">
        <f t="shared" si="2"/>
        <v>53.772160755510612</v>
      </c>
      <c r="F77" s="5" t="s">
        <v>6</v>
      </c>
      <c r="G77" s="38">
        <f t="shared" si="8"/>
        <v>0</v>
      </c>
      <c r="H77" s="38">
        <f t="shared" si="4"/>
        <v>4.702987585942755</v>
      </c>
      <c r="I77" s="38">
        <f t="shared" si="9"/>
        <v>4.4199999999998454</v>
      </c>
      <c r="J77" s="38">
        <f t="shared" si="5"/>
        <v>4.0431507872688686</v>
      </c>
      <c r="K77" s="38">
        <f t="shared" si="10"/>
        <v>1.163198661982034</v>
      </c>
    </row>
    <row r="78" spans="1:11" x14ac:dyDescent="0.25">
      <c r="A78" s="19">
        <v>41542</v>
      </c>
      <c r="B78" s="3" t="s">
        <v>5</v>
      </c>
      <c r="C78" s="28">
        <v>1692.77</v>
      </c>
      <c r="D78" s="29" t="s">
        <v>4</v>
      </c>
      <c r="E78" s="34">
        <f t="shared" si="2"/>
        <v>49.706454147087669</v>
      </c>
      <c r="F78" s="5" t="s">
        <v>6</v>
      </c>
      <c r="G78" s="38">
        <f t="shared" si="8"/>
        <v>0</v>
      </c>
      <c r="H78" s="38">
        <f t="shared" si="4"/>
        <v>4.0759225744837213</v>
      </c>
      <c r="I78" s="38">
        <f t="shared" si="9"/>
        <v>4.6500000000000909</v>
      </c>
      <c r="J78" s="38">
        <f t="shared" si="5"/>
        <v>4.1240640156330315</v>
      </c>
      <c r="K78" s="38">
        <f t="shared" si="10"/>
        <v>0.98832669886625879</v>
      </c>
    </row>
    <row r="79" spans="1:11" x14ac:dyDescent="0.25">
      <c r="A79" s="19">
        <v>41543</v>
      </c>
      <c r="B79" s="3" t="s">
        <v>5</v>
      </c>
      <c r="C79" s="28">
        <v>1698.67</v>
      </c>
      <c r="D79" s="29" t="s">
        <v>4</v>
      </c>
      <c r="E79" s="34">
        <f t="shared" si="2"/>
        <v>54.718825049650043</v>
      </c>
      <c r="F79" s="5" t="s">
        <v>6</v>
      </c>
      <c r="G79" s="38">
        <f t="shared" si="8"/>
        <v>5.9000000000000909</v>
      </c>
      <c r="H79" s="38">
        <f t="shared" si="4"/>
        <v>4.319132897885904</v>
      </c>
      <c r="I79" s="38">
        <f t="shared" si="9"/>
        <v>0</v>
      </c>
      <c r="J79" s="38">
        <f t="shared" si="5"/>
        <v>3.5741888135486275</v>
      </c>
      <c r="K79" s="38">
        <f t="shared" si="10"/>
        <v>1.2084232599893512</v>
      </c>
    </row>
    <row r="80" spans="1:11" x14ac:dyDescent="0.25">
      <c r="A80" s="19">
        <v>41544</v>
      </c>
      <c r="B80" s="3" t="s">
        <v>5</v>
      </c>
      <c r="C80" s="28">
        <v>1691.75</v>
      </c>
      <c r="D80" s="29" t="s">
        <v>4</v>
      </c>
      <c r="E80" s="34">
        <f t="shared" ref="E80:E111" si="11">100-(100 / (1 + K80))</f>
        <v>48.215709170255948</v>
      </c>
      <c r="F80" s="5" t="s">
        <v>6</v>
      </c>
      <c r="G80" s="38">
        <f t="shared" si="8"/>
        <v>0</v>
      </c>
      <c r="H80" s="38">
        <f t="shared" si="4"/>
        <v>3.7432485115011169</v>
      </c>
      <c r="I80" s="38">
        <f t="shared" si="9"/>
        <v>6.9200000000000728</v>
      </c>
      <c r="J80" s="38">
        <f t="shared" si="5"/>
        <v>4.0202969717421535</v>
      </c>
      <c r="K80" s="38">
        <f t="shared" si="10"/>
        <v>0.93108756338440823</v>
      </c>
    </row>
    <row r="81" spans="1:11" x14ac:dyDescent="0.25">
      <c r="A81" s="19">
        <v>41547</v>
      </c>
      <c r="B81" s="3" t="s">
        <v>5</v>
      </c>
      <c r="C81" s="28">
        <v>1681.55</v>
      </c>
      <c r="D81" s="29" t="s">
        <v>4</v>
      </c>
      <c r="E81" s="34">
        <f t="shared" si="11"/>
        <v>40.108628024901066</v>
      </c>
      <c r="F81" s="5" t="s">
        <v>6</v>
      </c>
      <c r="G81" s="38">
        <f t="shared" si="8"/>
        <v>0</v>
      </c>
      <c r="H81" s="38">
        <f t="shared" ref="H81:H111" si="12">G81*2/(14+1)+H80*(1-2/(14+1))</f>
        <v>3.2441487099676349</v>
      </c>
      <c r="I81" s="38">
        <f t="shared" si="9"/>
        <v>10.200000000000045</v>
      </c>
      <c r="J81" s="38">
        <f t="shared" ref="J81:J111" si="13">I81*2/(14+1)+J80*(1-2/(14+1))</f>
        <v>4.8442573755098728</v>
      </c>
      <c r="K81" s="38">
        <f t="shared" si="10"/>
        <v>0.66968958469639084</v>
      </c>
    </row>
    <row r="82" spans="1:11" x14ac:dyDescent="0.25">
      <c r="A82" s="19">
        <v>41548</v>
      </c>
      <c r="B82" s="3" t="s">
        <v>5</v>
      </c>
      <c r="C82" s="28">
        <v>1695</v>
      </c>
      <c r="D82" s="29" t="s">
        <v>4</v>
      </c>
      <c r="E82" s="34">
        <f t="shared" si="11"/>
        <v>52.30920887603444</v>
      </c>
      <c r="F82" s="5" t="s">
        <v>6</v>
      </c>
      <c r="G82" s="38">
        <f t="shared" si="8"/>
        <v>13.450000000000045</v>
      </c>
      <c r="H82" s="38">
        <f t="shared" si="12"/>
        <v>4.604928881971956</v>
      </c>
      <c r="I82" s="38">
        <f t="shared" si="9"/>
        <v>0</v>
      </c>
      <c r="J82" s="38">
        <f t="shared" si="13"/>
        <v>4.1983563921085567</v>
      </c>
      <c r="K82" s="38">
        <f t="shared" si="10"/>
        <v>1.0968408710198148</v>
      </c>
    </row>
    <row r="83" spans="1:11" x14ac:dyDescent="0.25">
      <c r="A83" s="19">
        <v>41549</v>
      </c>
      <c r="B83" s="3" t="s">
        <v>5</v>
      </c>
      <c r="C83" s="28">
        <v>1693.87</v>
      </c>
      <c r="D83" s="29" t="s">
        <v>4</v>
      </c>
      <c r="E83" s="34">
        <f t="shared" si="11"/>
        <v>51.296217716570617</v>
      </c>
      <c r="F83" s="5" t="s">
        <v>6</v>
      </c>
      <c r="G83" s="38">
        <f t="shared" si="8"/>
        <v>0</v>
      </c>
      <c r="H83" s="38">
        <f t="shared" si="12"/>
        <v>3.9909383643756953</v>
      </c>
      <c r="I83" s="38">
        <f t="shared" si="9"/>
        <v>1.1300000000001091</v>
      </c>
      <c r="J83" s="38">
        <f t="shared" si="13"/>
        <v>3.7892422064940972</v>
      </c>
      <c r="K83" s="38">
        <f t="shared" si="10"/>
        <v>1.0532286264351025</v>
      </c>
    </row>
    <row r="84" spans="1:11" x14ac:dyDescent="0.25">
      <c r="A84" s="19">
        <v>41550</v>
      </c>
      <c r="B84" s="3" t="s">
        <v>5</v>
      </c>
      <c r="C84" s="28">
        <v>1678.66</v>
      </c>
      <c r="D84" s="29" t="s">
        <v>4</v>
      </c>
      <c r="E84" s="34">
        <f t="shared" si="11"/>
        <v>39.435446200074075</v>
      </c>
      <c r="F84" s="5" t="s">
        <v>6</v>
      </c>
      <c r="G84" s="38">
        <f t="shared" si="8"/>
        <v>0</v>
      </c>
      <c r="H84" s="38">
        <f t="shared" si="12"/>
        <v>3.4588132491256025</v>
      </c>
      <c r="I84" s="38">
        <f t="shared" si="9"/>
        <v>15.209999999999809</v>
      </c>
      <c r="J84" s="38">
        <f t="shared" si="13"/>
        <v>5.312009912294859</v>
      </c>
      <c r="K84" s="38">
        <f t="shared" si="10"/>
        <v>0.65113079723741496</v>
      </c>
    </row>
    <row r="85" spans="1:11" x14ac:dyDescent="0.25">
      <c r="A85" s="19">
        <v>41551</v>
      </c>
      <c r="B85" s="3" t="s">
        <v>5</v>
      </c>
      <c r="C85" s="28">
        <v>1690.5</v>
      </c>
      <c r="D85" s="29" t="s">
        <v>4</v>
      </c>
      <c r="E85" s="34">
        <f t="shared" si="11"/>
        <v>49.85056117437405</v>
      </c>
      <c r="F85" s="5" t="s">
        <v>6</v>
      </c>
      <c r="G85" s="38">
        <f t="shared" si="8"/>
        <v>11.839999999999918</v>
      </c>
      <c r="H85" s="38">
        <f t="shared" si="12"/>
        <v>4.5763048159088449</v>
      </c>
      <c r="I85" s="38">
        <f t="shared" si="9"/>
        <v>0</v>
      </c>
      <c r="J85" s="38">
        <f t="shared" si="13"/>
        <v>4.6037419239888777</v>
      </c>
      <c r="K85" s="38">
        <f t="shared" si="10"/>
        <v>0.99404025930796303</v>
      </c>
    </row>
    <row r="86" spans="1:11" x14ac:dyDescent="0.25">
      <c r="A86" s="19">
        <v>41554</v>
      </c>
      <c r="B86" s="3" t="s">
        <v>5</v>
      </c>
      <c r="C86" s="28">
        <v>1676.12</v>
      </c>
      <c r="D86" s="29" t="s">
        <v>4</v>
      </c>
      <c r="E86" s="34">
        <f t="shared" si="11"/>
        <v>40.169965244163528</v>
      </c>
      <c r="F86" s="5" t="s">
        <v>6</v>
      </c>
      <c r="G86" s="38">
        <f t="shared" si="8"/>
        <v>0</v>
      </c>
      <c r="H86" s="38">
        <f t="shared" si="12"/>
        <v>3.9661308404543325</v>
      </c>
      <c r="I86" s="38">
        <f t="shared" si="9"/>
        <v>14.380000000000109</v>
      </c>
      <c r="J86" s="38">
        <f t="shared" si="13"/>
        <v>5.9072430007903751</v>
      </c>
      <c r="K86" s="38">
        <f t="shared" si="10"/>
        <v>0.67140133560167981</v>
      </c>
    </row>
    <row r="87" spans="1:11" x14ac:dyDescent="0.25">
      <c r="A87" s="19">
        <v>41555</v>
      </c>
      <c r="B87" s="3" t="s">
        <v>5</v>
      </c>
      <c r="C87" s="28">
        <v>1655.45</v>
      </c>
      <c r="D87" s="29" t="s">
        <v>4</v>
      </c>
      <c r="E87" s="34">
        <f t="shared" si="11"/>
        <v>30.383951985827352</v>
      </c>
      <c r="F87" s="5" t="s">
        <v>6</v>
      </c>
      <c r="G87" s="38">
        <f t="shared" si="8"/>
        <v>0</v>
      </c>
      <c r="H87" s="38">
        <f t="shared" si="12"/>
        <v>3.4373133950604218</v>
      </c>
      <c r="I87" s="38">
        <f t="shared" si="9"/>
        <v>20.669999999999845</v>
      </c>
      <c r="J87" s="38">
        <f t="shared" si="13"/>
        <v>7.875610600684972</v>
      </c>
      <c r="K87" s="38">
        <f t="shared" si="10"/>
        <v>0.43645039976474531</v>
      </c>
    </row>
    <row r="88" spans="1:11" x14ac:dyDescent="0.25">
      <c r="A88" s="19">
        <v>41556</v>
      </c>
      <c r="B88" s="3" t="s">
        <v>5</v>
      </c>
      <c r="C88" s="28">
        <v>1656.4</v>
      </c>
      <c r="D88" s="29" t="s">
        <v>4</v>
      </c>
      <c r="E88" s="34">
        <f t="shared" si="11"/>
        <v>31.271864024796116</v>
      </c>
      <c r="F88" s="5" t="s">
        <v>6</v>
      </c>
      <c r="G88" s="38">
        <f t="shared" si="8"/>
        <v>0.95000000000004547</v>
      </c>
      <c r="H88" s="38">
        <f t="shared" si="12"/>
        <v>3.1056716090523717</v>
      </c>
      <c r="I88" s="38">
        <f t="shared" si="9"/>
        <v>0</v>
      </c>
      <c r="J88" s="38">
        <f t="shared" si="13"/>
        <v>6.825529187260309</v>
      </c>
      <c r="K88" s="38">
        <f t="shared" si="10"/>
        <v>0.45500817941692129</v>
      </c>
    </row>
    <row r="89" spans="1:11" x14ac:dyDescent="0.25">
      <c r="A89" s="19">
        <v>41557</v>
      </c>
      <c r="B89" s="3" t="s">
        <v>5</v>
      </c>
      <c r="C89" s="28">
        <v>1692.56</v>
      </c>
      <c r="D89" s="29" t="s">
        <v>4</v>
      </c>
      <c r="E89" s="34">
        <f t="shared" si="11"/>
        <v>55.948064757359916</v>
      </c>
      <c r="F89" s="5" t="s">
        <v>6</v>
      </c>
      <c r="G89" s="38">
        <f t="shared" si="8"/>
        <v>36.159999999999854</v>
      </c>
      <c r="H89" s="38">
        <f t="shared" si="12"/>
        <v>7.5129153945120368</v>
      </c>
      <c r="I89" s="38">
        <f t="shared" si="9"/>
        <v>0</v>
      </c>
      <c r="J89" s="38">
        <f t="shared" si="13"/>
        <v>5.9154586289589348</v>
      </c>
      <c r="K89" s="38">
        <f t="shared" si="10"/>
        <v>1.2700478298897746</v>
      </c>
    </row>
    <row r="90" spans="1:11" x14ac:dyDescent="0.25">
      <c r="A90" s="19">
        <v>41558</v>
      </c>
      <c r="B90" s="3" t="s">
        <v>5</v>
      </c>
      <c r="C90" s="28">
        <v>1703.2</v>
      </c>
      <c r="D90" s="29" t="s">
        <v>4</v>
      </c>
      <c r="E90" s="34">
        <f t="shared" si="11"/>
        <v>60.734537198047001</v>
      </c>
      <c r="F90" s="5" t="s">
        <v>6</v>
      </c>
      <c r="G90" s="38">
        <f t="shared" si="8"/>
        <v>10.6400000000001</v>
      </c>
      <c r="H90" s="38">
        <f t="shared" si="12"/>
        <v>7.929860008577112</v>
      </c>
      <c r="I90" s="38">
        <f t="shared" si="9"/>
        <v>0</v>
      </c>
      <c r="J90" s="38">
        <f t="shared" si="13"/>
        <v>5.1267308117644106</v>
      </c>
      <c r="K90" s="38">
        <f t="shared" si="10"/>
        <v>1.5467673844665895</v>
      </c>
    </row>
    <row r="91" spans="1:11" x14ac:dyDescent="0.25">
      <c r="A91" s="19">
        <v>41561</v>
      </c>
      <c r="B91" s="3" t="s">
        <v>5</v>
      </c>
      <c r="C91" s="28">
        <v>1710.14</v>
      </c>
      <c r="D91" s="29" t="s">
        <v>4</v>
      </c>
      <c r="E91" s="34">
        <f t="shared" si="11"/>
        <v>63.702718465131234</v>
      </c>
      <c r="F91" s="5" t="s">
        <v>6</v>
      </c>
      <c r="G91" s="38">
        <f t="shared" si="8"/>
        <v>6.9400000000000546</v>
      </c>
      <c r="H91" s="38">
        <f t="shared" si="12"/>
        <v>7.7978786741001711</v>
      </c>
      <c r="I91" s="38">
        <f t="shared" si="9"/>
        <v>0</v>
      </c>
      <c r="J91" s="38">
        <f t="shared" si="13"/>
        <v>4.4431667035291564</v>
      </c>
      <c r="K91" s="38">
        <f t="shared" si="10"/>
        <v>1.7550272574527543</v>
      </c>
    </row>
    <row r="92" spans="1:11" x14ac:dyDescent="0.25">
      <c r="A92" s="19">
        <v>41562</v>
      </c>
      <c r="B92" s="3" t="s">
        <v>5</v>
      </c>
      <c r="C92" s="28">
        <v>1698.06</v>
      </c>
      <c r="D92" s="29" t="s">
        <v>4</v>
      </c>
      <c r="E92" s="34">
        <f t="shared" si="11"/>
        <v>55.306038150886948</v>
      </c>
      <c r="F92" s="5" t="s">
        <v>6</v>
      </c>
      <c r="G92" s="38">
        <f t="shared" si="8"/>
        <v>0</v>
      </c>
      <c r="H92" s="38">
        <f t="shared" si="12"/>
        <v>6.7581615175534822</v>
      </c>
      <c r="I92" s="38">
        <f t="shared" si="9"/>
        <v>12.080000000000155</v>
      </c>
      <c r="J92" s="38">
        <f t="shared" si="13"/>
        <v>5.4614111430586227</v>
      </c>
      <c r="K92" s="38">
        <f t="shared" si="10"/>
        <v>1.2374387022927236</v>
      </c>
    </row>
    <row r="93" spans="1:11" x14ac:dyDescent="0.25">
      <c r="A93" s="19">
        <v>41563</v>
      </c>
      <c r="B93" s="3" t="s">
        <v>5</v>
      </c>
      <c r="C93" s="28">
        <v>1721.54</v>
      </c>
      <c r="D93" s="29" t="s">
        <v>4</v>
      </c>
      <c r="E93" s="34">
        <f t="shared" si="11"/>
        <v>65.503711363941676</v>
      </c>
      <c r="F93" s="5" t="s">
        <v>6</v>
      </c>
      <c r="G93" s="38">
        <f t="shared" si="8"/>
        <v>23.480000000000018</v>
      </c>
      <c r="H93" s="38">
        <f t="shared" si="12"/>
        <v>8.9877399818796881</v>
      </c>
      <c r="I93" s="38">
        <f t="shared" si="9"/>
        <v>0</v>
      </c>
      <c r="J93" s="38">
        <f t="shared" si="13"/>
        <v>4.7332229906508063</v>
      </c>
      <c r="K93" s="38">
        <f t="shared" si="10"/>
        <v>1.8988625720006267</v>
      </c>
    </row>
    <row r="94" spans="1:11" x14ac:dyDescent="0.25">
      <c r="A94" s="19">
        <v>41564</v>
      </c>
      <c r="B94" s="3" t="s">
        <v>5</v>
      </c>
      <c r="C94" s="28">
        <v>1733.15</v>
      </c>
      <c r="D94" s="29" t="s">
        <v>4</v>
      </c>
      <c r="E94" s="34">
        <f t="shared" si="11"/>
        <v>69.477092060415785</v>
      </c>
      <c r="F94" s="5" t="s">
        <v>6</v>
      </c>
      <c r="G94" s="38">
        <f t="shared" si="8"/>
        <v>11.610000000000127</v>
      </c>
      <c r="H94" s="38">
        <f t="shared" si="12"/>
        <v>9.3373746509624134</v>
      </c>
      <c r="I94" s="38">
        <f t="shared" si="9"/>
        <v>0</v>
      </c>
      <c r="J94" s="38">
        <f t="shared" si="13"/>
        <v>4.1021265918973659</v>
      </c>
      <c r="K94" s="38">
        <f t="shared" si="10"/>
        <v>2.2762278154472009</v>
      </c>
    </row>
    <row r="95" spans="1:11" x14ac:dyDescent="0.25">
      <c r="A95" s="19">
        <v>41565</v>
      </c>
      <c r="B95" s="3" t="s">
        <v>5</v>
      </c>
      <c r="C95" s="28">
        <v>1744.5</v>
      </c>
      <c r="D95" s="29" t="s">
        <v>4</v>
      </c>
      <c r="E95" s="34">
        <f t="shared" si="11"/>
        <v>72.986831533760181</v>
      </c>
      <c r="F95" s="5" t="s">
        <v>6</v>
      </c>
      <c r="G95" s="38">
        <f t="shared" si="8"/>
        <v>11.349999999999909</v>
      </c>
      <c r="H95" s="38">
        <f t="shared" si="12"/>
        <v>9.6057246975007455</v>
      </c>
      <c r="I95" s="38">
        <f t="shared" si="9"/>
        <v>0</v>
      </c>
      <c r="J95" s="38">
        <f t="shared" si="13"/>
        <v>3.5551763796443838</v>
      </c>
      <c r="K95" s="38">
        <f t="shared" si="10"/>
        <v>2.7018982103109002</v>
      </c>
    </row>
    <row r="96" spans="1:11" x14ac:dyDescent="0.25">
      <c r="A96" s="19">
        <v>41568</v>
      </c>
      <c r="B96" s="3" t="s">
        <v>5</v>
      </c>
      <c r="C96" s="28">
        <v>1744.66</v>
      </c>
      <c r="D96" s="29" t="s">
        <v>4</v>
      </c>
      <c r="E96" s="34">
        <f t="shared" si="11"/>
        <v>73.037261073885162</v>
      </c>
      <c r="F96" s="5" t="s">
        <v>6</v>
      </c>
      <c r="G96" s="38">
        <f t="shared" si="8"/>
        <v>0.16000000000008185</v>
      </c>
      <c r="H96" s="38">
        <f t="shared" si="12"/>
        <v>8.3462947378339898</v>
      </c>
      <c r="I96" s="38">
        <f t="shared" si="9"/>
        <v>0</v>
      </c>
      <c r="J96" s="38">
        <f t="shared" si="13"/>
        <v>3.0811528623584663</v>
      </c>
      <c r="K96" s="38">
        <f t="shared" si="10"/>
        <v>2.7088220256119731</v>
      </c>
    </row>
    <row r="97" spans="1:11" x14ac:dyDescent="0.25">
      <c r="A97" s="19">
        <v>41569</v>
      </c>
      <c r="B97" s="3" t="s">
        <v>5</v>
      </c>
      <c r="C97" s="28">
        <v>1754.67</v>
      </c>
      <c r="D97" s="29" t="s">
        <v>4</v>
      </c>
      <c r="E97" s="34">
        <f t="shared" si="11"/>
        <v>76.239326678962357</v>
      </c>
      <c r="F97" s="5" t="s">
        <v>6</v>
      </c>
      <c r="G97" s="38">
        <f t="shared" si="8"/>
        <v>10.009999999999991</v>
      </c>
      <c r="H97" s="38">
        <f t="shared" si="12"/>
        <v>8.5681221061227912</v>
      </c>
      <c r="I97" s="38">
        <f t="shared" si="9"/>
        <v>0</v>
      </c>
      <c r="J97" s="38">
        <f t="shared" si="13"/>
        <v>2.670332480710671</v>
      </c>
      <c r="K97" s="38">
        <f t="shared" si="10"/>
        <v>3.2086349426579672</v>
      </c>
    </row>
    <row r="98" spans="1:11" x14ac:dyDescent="0.25">
      <c r="A98" s="19">
        <v>41570</v>
      </c>
      <c r="B98" s="3" t="s">
        <v>5</v>
      </c>
      <c r="C98" s="28">
        <v>1746.38</v>
      </c>
      <c r="D98" s="29" t="s">
        <v>4</v>
      </c>
      <c r="E98" s="34">
        <f t="shared" si="11"/>
        <v>68.469172151453691</v>
      </c>
      <c r="F98" s="5" t="s">
        <v>6</v>
      </c>
      <c r="G98" s="38">
        <f t="shared" si="8"/>
        <v>0</v>
      </c>
      <c r="H98" s="38">
        <f t="shared" si="12"/>
        <v>7.4257058253064194</v>
      </c>
      <c r="I98" s="38">
        <f t="shared" si="9"/>
        <v>8.2899999999999636</v>
      </c>
      <c r="J98" s="38">
        <f t="shared" si="13"/>
        <v>3.4196214832825769</v>
      </c>
      <c r="K98" s="38">
        <f t="shared" si="10"/>
        <v>2.1714993491555403</v>
      </c>
    </row>
    <row r="99" spans="1:11" x14ac:dyDescent="0.25">
      <c r="A99" s="19">
        <v>41571</v>
      </c>
      <c r="B99" s="3" t="s">
        <v>5</v>
      </c>
      <c r="C99" s="28">
        <v>1752.07</v>
      </c>
      <c r="D99" s="29" t="s">
        <v>4</v>
      </c>
      <c r="E99" s="34">
        <f t="shared" si="11"/>
        <v>70.82411456348423</v>
      </c>
      <c r="F99" s="5" t="s">
        <v>6</v>
      </c>
      <c r="G99" s="38">
        <f t="shared" ref="G99:G111" si="14">IF(C99&gt;C98,C99-C98,0)</f>
        <v>5.6899999999998272</v>
      </c>
      <c r="H99" s="38">
        <f t="shared" si="12"/>
        <v>7.1942783819322074</v>
      </c>
      <c r="I99" s="38">
        <f t="shared" ref="I99:I111" si="15">IF(C98&gt;C99,C98-C99,0)</f>
        <v>0</v>
      </c>
      <c r="J99" s="38">
        <f t="shared" si="13"/>
        <v>2.9636719521782333</v>
      </c>
      <c r="K99" s="38">
        <f t="shared" si="10"/>
        <v>2.427488095180228</v>
      </c>
    </row>
    <row r="100" spans="1:11" x14ac:dyDescent="0.25">
      <c r="A100" s="19">
        <v>41572</v>
      </c>
      <c r="B100" s="3" t="s">
        <v>5</v>
      </c>
      <c r="C100" s="28">
        <v>1759.77</v>
      </c>
      <c r="D100" s="29" t="s">
        <v>4</v>
      </c>
      <c r="E100" s="34">
        <f t="shared" si="11"/>
        <v>73.871238433422477</v>
      </c>
      <c r="F100" s="5" t="s">
        <v>6</v>
      </c>
      <c r="G100" s="38">
        <f t="shared" si="14"/>
        <v>7.7000000000000455</v>
      </c>
      <c r="H100" s="38">
        <f t="shared" si="12"/>
        <v>7.2617079310079191</v>
      </c>
      <c r="I100" s="38">
        <f t="shared" si="15"/>
        <v>0</v>
      </c>
      <c r="J100" s="38">
        <f t="shared" si="13"/>
        <v>2.5685156918878023</v>
      </c>
      <c r="K100" s="38">
        <f t="shared" si="10"/>
        <v>2.8272001428462072</v>
      </c>
    </row>
    <row r="101" spans="1:11" x14ac:dyDescent="0.25">
      <c r="A101" s="19">
        <v>41575</v>
      </c>
      <c r="B101" s="3" t="s">
        <v>5</v>
      </c>
      <c r="C101" s="28">
        <v>1762.11</v>
      </c>
      <c r="D101" s="29" t="s">
        <v>4</v>
      </c>
      <c r="E101" s="34">
        <f t="shared" si="11"/>
        <v>74.794314757560556</v>
      </c>
      <c r="F101" s="5" t="s">
        <v>6</v>
      </c>
      <c r="G101" s="38">
        <f t="shared" si="14"/>
        <v>2.3399999999999181</v>
      </c>
      <c r="H101" s="38">
        <f t="shared" si="12"/>
        <v>6.6054802068735192</v>
      </c>
      <c r="I101" s="38">
        <f t="shared" si="15"/>
        <v>0</v>
      </c>
      <c r="J101" s="38">
        <f t="shared" si="13"/>
        <v>2.2260469329694286</v>
      </c>
      <c r="K101" s="38">
        <f t="shared" si="10"/>
        <v>2.9673589128069997</v>
      </c>
    </row>
    <row r="102" spans="1:11" x14ac:dyDescent="0.25">
      <c r="A102" s="19">
        <v>41576</v>
      </c>
      <c r="B102" s="3" t="s">
        <v>5</v>
      </c>
      <c r="C102" s="28">
        <v>1771.95</v>
      </c>
      <c r="D102" s="29" t="s">
        <v>4</v>
      </c>
      <c r="E102" s="34">
        <f t="shared" si="11"/>
        <v>78.482681390265924</v>
      </c>
      <c r="F102" s="5" t="s">
        <v>6</v>
      </c>
      <c r="G102" s="38">
        <f t="shared" si="14"/>
        <v>9.8400000000001455</v>
      </c>
      <c r="H102" s="38">
        <f t="shared" si="12"/>
        <v>7.0367495126237358</v>
      </c>
      <c r="I102" s="38">
        <f t="shared" si="15"/>
        <v>0</v>
      </c>
      <c r="J102" s="38">
        <f t="shared" si="13"/>
        <v>1.9292406752401714</v>
      </c>
      <c r="K102" s="38">
        <f t="shared" si="10"/>
        <v>3.6474192167588058</v>
      </c>
    </row>
    <row r="103" spans="1:11" x14ac:dyDescent="0.25">
      <c r="A103" s="19">
        <v>41577</v>
      </c>
      <c r="B103" s="3" t="s">
        <v>5</v>
      </c>
      <c r="C103" s="28">
        <v>1763.31</v>
      </c>
      <c r="D103" s="29" t="s">
        <v>4</v>
      </c>
      <c r="E103" s="34">
        <f t="shared" si="11"/>
        <v>68.349669637488802</v>
      </c>
      <c r="F103" s="5" t="s">
        <v>6</v>
      </c>
      <c r="G103" s="38">
        <f t="shared" si="14"/>
        <v>0</v>
      </c>
      <c r="H103" s="38">
        <f t="shared" si="12"/>
        <v>6.0985162442739043</v>
      </c>
      <c r="I103" s="38">
        <f t="shared" si="15"/>
        <v>8.6400000000001</v>
      </c>
      <c r="J103" s="38">
        <f t="shared" si="13"/>
        <v>2.824008585208162</v>
      </c>
      <c r="K103" s="38">
        <f t="shared" si="10"/>
        <v>2.1595246828275392</v>
      </c>
    </row>
    <row r="104" spans="1:11" x14ac:dyDescent="0.25">
      <c r="A104" s="19">
        <v>41578</v>
      </c>
      <c r="B104" s="3" t="s">
        <v>5</v>
      </c>
      <c r="C104" s="28">
        <v>1756.54</v>
      </c>
      <c r="D104" s="29" t="s">
        <v>4</v>
      </c>
      <c r="E104" s="34">
        <f t="shared" si="11"/>
        <v>61.205113477849963</v>
      </c>
      <c r="F104" s="5" t="s">
        <v>6</v>
      </c>
      <c r="G104" s="38">
        <f t="shared" si="14"/>
        <v>0</v>
      </c>
      <c r="H104" s="38">
        <f t="shared" si="12"/>
        <v>5.2853807450373838</v>
      </c>
      <c r="I104" s="38">
        <f t="shared" si="15"/>
        <v>6.7699999999999818</v>
      </c>
      <c r="J104" s="38">
        <f t="shared" si="13"/>
        <v>3.3501407738470714</v>
      </c>
      <c r="K104" s="38">
        <f t="shared" si="10"/>
        <v>1.5776592990652198</v>
      </c>
    </row>
    <row r="105" spans="1:11" x14ac:dyDescent="0.25">
      <c r="A105" s="19">
        <v>41579</v>
      </c>
      <c r="B105" s="3" t="s">
        <v>5</v>
      </c>
      <c r="C105" s="28">
        <v>1761.64</v>
      </c>
      <c r="D105" s="29" t="s">
        <v>4</v>
      </c>
      <c r="E105" s="34">
        <f t="shared" si="11"/>
        <v>64.436389745011084</v>
      </c>
      <c r="F105" s="5" t="s">
        <v>6</v>
      </c>
      <c r="G105" s="38">
        <f t="shared" si="14"/>
        <v>5.1000000000001364</v>
      </c>
      <c r="H105" s="38">
        <f t="shared" si="12"/>
        <v>5.2606633123657511</v>
      </c>
      <c r="I105" s="38">
        <f t="shared" si="15"/>
        <v>0</v>
      </c>
      <c r="J105" s="38">
        <f t="shared" si="13"/>
        <v>2.9034553373341287</v>
      </c>
      <c r="K105" s="38">
        <f t="shared" si="10"/>
        <v>1.811863004993197</v>
      </c>
    </row>
    <row r="106" spans="1:11" x14ac:dyDescent="0.25">
      <c r="A106" s="19">
        <v>41582</v>
      </c>
      <c r="B106" s="3" t="s">
        <v>5</v>
      </c>
      <c r="C106" s="28">
        <v>1767.93</v>
      </c>
      <c r="D106" s="29" t="s">
        <v>4</v>
      </c>
      <c r="E106" s="34">
        <f t="shared" si="11"/>
        <v>68.20504332731737</v>
      </c>
      <c r="F106" s="5" t="s">
        <v>6</v>
      </c>
      <c r="G106" s="38">
        <f t="shared" si="14"/>
        <v>6.2899999999999636</v>
      </c>
      <c r="H106" s="38">
        <f t="shared" si="12"/>
        <v>5.3979082040503137</v>
      </c>
      <c r="I106" s="38">
        <f t="shared" si="15"/>
        <v>0</v>
      </c>
      <c r="J106" s="38">
        <f t="shared" si="13"/>
        <v>2.5163279590229117</v>
      </c>
      <c r="K106" s="38">
        <f t="shared" si="10"/>
        <v>2.1451528941983846</v>
      </c>
    </row>
    <row r="107" spans="1:11" x14ac:dyDescent="0.25">
      <c r="A107" s="19">
        <v>41583</v>
      </c>
      <c r="B107" s="3" t="s">
        <v>5</v>
      </c>
      <c r="C107" s="28">
        <v>1762.97</v>
      </c>
      <c r="D107" s="29" t="s">
        <v>4</v>
      </c>
      <c r="E107" s="34">
        <f t="shared" si="11"/>
        <v>62.207138897245812</v>
      </c>
      <c r="F107" s="5" t="s">
        <v>6</v>
      </c>
      <c r="G107" s="38">
        <f t="shared" si="14"/>
        <v>0</v>
      </c>
      <c r="H107" s="38">
        <f t="shared" si="12"/>
        <v>4.678187110176939</v>
      </c>
      <c r="I107" s="38">
        <f t="shared" si="15"/>
        <v>4.9600000000000364</v>
      </c>
      <c r="J107" s="38">
        <f t="shared" si="13"/>
        <v>2.8421508978198617</v>
      </c>
      <c r="K107" s="38">
        <f t="shared" si="10"/>
        <v>1.6460023687572154</v>
      </c>
    </row>
    <row r="108" spans="1:11" x14ac:dyDescent="0.25">
      <c r="A108" s="19">
        <v>41584</v>
      </c>
      <c r="B108" s="3" t="s">
        <v>5</v>
      </c>
      <c r="C108" s="28">
        <v>1770.49</v>
      </c>
      <c r="D108" s="29" t="s">
        <v>4</v>
      </c>
      <c r="E108" s="34">
        <f t="shared" si="11"/>
        <v>67.245990756700778</v>
      </c>
      <c r="F108" s="5" t="s">
        <v>6</v>
      </c>
      <c r="G108" s="38">
        <f t="shared" si="14"/>
        <v>7.5199999999999818</v>
      </c>
      <c r="H108" s="38">
        <f t="shared" si="12"/>
        <v>5.0570954954866778</v>
      </c>
      <c r="I108" s="38">
        <f t="shared" si="15"/>
        <v>0</v>
      </c>
      <c r="J108" s="38">
        <f t="shared" si="13"/>
        <v>2.4631974447772138</v>
      </c>
      <c r="K108" s="38">
        <f t="shared" si="10"/>
        <v>2.0530613598229319</v>
      </c>
    </row>
    <row r="109" spans="1:11" x14ac:dyDescent="0.25">
      <c r="A109" s="19">
        <v>41585</v>
      </c>
      <c r="B109" s="3" t="s">
        <v>5</v>
      </c>
      <c r="C109" s="28">
        <v>1747.15</v>
      </c>
      <c r="D109" s="29" t="s">
        <v>4</v>
      </c>
      <c r="E109" s="34">
        <f t="shared" si="11"/>
        <v>45.514059930927985</v>
      </c>
      <c r="F109" s="5" t="s">
        <v>6</v>
      </c>
      <c r="G109" s="38">
        <f t="shared" si="14"/>
        <v>0</v>
      </c>
      <c r="H109" s="38">
        <f t="shared" si="12"/>
        <v>4.3828160960884546</v>
      </c>
      <c r="I109" s="38">
        <f t="shared" si="15"/>
        <v>23.339999999999918</v>
      </c>
      <c r="J109" s="38">
        <f t="shared" si="13"/>
        <v>5.2467711188069082</v>
      </c>
      <c r="K109" s="38">
        <f t="shared" si="10"/>
        <v>0.83533586597257303</v>
      </c>
    </row>
    <row r="110" spans="1:11" x14ac:dyDescent="0.25">
      <c r="A110" s="19">
        <v>41586</v>
      </c>
      <c r="B110" s="3" t="s">
        <v>5</v>
      </c>
      <c r="C110" s="28">
        <v>1770.61</v>
      </c>
      <c r="D110" s="29" t="s">
        <v>4</v>
      </c>
      <c r="E110" s="34">
        <f t="shared" si="11"/>
        <v>60.368281178138361</v>
      </c>
      <c r="F110" s="5" t="s">
        <v>6</v>
      </c>
      <c r="G110" s="38">
        <f t="shared" si="14"/>
        <v>23.459999999999809</v>
      </c>
      <c r="H110" s="38">
        <f t="shared" si="12"/>
        <v>6.9264406166099679</v>
      </c>
      <c r="I110" s="38">
        <f t="shared" si="15"/>
        <v>0</v>
      </c>
      <c r="J110" s="38">
        <f t="shared" si="13"/>
        <v>4.5472016362993202</v>
      </c>
      <c r="K110" s="38">
        <f t="shared" si="10"/>
        <v>1.5232314664293092</v>
      </c>
    </row>
    <row r="111" spans="1:11" x14ac:dyDescent="0.25">
      <c r="A111" s="19">
        <v>41589</v>
      </c>
      <c r="B111" s="3" t="s">
        <v>5</v>
      </c>
      <c r="C111" s="28">
        <v>1771.89</v>
      </c>
      <c r="D111" s="29" t="s">
        <v>4</v>
      </c>
      <c r="E111" s="34">
        <f t="shared" si="11"/>
        <v>61.037006282157336</v>
      </c>
      <c r="F111" s="5" t="s">
        <v>6</v>
      </c>
      <c r="G111" s="38">
        <f t="shared" si="14"/>
        <v>1.2800000000002001</v>
      </c>
      <c r="H111" s="38">
        <f t="shared" si="12"/>
        <v>6.1735818677286654</v>
      </c>
      <c r="I111" s="38">
        <f t="shared" si="15"/>
        <v>0</v>
      </c>
      <c r="J111" s="38">
        <f t="shared" si="13"/>
        <v>3.9409080847927442</v>
      </c>
      <c r="K111" s="38">
        <f t="shared" si="10"/>
        <v>1.5665378980929314</v>
      </c>
    </row>
    <row r="112" spans="1:11" s="29" customFormat="1" x14ac:dyDescent="0.25">
      <c r="A112" s="19"/>
      <c r="B112" s="3"/>
      <c r="C112" s="28">
        <f>COUNT(C2:C111)</f>
        <v>110</v>
      </c>
      <c r="E112" s="34">
        <f>COUNTIF(E2:E111, "&gt;0")</f>
        <v>96</v>
      </c>
      <c r="F1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MA for S&amp;P 500 (^GSPC)</vt:lpstr>
      <vt:lpstr>BB for S&amp;P 500 (^GSPC)</vt:lpstr>
      <vt:lpstr>RSI for S&amp;P 500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Palchukovsky</dc:creator>
  <cp:lastModifiedBy>Eugene V. Palchukovsky</cp:lastModifiedBy>
  <dcterms:created xsi:type="dcterms:W3CDTF">2013-11-13T00:51:26Z</dcterms:created>
  <dcterms:modified xsi:type="dcterms:W3CDTF">2016-12-25T12:14:05Z</dcterms:modified>
</cp:coreProperties>
</file>