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hidePivotFieldList="1"/>
  <mc:AlternateContent xmlns:mc="http://schemas.openxmlformats.org/markup-compatibility/2006">
    <mc:Choice Requires="x15">
      <x15ac:absPath xmlns:x15ac="http://schemas.microsoft.com/office/spreadsheetml/2010/11/ac" url="/Users/AliMoossajee/Desktop/"/>
    </mc:Choice>
  </mc:AlternateContent>
  <xr:revisionPtr revIDLastSave="0" documentId="13_ncr:1_{7D7A1C84-445F-0E4B-AE7C-70F4B254B909}" xr6:coauthVersionLast="47" xr6:coauthVersionMax="47" xr10:uidLastSave="{00000000-0000-0000-0000-000000000000}"/>
  <bookViews>
    <workbookView xWindow="0" yWindow="780" windowWidth="34200" windowHeight="19660" xr2:uid="{00000000-000D-0000-FFFF-FFFF00000000}"/>
  </bookViews>
  <sheets>
    <sheet name="CUT_LIST" sheetId="2" r:id="rId1"/>
    <sheet name="SUMMARY" sheetId="3" r:id="rId2"/>
    <sheet name="CUTTING LIST - OFFCUTS" sheetId="13" r:id="rId3"/>
    <sheet name="CUTTING LIST - LENGTHS" sheetId="14" r:id="rId4"/>
    <sheet name="PROFILE COST" sheetId="6" r:id="rId5"/>
    <sheet name="LPO" sheetId="7" r:id="rId6"/>
    <sheet name="WEIGHT CATALOGUE" sheetId="5" r:id="rId7"/>
    <sheet name="PROFILE SIZE CALCULATOR" sheetId="8" r:id="rId8"/>
  </sheets>
  <definedNames>
    <definedName name="_xlnm._FilterDatabase" localSheetId="0" hidden="1">CUT_LIST!$A$5:$F$528</definedName>
    <definedName name="_xlnm.Extract" localSheetId="0">CUT_LIST!#REF!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2" l="1" a="1"/>
  <c r="J6" i="2" s="1"/>
  <c r="J7" i="2" s="1" a="1"/>
  <c r="J7" i="2" s="1"/>
  <c r="F8" i="14" a="1"/>
  <c r="F8" i="14" s="1"/>
  <c r="F9" i="14" a="1"/>
  <c r="F9" i="14" s="1"/>
  <c r="B9" i="14" s="1" a="1"/>
  <c r="B9" i="14" s="1"/>
  <c r="F10" i="14" a="1"/>
  <c r="F10" i="14" s="1"/>
  <c r="F11" i="14" a="1"/>
  <c r="F11" i="14" s="1"/>
  <c r="F12" i="14" a="1"/>
  <c r="F12" i="14" s="1"/>
  <c r="D12" i="14" s="1" a="1"/>
  <c r="D12" i="14" s="1"/>
  <c r="F13" i="14" a="1"/>
  <c r="F13" i="14" s="1"/>
  <c r="F14" i="14" a="1"/>
  <c r="F14" i="14" s="1"/>
  <c r="F15" i="14" a="1"/>
  <c r="F15" i="14" s="1"/>
  <c r="F16" i="14" a="1"/>
  <c r="F16" i="14" s="1"/>
  <c r="B16" i="14" s="1" a="1"/>
  <c r="B16" i="14" s="1"/>
  <c r="F17" i="14" a="1"/>
  <c r="F17" i="14" s="1"/>
  <c r="F18" i="14" a="1"/>
  <c r="F18" i="14" s="1"/>
  <c r="F19" i="14" a="1"/>
  <c r="F19" i="14" s="1"/>
  <c r="F20" i="14" a="1"/>
  <c r="F20" i="14" s="1"/>
  <c r="A20" i="14" s="1" a="1"/>
  <c r="A20" i="14" s="1"/>
  <c r="F21" i="14" a="1"/>
  <c r="F21" i="14" s="1"/>
  <c r="F22" i="14" a="1"/>
  <c r="F22" i="14" s="1"/>
  <c r="D22" i="14" s="1" a="1"/>
  <c r="D22" i="14" s="1"/>
  <c r="F23" i="14" a="1"/>
  <c r="F23" i="14" s="1"/>
  <c r="F24" i="14" a="1"/>
  <c r="F24" i="14" s="1"/>
  <c r="C24" i="14" s="1" a="1"/>
  <c r="C24" i="14" s="1"/>
  <c r="F25" i="14" a="1"/>
  <c r="F25" i="14" s="1"/>
  <c r="F26" i="14" a="1"/>
  <c r="F26" i="14" s="1"/>
  <c r="F27" i="14" a="1"/>
  <c r="F27" i="14" s="1"/>
  <c r="F28" i="14" a="1"/>
  <c r="F28" i="14" s="1"/>
  <c r="A28" i="14" s="1" a="1"/>
  <c r="A28" i="14" s="1"/>
  <c r="F29" i="14" a="1"/>
  <c r="F29" i="14" s="1"/>
  <c r="F30" i="14" a="1"/>
  <c r="F30" i="14" s="1"/>
  <c r="F31" i="14" a="1"/>
  <c r="F31" i="14" s="1"/>
  <c r="F32" i="14" a="1"/>
  <c r="F32" i="14" s="1"/>
  <c r="D32" i="14" s="1" a="1"/>
  <c r="D32" i="14" s="1"/>
  <c r="F33" i="14" a="1"/>
  <c r="F33" i="14" s="1"/>
  <c r="D33" i="14" s="1" a="1"/>
  <c r="D33" i="14" s="1"/>
  <c r="F34" i="14" a="1"/>
  <c r="F34" i="14" s="1"/>
  <c r="F35" i="14" a="1"/>
  <c r="F35" i="14" s="1"/>
  <c r="F36" i="14" a="1"/>
  <c r="F36" i="14" s="1"/>
  <c r="C36" i="14" s="1" a="1"/>
  <c r="C36" i="14" s="1"/>
  <c r="F37" i="14" a="1"/>
  <c r="F37" i="14" s="1"/>
  <c r="F38" i="14" a="1"/>
  <c r="F38" i="14" s="1"/>
  <c r="F39" i="14" a="1"/>
  <c r="F39" i="14" s="1"/>
  <c r="C39" i="14" s="1" a="1"/>
  <c r="C39" i="14" s="1"/>
  <c r="F40" i="14" a="1"/>
  <c r="F40" i="14" s="1"/>
  <c r="B40" i="14" s="1" a="1"/>
  <c r="B40" i="14" s="1"/>
  <c r="F41" i="14" a="1"/>
  <c r="F41" i="14" s="1"/>
  <c r="F42" i="14" a="1"/>
  <c r="F42" i="14" s="1"/>
  <c r="A42" i="14" s="1" a="1"/>
  <c r="A42" i="14" s="1"/>
  <c r="F43" i="14" a="1"/>
  <c r="F43" i="14" s="1"/>
  <c r="F44" i="14" a="1"/>
  <c r="F44" i="14" s="1"/>
  <c r="F45" i="14" a="1"/>
  <c r="F45" i="14" s="1"/>
  <c r="F46" i="14" a="1"/>
  <c r="F46" i="14" s="1"/>
  <c r="F47" i="14" a="1"/>
  <c r="F47" i="14" s="1"/>
  <c r="F48" i="14" a="1"/>
  <c r="F48" i="14" s="1"/>
  <c r="D48" i="14" s="1" a="1"/>
  <c r="D48" i="14" s="1"/>
  <c r="F49" i="14" a="1"/>
  <c r="F49" i="14" s="1"/>
  <c r="F50" i="14" a="1"/>
  <c r="F50" i="14" s="1"/>
  <c r="C50" i="14" s="1" a="1"/>
  <c r="C50" i="14" s="1"/>
  <c r="F51" i="14" a="1"/>
  <c r="F51" i="14" s="1"/>
  <c r="A51" i="14" s="1" a="1"/>
  <c r="A51" i="14" s="1"/>
  <c r="F52" i="14" a="1"/>
  <c r="F52" i="14" s="1"/>
  <c r="A52" i="14" s="1" a="1"/>
  <c r="A52" i="14" s="1"/>
  <c r="F53" i="14" a="1"/>
  <c r="F53" i="14" s="1"/>
  <c r="F54" i="14" a="1"/>
  <c r="F54" i="14" s="1"/>
  <c r="A54" i="14" s="1" a="1"/>
  <c r="A54" i="14" s="1"/>
  <c r="F55" i="14" a="1"/>
  <c r="F55" i="14" s="1"/>
  <c r="F56" i="14" a="1"/>
  <c r="F56" i="14" s="1"/>
  <c r="A56" i="14" s="1" a="1"/>
  <c r="A56" i="14" s="1"/>
  <c r="F57" i="14" a="1"/>
  <c r="F57" i="14" s="1"/>
  <c r="F58" i="14" a="1"/>
  <c r="F58" i="14" s="1"/>
  <c r="F59" i="14" a="1"/>
  <c r="F59" i="14" s="1"/>
  <c r="D59" i="14" s="1" a="1"/>
  <c r="D59" i="14" s="1"/>
  <c r="F60" i="14" a="1"/>
  <c r="F60" i="14" s="1"/>
  <c r="A60" i="14" s="1" a="1"/>
  <c r="A60" i="14" s="1"/>
  <c r="F61" i="14" a="1"/>
  <c r="F61" i="14" s="1"/>
  <c r="C61" i="14" s="1" a="1"/>
  <c r="C61" i="14" s="1"/>
  <c r="F62" i="14" a="1"/>
  <c r="F62" i="14" s="1"/>
  <c r="A62" i="14" s="1" a="1"/>
  <c r="A62" i="14" s="1"/>
  <c r="F63" i="14" a="1"/>
  <c r="F63" i="14" s="1"/>
  <c r="A63" i="14" s="1" a="1"/>
  <c r="A63" i="14" s="1"/>
  <c r="F64" i="14" a="1"/>
  <c r="F64" i="14" s="1"/>
  <c r="D64" i="14" s="1" a="1"/>
  <c r="D64" i="14" s="1"/>
  <c r="F65" i="14" a="1"/>
  <c r="F65" i="14" s="1"/>
  <c r="F66" i="14" a="1"/>
  <c r="F66" i="14" s="1"/>
  <c r="B66" i="14" s="1" a="1"/>
  <c r="B66" i="14" s="1"/>
  <c r="F67" i="14" a="1"/>
  <c r="F67" i="14" s="1"/>
  <c r="C67" i="14" s="1" a="1"/>
  <c r="C67" i="14" s="1"/>
  <c r="F68" i="14" a="1"/>
  <c r="F68" i="14" s="1"/>
  <c r="C68" i="14" s="1" a="1"/>
  <c r="C68" i="14" s="1"/>
  <c r="F69" i="14" a="1"/>
  <c r="F69" i="14" s="1"/>
  <c r="F70" i="14" a="1"/>
  <c r="F70" i="14" s="1"/>
  <c r="F71" i="14" a="1"/>
  <c r="F71" i="14" s="1"/>
  <c r="A71" i="14" s="1" a="1"/>
  <c r="A71" i="14" s="1"/>
  <c r="F72" i="14" a="1"/>
  <c r="F72" i="14" s="1"/>
  <c r="A72" i="14" s="1" a="1"/>
  <c r="A72" i="14" s="1"/>
  <c r="F73" i="14" a="1"/>
  <c r="F73" i="14" s="1"/>
  <c r="A73" i="14" s="1" a="1"/>
  <c r="A73" i="14" s="1"/>
  <c r="F74" i="14" a="1"/>
  <c r="F74" i="14" s="1"/>
  <c r="C74" i="14" s="1" a="1"/>
  <c r="C74" i="14" s="1"/>
  <c r="F75" i="14" a="1"/>
  <c r="F75" i="14" s="1"/>
  <c r="F76" i="14" a="1"/>
  <c r="F76" i="14" s="1"/>
  <c r="F77" i="14" a="1"/>
  <c r="F77" i="14" s="1"/>
  <c r="F78" i="14" a="1"/>
  <c r="F78" i="14" s="1"/>
  <c r="A78" i="14" s="1" a="1"/>
  <c r="A78" i="14" s="1"/>
  <c r="F79" i="14" a="1"/>
  <c r="F79" i="14" s="1"/>
  <c r="F80" i="14" a="1"/>
  <c r="F80" i="14" s="1"/>
  <c r="D80" i="14" s="1" a="1"/>
  <c r="D80" i="14" s="1"/>
  <c r="F81" i="14" a="1"/>
  <c r="F81" i="14" s="1"/>
  <c r="F82" i="14" a="1"/>
  <c r="F82" i="14" s="1"/>
  <c r="C82" i="14" s="1" a="1"/>
  <c r="C82" i="14" s="1"/>
  <c r="F83" i="14" a="1"/>
  <c r="F83" i="14" s="1"/>
  <c r="F84" i="14" a="1"/>
  <c r="F84" i="14" s="1"/>
  <c r="F85" i="14" a="1"/>
  <c r="F85" i="14" s="1"/>
  <c r="F86" i="14" a="1"/>
  <c r="F86" i="14" s="1"/>
  <c r="A86" i="14" s="1" a="1"/>
  <c r="A86" i="14" s="1"/>
  <c r="F87" i="14" a="1"/>
  <c r="F87" i="14" s="1"/>
  <c r="F88" i="14" a="1"/>
  <c r="F88" i="14" s="1"/>
  <c r="F89" i="14" a="1"/>
  <c r="F89" i="14" s="1"/>
  <c r="F90" i="14" a="1"/>
  <c r="F90" i="14" s="1"/>
  <c r="D90" i="14" s="1" a="1"/>
  <c r="D90" i="14" s="1"/>
  <c r="F91" i="14" a="1"/>
  <c r="F91" i="14" s="1"/>
  <c r="F92" i="14" a="1"/>
  <c r="F92" i="14" s="1"/>
  <c r="F93" i="14" a="1"/>
  <c r="F93" i="14" s="1"/>
  <c r="C93" i="14" s="1" a="1"/>
  <c r="C93" i="14" s="1"/>
  <c r="F94" i="14" a="1"/>
  <c r="F94" i="14" s="1"/>
  <c r="F95" i="14" a="1"/>
  <c r="F95" i="14" s="1"/>
  <c r="F96" i="14" a="1"/>
  <c r="F96" i="14" s="1"/>
  <c r="F97" i="14" a="1"/>
  <c r="F97" i="14" s="1"/>
  <c r="F98" i="14" a="1"/>
  <c r="F98" i="14" s="1"/>
  <c r="A98" i="14" s="1" a="1"/>
  <c r="A98" i="14" s="1"/>
  <c r="F99" i="14" a="1"/>
  <c r="F99" i="14" s="1"/>
  <c r="F100" i="14" a="1"/>
  <c r="F100" i="14" s="1"/>
  <c r="F101" i="14" a="1"/>
  <c r="F101" i="14" s="1"/>
  <c r="F102" i="14" a="1"/>
  <c r="F102" i="14" s="1"/>
  <c r="B102" i="14" s="1" a="1"/>
  <c r="B102" i="14" s="1"/>
  <c r="F103" i="14" a="1"/>
  <c r="F103" i="14" s="1"/>
  <c r="F104" i="14" a="1"/>
  <c r="F104" i="14" s="1"/>
  <c r="F105" i="14" a="1"/>
  <c r="F105" i="14" s="1"/>
  <c r="F106" i="14" a="1"/>
  <c r="F106" i="14" s="1"/>
  <c r="A106" i="14" s="1" a="1"/>
  <c r="A106" i="14" s="1"/>
  <c r="F107" i="14" a="1"/>
  <c r="F107" i="14" s="1"/>
  <c r="A107" i="14" s="1" a="1"/>
  <c r="A107" i="14" s="1"/>
  <c r="F108" i="14" a="1"/>
  <c r="F108" i="14" s="1"/>
  <c r="F109" i="14" a="1"/>
  <c r="F109" i="14" s="1"/>
  <c r="F110" i="14" a="1"/>
  <c r="F110" i="14" s="1"/>
  <c r="A110" i="14" s="1" a="1"/>
  <c r="A110" i="14" s="1"/>
  <c r="F111" i="14" a="1"/>
  <c r="F111" i="14" s="1"/>
  <c r="F112" i="14" a="1"/>
  <c r="F112" i="14" s="1"/>
  <c r="F113" i="14" a="1"/>
  <c r="F113" i="14" s="1"/>
  <c r="D113" i="14" s="1" a="1"/>
  <c r="D113" i="14" s="1"/>
  <c r="F114" i="14" a="1"/>
  <c r="F114" i="14" s="1"/>
  <c r="F115" i="14" a="1"/>
  <c r="F115" i="14" s="1"/>
  <c r="F116" i="14" a="1"/>
  <c r="F116" i="14" s="1"/>
  <c r="F117" i="14" a="1"/>
  <c r="F117" i="14" s="1"/>
  <c r="F118" i="14" a="1"/>
  <c r="F118" i="14" s="1"/>
  <c r="A118" i="14" s="1" a="1"/>
  <c r="A118" i="14" s="1"/>
  <c r="F119" i="14" a="1"/>
  <c r="F119" i="14" s="1"/>
  <c r="F120" i="14" a="1"/>
  <c r="F120" i="14" s="1"/>
  <c r="D120" i="14" s="1" a="1"/>
  <c r="D120" i="14" s="1"/>
  <c r="F121" i="14" a="1"/>
  <c r="F121" i="14" s="1"/>
  <c r="A121" i="14" s="1" a="1"/>
  <c r="A121" i="14" s="1"/>
  <c r="F122" i="14" a="1"/>
  <c r="F122" i="14" s="1"/>
  <c r="D122" i="14" s="1" a="1"/>
  <c r="D122" i="14" s="1"/>
  <c r="F123" i="14" a="1"/>
  <c r="F123" i="14" s="1"/>
  <c r="F124" i="14" a="1"/>
  <c r="F124" i="14" s="1"/>
  <c r="F125" i="14" a="1"/>
  <c r="F125" i="14" s="1"/>
  <c r="A125" i="14" s="1" a="1"/>
  <c r="A125" i="14" s="1"/>
  <c r="F126" i="14" a="1"/>
  <c r="F126" i="14" s="1"/>
  <c r="A126" i="14" s="1" a="1"/>
  <c r="A126" i="14" s="1"/>
  <c r="F127" i="14" a="1"/>
  <c r="F127" i="14" s="1"/>
  <c r="D127" i="14" s="1" a="1"/>
  <c r="D127" i="14" s="1"/>
  <c r="F128" i="14" a="1"/>
  <c r="F128" i="14" s="1"/>
  <c r="D128" i="14" s="1" a="1"/>
  <c r="D128" i="14" s="1"/>
  <c r="F129" i="14" a="1"/>
  <c r="F129" i="14" s="1"/>
  <c r="D129" i="14" s="1" a="1"/>
  <c r="D129" i="14" s="1"/>
  <c r="F130" i="14" a="1"/>
  <c r="F130" i="14" s="1"/>
  <c r="D130" i="14" s="1" a="1"/>
  <c r="D130" i="14" s="1"/>
  <c r="F131" i="14" a="1"/>
  <c r="F131" i="14" s="1"/>
  <c r="F132" i="14" a="1"/>
  <c r="F132" i="14" s="1"/>
  <c r="F133" i="14" a="1"/>
  <c r="F133" i="14" s="1"/>
  <c r="F134" i="14" a="1"/>
  <c r="F134" i="14" s="1"/>
  <c r="B134" i="14" s="1" a="1"/>
  <c r="B134" i="14" s="1"/>
  <c r="F135" i="14" a="1"/>
  <c r="F135" i="14" s="1"/>
  <c r="D135" i="14" s="1" a="1"/>
  <c r="D135" i="14" s="1"/>
  <c r="F136" i="14" a="1"/>
  <c r="F136" i="14" s="1"/>
  <c r="D136" i="14" s="1" a="1"/>
  <c r="D136" i="14" s="1"/>
  <c r="F137" i="14" a="1"/>
  <c r="F137" i="14" s="1"/>
  <c r="F138" i="14" a="1"/>
  <c r="F138" i="14" s="1"/>
  <c r="B138" i="14" s="1" a="1"/>
  <c r="B138" i="14" s="1"/>
  <c r="F139" i="14" a="1"/>
  <c r="F139" i="14" s="1"/>
  <c r="F140" i="14" a="1"/>
  <c r="F140" i="14" s="1"/>
  <c r="A140" i="14" s="1" a="1"/>
  <c r="A140" i="14" s="1"/>
  <c r="F141" i="14" a="1"/>
  <c r="F141" i="14" s="1"/>
  <c r="D141" i="14" s="1" a="1"/>
  <c r="D141" i="14" s="1"/>
  <c r="F142" i="14" a="1"/>
  <c r="F142" i="14" s="1"/>
  <c r="C142" i="14" s="1" a="1"/>
  <c r="C142" i="14" s="1"/>
  <c r="F143" i="14" a="1"/>
  <c r="F143" i="14" s="1"/>
  <c r="F144" i="14" a="1"/>
  <c r="F144" i="14" s="1"/>
  <c r="F145" i="14" a="1"/>
  <c r="F145" i="14" s="1"/>
  <c r="F146" i="14" a="1"/>
  <c r="F146" i="14" s="1"/>
  <c r="A146" i="14" s="1" a="1"/>
  <c r="A146" i="14" s="1"/>
  <c r="F147" i="14" a="1"/>
  <c r="F147" i="14" s="1"/>
  <c r="F148" i="14" a="1"/>
  <c r="F148" i="14" s="1"/>
  <c r="F149" i="14" a="1"/>
  <c r="F149" i="14" s="1"/>
  <c r="F150" i="14" a="1"/>
  <c r="F150" i="14" s="1"/>
  <c r="A150" i="14" s="1" a="1"/>
  <c r="A150" i="14" s="1"/>
  <c r="F151" i="14" a="1"/>
  <c r="F151" i="14" s="1"/>
  <c r="F152" i="14" a="1"/>
  <c r="F152" i="14" s="1"/>
  <c r="F153" i="14" a="1"/>
  <c r="F153" i="14" s="1"/>
  <c r="F154" i="14" a="1"/>
  <c r="F154" i="14" s="1"/>
  <c r="A154" i="14" s="1" a="1"/>
  <c r="A154" i="14" s="1"/>
  <c r="F155" i="14" a="1"/>
  <c r="F155" i="14" s="1"/>
  <c r="A155" i="14" s="1" a="1"/>
  <c r="A155" i="14" s="1"/>
  <c r="F156" i="14" a="1"/>
  <c r="F156" i="14" s="1"/>
  <c r="F157" i="14" a="1"/>
  <c r="F157" i="14" s="1"/>
  <c r="A157" i="14" s="1" a="1"/>
  <c r="A157" i="14" s="1"/>
  <c r="F158" i="14" a="1"/>
  <c r="F158" i="14" s="1"/>
  <c r="C158" i="14" s="1" a="1"/>
  <c r="C158" i="14" s="1"/>
  <c r="F159" i="14" a="1"/>
  <c r="F159" i="14" s="1"/>
  <c r="F160" i="14" a="1"/>
  <c r="F160" i="14" s="1"/>
  <c r="F161" i="14" a="1"/>
  <c r="F161" i="14" s="1"/>
  <c r="F162" i="14" a="1"/>
  <c r="F162" i="14" s="1"/>
  <c r="A162" i="14" s="1" a="1"/>
  <c r="A162" i="14" s="1"/>
  <c r="F163" i="14" a="1"/>
  <c r="F163" i="14" s="1"/>
  <c r="F164" i="14" a="1"/>
  <c r="F164" i="14" s="1"/>
  <c r="B164" i="14" s="1" a="1"/>
  <c r="B164" i="14" s="1"/>
  <c r="F165" i="14" a="1"/>
  <c r="F165" i="14" s="1"/>
  <c r="F166" i="14" a="1"/>
  <c r="F166" i="14" s="1"/>
  <c r="A166" i="14" s="1" a="1"/>
  <c r="A166" i="14" s="1"/>
  <c r="F167" i="14" a="1"/>
  <c r="F167" i="14" s="1"/>
  <c r="F168" i="14" a="1"/>
  <c r="F168" i="14" s="1"/>
  <c r="F169" i="14" a="1"/>
  <c r="F169" i="14" s="1"/>
  <c r="F170" i="14" a="1"/>
  <c r="F170" i="14" s="1"/>
  <c r="D170" i="14" s="1" a="1"/>
  <c r="D170" i="14" s="1"/>
  <c r="F171" i="14" a="1"/>
  <c r="F171" i="14" s="1"/>
  <c r="F172" i="14" a="1"/>
  <c r="F172" i="14" s="1"/>
  <c r="F173" i="14" a="1"/>
  <c r="F173" i="14" s="1"/>
  <c r="F174" i="14" a="1"/>
  <c r="F174" i="14" s="1"/>
  <c r="C174" i="14" s="1" a="1"/>
  <c r="C174" i="14" s="1"/>
  <c r="F175" i="14" a="1"/>
  <c r="F175" i="14" s="1"/>
  <c r="B175" i="14" s="1" a="1"/>
  <c r="B175" i="14" s="1"/>
  <c r="F176" i="14" a="1"/>
  <c r="F176" i="14" s="1"/>
  <c r="F177" i="14" a="1"/>
  <c r="F177" i="14" s="1"/>
  <c r="F178" i="14" a="1"/>
  <c r="F178" i="14" s="1"/>
  <c r="A178" i="14" s="1" a="1"/>
  <c r="A178" i="14" s="1"/>
  <c r="F179" i="14" a="1"/>
  <c r="F179" i="14" s="1"/>
  <c r="F180" i="14" a="1"/>
  <c r="F180" i="14" s="1"/>
  <c r="A180" i="14" s="1" a="1"/>
  <c r="A180" i="14" s="1"/>
  <c r="F181" i="14" a="1"/>
  <c r="F181" i="14" s="1"/>
  <c r="F182" i="14" a="1"/>
  <c r="F182" i="14" s="1"/>
  <c r="C182" i="14" s="1" a="1"/>
  <c r="C182" i="14" s="1"/>
  <c r="F183" i="14" a="1"/>
  <c r="F183" i="14" s="1"/>
  <c r="F184" i="14" a="1"/>
  <c r="F184" i="14" s="1"/>
  <c r="F185" i="14" a="1"/>
  <c r="F185" i="14" s="1"/>
  <c r="B185" i="14" s="1" a="1"/>
  <c r="B185" i="14" s="1"/>
  <c r="F186" i="14" a="1"/>
  <c r="F186" i="14" s="1"/>
  <c r="F187" i="14" a="1"/>
  <c r="F187" i="14" s="1"/>
  <c r="F188" i="14" a="1"/>
  <c r="F188" i="14" s="1"/>
  <c r="F189" i="14" a="1"/>
  <c r="F189" i="14" s="1"/>
  <c r="F190" i="14" a="1"/>
  <c r="F190" i="14" s="1"/>
  <c r="A190" i="14" s="1" a="1"/>
  <c r="A190" i="14" s="1"/>
  <c r="F191" i="14" a="1"/>
  <c r="F191" i="14" s="1"/>
  <c r="F192" i="14" a="1"/>
  <c r="F192" i="14" s="1"/>
  <c r="F193" i="14" a="1"/>
  <c r="F193" i="14" s="1"/>
  <c r="B193" i="14" s="1" a="1"/>
  <c r="B193" i="14" s="1"/>
  <c r="F194" i="14" a="1"/>
  <c r="F194" i="14" s="1"/>
  <c r="C194" i="14" s="1" a="1"/>
  <c r="C194" i="14" s="1"/>
  <c r="F195" i="14" a="1"/>
  <c r="F195" i="14" s="1"/>
  <c r="F196" i="14" a="1"/>
  <c r="F196" i="14" s="1"/>
  <c r="A196" i="14" s="1" a="1"/>
  <c r="A196" i="14" s="1"/>
  <c r="F197" i="14" a="1"/>
  <c r="F197" i="14" s="1"/>
  <c r="F198" i="14" a="1"/>
  <c r="F198" i="14" s="1"/>
  <c r="A198" i="14" s="1" a="1"/>
  <c r="A198" i="14" s="1"/>
  <c r="F199" i="14" a="1"/>
  <c r="F199" i="14" s="1"/>
  <c r="D199" i="14" s="1" a="1"/>
  <c r="D199" i="14" s="1"/>
  <c r="F200" i="14" a="1"/>
  <c r="F200" i="14" s="1"/>
  <c r="F201" i="14" a="1"/>
  <c r="F201" i="14" s="1"/>
  <c r="F202" i="14" a="1"/>
  <c r="F202" i="14" s="1"/>
  <c r="C202" i="14" s="1" a="1"/>
  <c r="C202" i="14" s="1"/>
  <c r="F203" i="14" a="1"/>
  <c r="F203" i="14" s="1"/>
  <c r="F204" i="14" a="1"/>
  <c r="F204" i="14" s="1"/>
  <c r="F205" i="14" a="1"/>
  <c r="F205" i="14" s="1"/>
  <c r="F206" i="14" a="1"/>
  <c r="F206" i="14" s="1"/>
  <c r="A206" i="14" s="1" a="1"/>
  <c r="A206" i="14" s="1"/>
  <c r="F207" i="14" a="1"/>
  <c r="F207" i="14" s="1"/>
  <c r="F208" i="14" a="1"/>
  <c r="F208" i="14" s="1"/>
  <c r="F209" i="14" a="1"/>
  <c r="F209" i="14" s="1"/>
  <c r="A209" i="14" s="1" a="1"/>
  <c r="A209" i="14" s="1"/>
  <c r="F210" i="14" a="1"/>
  <c r="F210" i="14" s="1"/>
  <c r="A210" i="14" s="1" a="1"/>
  <c r="A210" i="14" s="1"/>
  <c r="F211" i="14" a="1"/>
  <c r="F211" i="14" s="1"/>
  <c r="B211" i="14" s="1" a="1"/>
  <c r="B211" i="14" s="1"/>
  <c r="F212" i="14" a="1"/>
  <c r="F212" i="14" s="1"/>
  <c r="D212" i="14" s="1" a="1"/>
  <c r="D212" i="14" s="1"/>
  <c r="F213" i="14" a="1"/>
  <c r="F213" i="14" s="1"/>
  <c r="F214" i="14" a="1"/>
  <c r="F214" i="14" s="1"/>
  <c r="B214" i="14" s="1" a="1"/>
  <c r="B214" i="14" s="1"/>
  <c r="F215" i="14" a="1"/>
  <c r="F215" i="14" s="1"/>
  <c r="F216" i="14" a="1"/>
  <c r="F216" i="14" s="1"/>
  <c r="F217" i="14" a="1"/>
  <c r="F217" i="14" s="1"/>
  <c r="A217" i="14" s="1" a="1"/>
  <c r="A217" i="14" s="1"/>
  <c r="F218" i="14" a="1"/>
  <c r="F218" i="14" s="1"/>
  <c r="D218" i="14" s="1" a="1"/>
  <c r="D218" i="14" s="1"/>
  <c r="F219" i="14" a="1"/>
  <c r="F219" i="14" s="1"/>
  <c r="F220" i="14" a="1"/>
  <c r="F220" i="14" s="1"/>
  <c r="A220" i="14" s="1" a="1"/>
  <c r="A220" i="14" s="1"/>
  <c r="F221" i="14" a="1"/>
  <c r="F221" i="14" s="1"/>
  <c r="A221" i="14" s="1" a="1"/>
  <c r="A221" i="14" s="1"/>
  <c r="F222" i="14" a="1"/>
  <c r="F222" i="14" s="1"/>
  <c r="A222" i="14" s="1" a="1"/>
  <c r="A222" i="14" s="1"/>
  <c r="F223" i="14" a="1"/>
  <c r="F223" i="14" s="1"/>
  <c r="F224" i="14" a="1"/>
  <c r="F224" i="14" s="1"/>
  <c r="F225" i="14" a="1"/>
  <c r="F225" i="14" s="1"/>
  <c r="F226" i="14" a="1"/>
  <c r="F226" i="14" s="1"/>
  <c r="C226" i="14" s="1" a="1"/>
  <c r="C226" i="14" s="1"/>
  <c r="F227" i="14" a="1"/>
  <c r="F227" i="14" s="1"/>
  <c r="F228" i="14" a="1"/>
  <c r="F228" i="14" s="1"/>
  <c r="F229" i="14" a="1"/>
  <c r="F229" i="14" s="1"/>
  <c r="C229" i="14" s="1" a="1"/>
  <c r="C229" i="14" s="1"/>
  <c r="F230" i="14" a="1"/>
  <c r="F230" i="14" s="1"/>
  <c r="C230" i="14" s="1" a="1"/>
  <c r="C230" i="14" s="1"/>
  <c r="F231" i="14" a="1"/>
  <c r="F231" i="14" s="1"/>
  <c r="F232" i="14" a="1"/>
  <c r="F232" i="14" s="1"/>
  <c r="A232" i="14" s="1" a="1"/>
  <c r="A232" i="14" s="1"/>
  <c r="F233" i="14" a="1"/>
  <c r="F233" i="14" s="1"/>
  <c r="F234" i="14" a="1"/>
  <c r="F234" i="14" s="1"/>
  <c r="F235" i="14" a="1"/>
  <c r="F235" i="14" s="1"/>
  <c r="D235" i="14" s="1" a="1"/>
  <c r="D235" i="14" s="1"/>
  <c r="F236" i="14" a="1"/>
  <c r="F236" i="14" s="1"/>
  <c r="F237" i="14" a="1"/>
  <c r="F237" i="14" s="1"/>
  <c r="F238" i="14" a="1"/>
  <c r="F238" i="14" s="1"/>
  <c r="F239" i="14" a="1"/>
  <c r="F239" i="14" s="1"/>
  <c r="F240" i="14" a="1"/>
  <c r="F240" i="14" s="1"/>
  <c r="F241" i="14" a="1"/>
  <c r="F241" i="14" s="1"/>
  <c r="B241" i="14" s="1" a="1"/>
  <c r="B241" i="14" s="1"/>
  <c r="F242" i="14" a="1"/>
  <c r="F242" i="14" s="1"/>
  <c r="A242" i="14" s="1" a="1"/>
  <c r="A242" i="14" s="1"/>
  <c r="F243" i="14" a="1"/>
  <c r="F243" i="14" s="1"/>
  <c r="F244" i="14" a="1"/>
  <c r="F244" i="14" s="1"/>
  <c r="F245" i="14" a="1"/>
  <c r="F245" i="14" s="1"/>
  <c r="F246" i="14" a="1"/>
  <c r="F246" i="14" s="1"/>
  <c r="F247" i="14" a="1"/>
  <c r="F247" i="14" s="1"/>
  <c r="F248" i="14" a="1"/>
  <c r="F248" i="14" s="1"/>
  <c r="C248" i="14" s="1" a="1"/>
  <c r="C248" i="14" s="1"/>
  <c r="F249" i="14" a="1"/>
  <c r="F249" i="14" s="1"/>
  <c r="A249" i="14" s="1" a="1"/>
  <c r="A249" i="14" s="1"/>
  <c r="F250" i="14" a="1"/>
  <c r="F250" i="14" s="1"/>
  <c r="A250" i="14" s="1" a="1"/>
  <c r="A250" i="14" s="1"/>
  <c r="F251" i="14" a="1"/>
  <c r="F251" i="14" s="1"/>
  <c r="C251" i="14" s="1" a="1"/>
  <c r="C251" i="14" s="1"/>
  <c r="F252" i="14" a="1"/>
  <c r="F252" i="14" s="1"/>
  <c r="F253" i="14" a="1"/>
  <c r="F253" i="14" s="1"/>
  <c r="F254" i="14" a="1"/>
  <c r="F254" i="14" s="1"/>
  <c r="F255" i="14" a="1"/>
  <c r="F255" i="14" s="1"/>
  <c r="D255" i="14" s="1" a="1"/>
  <c r="D255" i="14" s="1"/>
  <c r="F256" i="14" a="1"/>
  <c r="F256" i="14" s="1"/>
  <c r="A256" i="14" s="1" a="1"/>
  <c r="A256" i="14" s="1"/>
  <c r="F257" i="14" a="1"/>
  <c r="F257" i="14" s="1"/>
  <c r="F258" i="14" a="1"/>
  <c r="F258" i="14" s="1"/>
  <c r="C258" i="14" s="1" a="1"/>
  <c r="C258" i="14" s="1"/>
  <c r="F259" i="14" a="1"/>
  <c r="F259" i="14" s="1"/>
  <c r="D259" i="14" s="1" a="1"/>
  <c r="D259" i="14" s="1"/>
  <c r="F260" i="14" a="1"/>
  <c r="F260" i="14" s="1"/>
  <c r="F261" i="14" a="1"/>
  <c r="F261" i="14" s="1"/>
  <c r="B261" i="14" s="1" a="1"/>
  <c r="B261" i="14" s="1"/>
  <c r="F262" i="14" a="1"/>
  <c r="F262" i="14" s="1"/>
  <c r="D262" i="14" s="1" a="1"/>
  <c r="D262" i="14" s="1"/>
  <c r="F263" i="14" a="1"/>
  <c r="F263" i="14" s="1"/>
  <c r="F264" i="14" a="1"/>
  <c r="F264" i="14" s="1"/>
  <c r="A264" i="14" s="1" a="1"/>
  <c r="A264" i="14" s="1"/>
  <c r="F265" i="14" a="1"/>
  <c r="F265" i="14" s="1"/>
  <c r="D265" i="14" s="1" a="1"/>
  <c r="D265" i="14" s="1"/>
  <c r="F266" i="14" a="1"/>
  <c r="F266" i="14" s="1"/>
  <c r="B266" i="14" s="1" a="1"/>
  <c r="B266" i="14" s="1"/>
  <c r="F267" i="14" a="1"/>
  <c r="F267" i="14" s="1"/>
  <c r="B267" i="14" s="1" a="1"/>
  <c r="B267" i="14" s="1"/>
  <c r="F268" i="14" a="1"/>
  <c r="F268" i="14" s="1"/>
  <c r="F269" i="14" a="1"/>
  <c r="F269" i="14" s="1"/>
  <c r="F270" i="14" a="1"/>
  <c r="F270" i="14" s="1"/>
  <c r="F271" i="14" a="1"/>
  <c r="F271" i="14" s="1"/>
  <c r="F272" i="14" a="1"/>
  <c r="F272" i="14" s="1"/>
  <c r="F273" i="14" a="1"/>
  <c r="F273" i="14" s="1"/>
  <c r="A273" i="14" s="1" a="1"/>
  <c r="A273" i="14" s="1"/>
  <c r="F274" i="14" a="1"/>
  <c r="F274" i="14" s="1"/>
  <c r="F275" i="14" a="1"/>
  <c r="F275" i="14" s="1"/>
  <c r="F276" i="14" a="1"/>
  <c r="F276" i="14" s="1"/>
  <c r="F277" i="14" a="1"/>
  <c r="F277" i="14" s="1"/>
  <c r="F278" i="14" a="1"/>
  <c r="F278" i="14" s="1"/>
  <c r="F279" i="14" a="1"/>
  <c r="F279" i="14" s="1"/>
  <c r="C279" i="14" s="1" a="1"/>
  <c r="C279" i="14" s="1"/>
  <c r="F280" i="14" a="1"/>
  <c r="F280" i="14" s="1"/>
  <c r="F281" i="14" a="1"/>
  <c r="F281" i="14" s="1"/>
  <c r="B281" i="14" s="1" a="1"/>
  <c r="B281" i="14" s="1"/>
  <c r="F282" i="14" a="1"/>
  <c r="F282" i="14" s="1"/>
  <c r="C282" i="14" s="1" a="1"/>
  <c r="C282" i="14" s="1"/>
  <c r="F283" i="14" a="1"/>
  <c r="F283" i="14" s="1"/>
  <c r="F284" i="14" a="1"/>
  <c r="F284" i="14" s="1"/>
  <c r="F285" i="14" a="1"/>
  <c r="F285" i="14" s="1"/>
  <c r="D285" i="14" s="1" a="1"/>
  <c r="D285" i="14" s="1"/>
  <c r="F286" i="14" a="1"/>
  <c r="F286" i="14" s="1"/>
  <c r="F287" i="14" a="1"/>
  <c r="F287" i="14" s="1"/>
  <c r="A287" i="14" s="1" a="1"/>
  <c r="A287" i="14" s="1"/>
  <c r="F288" i="14" a="1"/>
  <c r="F288" i="14" s="1"/>
  <c r="F289" i="14" a="1"/>
  <c r="F289" i="14" s="1"/>
  <c r="C289" i="14" s="1" a="1"/>
  <c r="C289" i="14" s="1"/>
  <c r="F290" i="14" a="1"/>
  <c r="F290" i="14" s="1"/>
  <c r="F291" i="14" a="1"/>
  <c r="F291" i="14" s="1"/>
  <c r="A291" i="14" s="1" a="1"/>
  <c r="A291" i="14" s="1"/>
  <c r="F292" i="14" a="1"/>
  <c r="F292" i="14" s="1"/>
  <c r="F293" i="14" a="1"/>
  <c r="F293" i="14" s="1"/>
  <c r="A293" i="14" s="1" a="1"/>
  <c r="A293" i="14" s="1"/>
  <c r="F294" i="14" a="1"/>
  <c r="F294" i="14" s="1"/>
  <c r="F295" i="14" a="1"/>
  <c r="F295" i="14" s="1"/>
  <c r="A295" i="14" s="1" a="1"/>
  <c r="A295" i="14" s="1"/>
  <c r="F296" i="14" a="1"/>
  <c r="F296" i="14" s="1"/>
  <c r="F297" i="14" a="1"/>
  <c r="F297" i="14" s="1"/>
  <c r="D297" i="14" s="1" a="1"/>
  <c r="D297" i="14" s="1"/>
  <c r="F298" i="14" a="1"/>
  <c r="F298" i="14" s="1"/>
  <c r="A298" i="14" s="1" a="1"/>
  <c r="A298" i="14" s="1"/>
  <c r="F299" i="14" a="1"/>
  <c r="F299" i="14" s="1"/>
  <c r="F300" i="14" a="1"/>
  <c r="F300" i="14" s="1"/>
  <c r="A300" i="14" s="1" a="1"/>
  <c r="A300" i="14" s="1"/>
  <c r="F301" i="14" a="1"/>
  <c r="F301" i="14" s="1"/>
  <c r="F302" i="14" a="1"/>
  <c r="F302" i="14" s="1"/>
  <c r="F303" i="14" a="1"/>
  <c r="F303" i="14" s="1"/>
  <c r="C303" i="14" s="1" a="1"/>
  <c r="C303" i="14" s="1"/>
  <c r="F304" i="14" a="1"/>
  <c r="F304" i="14" s="1"/>
  <c r="C304" i="14" s="1" a="1"/>
  <c r="C304" i="14" s="1"/>
  <c r="F305" i="14" a="1"/>
  <c r="F305" i="14" s="1"/>
  <c r="B305" i="14" s="1" a="1"/>
  <c r="B305" i="14" s="1"/>
  <c r="F306" i="14" a="1"/>
  <c r="F306" i="14" s="1"/>
  <c r="F307" i="14" a="1"/>
  <c r="F307" i="14" s="1"/>
  <c r="A307" i="14" s="1" a="1"/>
  <c r="A307" i="14" s="1"/>
  <c r="F308" i="14" a="1"/>
  <c r="F308" i="14" s="1"/>
  <c r="F309" i="14" a="1"/>
  <c r="F309" i="14" s="1"/>
  <c r="B309" i="14" s="1" a="1"/>
  <c r="B309" i="14" s="1"/>
  <c r="F310" i="14" a="1"/>
  <c r="F310" i="14" s="1"/>
  <c r="B310" i="14" s="1" a="1"/>
  <c r="B310" i="14" s="1"/>
  <c r="F311" i="14" a="1"/>
  <c r="F311" i="14" s="1"/>
  <c r="A311" i="14" s="1" a="1"/>
  <c r="A311" i="14" s="1"/>
  <c r="F312" i="14" a="1"/>
  <c r="F312" i="14" s="1"/>
  <c r="A312" i="14" s="1" a="1"/>
  <c r="A312" i="14" s="1"/>
  <c r="F313" i="14" a="1"/>
  <c r="F313" i="14" s="1"/>
  <c r="D313" i="14" s="1" a="1"/>
  <c r="D313" i="14" s="1"/>
  <c r="F314" i="14" a="1"/>
  <c r="F314" i="14" s="1"/>
  <c r="C314" i="14" s="1" a="1"/>
  <c r="C314" i="14" s="1"/>
  <c r="F315" i="14" a="1"/>
  <c r="F315" i="14" s="1"/>
  <c r="C315" i="14" s="1" a="1"/>
  <c r="C315" i="14" s="1"/>
  <c r="F316" i="14" a="1"/>
  <c r="F316" i="14" s="1"/>
  <c r="F317" i="14" a="1"/>
  <c r="F317" i="14" s="1"/>
  <c r="D317" i="14" s="1" a="1"/>
  <c r="D317" i="14" s="1"/>
  <c r="F318" i="14" a="1"/>
  <c r="F318" i="14" s="1"/>
  <c r="B318" i="14" s="1" a="1"/>
  <c r="B318" i="14" s="1"/>
  <c r="F319" i="14" a="1"/>
  <c r="F319" i="14" s="1"/>
  <c r="A319" i="14" s="1" a="1"/>
  <c r="A319" i="14" s="1"/>
  <c r="F320" i="14" a="1"/>
  <c r="F320" i="14" s="1"/>
  <c r="F321" i="14" a="1"/>
  <c r="F321" i="14" s="1"/>
  <c r="C321" i="14" s="1" a="1"/>
  <c r="C321" i="14" s="1"/>
  <c r="F322" i="14" a="1"/>
  <c r="F322" i="14" s="1"/>
  <c r="F323" i="14" a="1"/>
  <c r="F323" i="14" s="1"/>
  <c r="F324" i="14" a="1"/>
  <c r="F324" i="14" s="1"/>
  <c r="C324" i="14" s="1" a="1"/>
  <c r="C324" i="14" s="1"/>
  <c r="F325" i="14" a="1"/>
  <c r="F325" i="14" s="1"/>
  <c r="C325" i="14" s="1" a="1"/>
  <c r="C325" i="14" s="1"/>
  <c r="F326" i="14" a="1"/>
  <c r="F326" i="14" s="1"/>
  <c r="A326" i="14" s="1" a="1"/>
  <c r="A326" i="14" s="1"/>
  <c r="F327" i="14" a="1"/>
  <c r="F327" i="14" s="1"/>
  <c r="F328" i="14" a="1"/>
  <c r="F328" i="14" s="1"/>
  <c r="D328" i="14" s="1" a="1"/>
  <c r="D328" i="14" s="1"/>
  <c r="F329" i="14" a="1"/>
  <c r="F329" i="14" s="1"/>
  <c r="D329" i="14" s="1" a="1"/>
  <c r="D329" i="14" s="1"/>
  <c r="F330" i="14" a="1"/>
  <c r="F330" i="14" s="1"/>
  <c r="F331" i="14" a="1"/>
  <c r="F331" i="14" s="1"/>
  <c r="F332" i="14" a="1"/>
  <c r="F332" i="14" s="1"/>
  <c r="F333" i="14" a="1"/>
  <c r="F333" i="14" s="1"/>
  <c r="B333" i="14" s="1" a="1"/>
  <c r="B333" i="14" s="1"/>
  <c r="F334" i="14" a="1"/>
  <c r="F334" i="14" s="1"/>
  <c r="B334" i="14" s="1" a="1"/>
  <c r="B334" i="14" s="1"/>
  <c r="F335" i="14" a="1"/>
  <c r="F335" i="14" s="1"/>
  <c r="A335" i="14" s="1" a="1"/>
  <c r="A335" i="14" s="1"/>
  <c r="F336" i="14" a="1"/>
  <c r="F336" i="14" s="1"/>
  <c r="A336" i="14" s="1" a="1"/>
  <c r="A336" i="14" s="1"/>
  <c r="F337" i="14" a="1"/>
  <c r="F337" i="14" s="1"/>
  <c r="C337" i="14" s="1" a="1"/>
  <c r="C337" i="14" s="1"/>
  <c r="F338" i="14" a="1"/>
  <c r="F338" i="14" s="1"/>
  <c r="F339" i="14" a="1"/>
  <c r="F339" i="14" s="1"/>
  <c r="F340" i="14" a="1"/>
  <c r="F340" i="14" s="1"/>
  <c r="F341" i="14" a="1"/>
  <c r="F341" i="14" s="1"/>
  <c r="F342" i="14" a="1"/>
  <c r="F342" i="14" s="1"/>
  <c r="F343" i="14" a="1"/>
  <c r="F343" i="14" s="1"/>
  <c r="F344" i="14" a="1"/>
  <c r="F344" i="14" s="1"/>
  <c r="A344" i="14" s="1" a="1"/>
  <c r="A344" i="14" s="1"/>
  <c r="F345" i="14" a="1"/>
  <c r="F345" i="14" s="1"/>
  <c r="D345" i="14" s="1" a="1"/>
  <c r="D345" i="14" s="1"/>
  <c r="F346" i="14" a="1"/>
  <c r="F346" i="14" s="1"/>
  <c r="F347" i="14" a="1"/>
  <c r="F347" i="14" s="1"/>
  <c r="F348" i="14" a="1"/>
  <c r="F348" i="14" s="1"/>
  <c r="F349" i="14" a="1"/>
  <c r="F349" i="14" s="1"/>
  <c r="C349" i="14" s="1" a="1"/>
  <c r="C349" i="14" s="1"/>
  <c r="F350" i="14" a="1"/>
  <c r="F350" i="14" s="1"/>
  <c r="F351" i="14" a="1"/>
  <c r="F351" i="14" s="1"/>
  <c r="F352" i="14" a="1"/>
  <c r="F352" i="14" s="1"/>
  <c r="F353" i="14" a="1"/>
  <c r="F353" i="14" s="1"/>
  <c r="A353" i="14" s="1" a="1"/>
  <c r="A353" i="14" s="1"/>
  <c r="F354" i="14" a="1"/>
  <c r="F354" i="14" s="1"/>
  <c r="D354" i="14" s="1" a="1"/>
  <c r="D354" i="14" s="1"/>
  <c r="F355" i="14" a="1"/>
  <c r="F355" i="14" s="1"/>
  <c r="A355" i="14" s="1" a="1"/>
  <c r="A355" i="14" s="1"/>
  <c r="F356" i="14" a="1"/>
  <c r="F356" i="14" s="1"/>
  <c r="F357" i="14" a="1"/>
  <c r="F357" i="14" s="1"/>
  <c r="D357" i="14" s="1" a="1"/>
  <c r="D357" i="14" s="1"/>
  <c r="F358" i="14" a="1"/>
  <c r="F358" i="14" s="1"/>
  <c r="F359" i="14" a="1"/>
  <c r="F359" i="14" s="1"/>
  <c r="A359" i="14" s="1" a="1"/>
  <c r="A359" i="14" s="1"/>
  <c r="F360" i="14" a="1"/>
  <c r="F360" i="14" s="1"/>
  <c r="F361" i="14" a="1"/>
  <c r="F361" i="14" s="1"/>
  <c r="D361" i="14" s="1" a="1"/>
  <c r="D361" i="14" s="1"/>
  <c r="F362" i="14" a="1"/>
  <c r="F362" i="14" s="1"/>
  <c r="D362" i="14" s="1" a="1"/>
  <c r="D362" i="14" s="1"/>
  <c r="F363" i="14" a="1"/>
  <c r="F363" i="14" s="1"/>
  <c r="F364" i="14" a="1"/>
  <c r="F364" i="14" s="1"/>
  <c r="F365" i="14" a="1"/>
  <c r="F365" i="14" s="1"/>
  <c r="D365" i="14" s="1" a="1"/>
  <c r="D365" i="14" s="1"/>
  <c r="F366" i="14" a="1"/>
  <c r="F366" i="14" s="1"/>
  <c r="F367" i="14" a="1"/>
  <c r="F367" i="14" s="1"/>
  <c r="F368" i="14" a="1"/>
  <c r="F368" i="14" s="1"/>
  <c r="C368" i="14" s="1" a="1"/>
  <c r="C368" i="14" s="1"/>
  <c r="F369" i="14" a="1"/>
  <c r="F369" i="14" s="1"/>
  <c r="A369" i="14" s="1" a="1"/>
  <c r="A369" i="14" s="1"/>
  <c r="F370" i="14" a="1"/>
  <c r="F370" i="14" s="1"/>
  <c r="C370" i="14" s="1" a="1"/>
  <c r="C370" i="14" s="1"/>
  <c r="F371" i="14" a="1"/>
  <c r="F371" i="14" s="1"/>
  <c r="F372" i="14" a="1"/>
  <c r="F372" i="14" s="1"/>
  <c r="F373" i="14" a="1"/>
  <c r="F373" i="14" s="1"/>
  <c r="C373" i="14" s="1" a="1"/>
  <c r="C373" i="14" s="1"/>
  <c r="F374" i="14" a="1"/>
  <c r="F374" i="14" s="1"/>
  <c r="F375" i="14" a="1"/>
  <c r="F375" i="14" s="1"/>
  <c r="B375" i="14" s="1" a="1"/>
  <c r="B375" i="14" s="1"/>
  <c r="F376" i="14" a="1"/>
  <c r="F376" i="14" s="1"/>
  <c r="F377" i="14" a="1"/>
  <c r="F377" i="14" s="1"/>
  <c r="D377" i="14" s="1" a="1"/>
  <c r="D377" i="14" s="1"/>
  <c r="F378" i="14" a="1"/>
  <c r="F378" i="14" s="1"/>
  <c r="F379" i="14" a="1"/>
  <c r="F379" i="14" s="1"/>
  <c r="F380" i="14" a="1"/>
  <c r="F380" i="14" s="1"/>
  <c r="F381" i="14" a="1"/>
  <c r="F381" i="14" s="1"/>
  <c r="B381" i="14" s="1" a="1"/>
  <c r="B381" i="14" s="1"/>
  <c r="F382" i="14" a="1"/>
  <c r="F382" i="14" s="1"/>
  <c r="C382" i="14" s="1" a="1"/>
  <c r="C382" i="14" s="1"/>
  <c r="F383" i="14" a="1"/>
  <c r="F383" i="14" s="1"/>
  <c r="F384" i="14" a="1"/>
  <c r="F384" i="14" s="1"/>
  <c r="A384" i="14" s="1" a="1"/>
  <c r="A384" i="14" s="1"/>
  <c r="F385" i="14" a="1"/>
  <c r="F385" i="14" s="1"/>
  <c r="A385" i="14" s="1" a="1"/>
  <c r="A385" i="14" s="1"/>
  <c r="F386" i="14" a="1"/>
  <c r="F386" i="14" s="1"/>
  <c r="A386" i="14" s="1" a="1"/>
  <c r="A386" i="14" s="1"/>
  <c r="F387" i="14" a="1"/>
  <c r="F387" i="14" s="1"/>
  <c r="A387" i="14" s="1" a="1"/>
  <c r="A387" i="14" s="1"/>
  <c r="F388" i="14" a="1"/>
  <c r="F388" i="14" s="1"/>
  <c r="F389" i="14" a="1"/>
  <c r="F389" i="14" s="1"/>
  <c r="B389" i="14" s="1" a="1"/>
  <c r="B389" i="14" s="1"/>
  <c r="F390" i="14" a="1"/>
  <c r="F390" i="14" s="1"/>
  <c r="F391" i="14" a="1"/>
  <c r="F391" i="14" s="1"/>
  <c r="F392" i="14" a="1"/>
  <c r="F392" i="14" s="1"/>
  <c r="F393" i="14" a="1"/>
  <c r="F393" i="14" s="1"/>
  <c r="D393" i="14" s="1" a="1"/>
  <c r="D393" i="14" s="1"/>
  <c r="F394" i="14" a="1"/>
  <c r="F394" i="14" s="1"/>
  <c r="F395" i="14" a="1"/>
  <c r="F395" i="14" s="1"/>
  <c r="C395" i="14" s="1" a="1"/>
  <c r="C395" i="14" s="1"/>
  <c r="F396" i="14" a="1"/>
  <c r="F396" i="14" s="1"/>
  <c r="F397" i="14" a="1"/>
  <c r="F397" i="14" s="1"/>
  <c r="D397" i="14" s="1" a="1"/>
  <c r="D397" i="14" s="1"/>
  <c r="F398" i="14" a="1"/>
  <c r="F398" i="14" s="1"/>
  <c r="F399" i="14" a="1"/>
  <c r="F399" i="14" s="1"/>
  <c r="A399" i="14" s="1" a="1"/>
  <c r="A399" i="14" s="1"/>
  <c r="F400" i="14" a="1"/>
  <c r="F400" i="14" s="1"/>
  <c r="B400" i="14" s="1" a="1"/>
  <c r="B400" i="14" s="1"/>
  <c r="F401" i="14" a="1"/>
  <c r="F401" i="14" s="1"/>
  <c r="C401" i="14" s="1" a="1"/>
  <c r="C401" i="14" s="1"/>
  <c r="F402" i="14" a="1"/>
  <c r="F402" i="14" s="1"/>
  <c r="D402" i="14" s="1" a="1"/>
  <c r="D402" i="14" s="1"/>
  <c r="F403" i="14" a="1"/>
  <c r="F403" i="14" s="1"/>
  <c r="C403" i="14" s="1" a="1"/>
  <c r="C403" i="14" s="1"/>
  <c r="F404" i="14" a="1"/>
  <c r="F404" i="14" s="1"/>
  <c r="F405" i="14" a="1"/>
  <c r="F405" i="14" s="1"/>
  <c r="F406" i="14" a="1"/>
  <c r="F406" i="14" s="1"/>
  <c r="F407" i="14" a="1"/>
  <c r="F407" i="14" s="1"/>
  <c r="F408" i="14" a="1"/>
  <c r="F408" i="14" s="1"/>
  <c r="F409" i="14" a="1"/>
  <c r="F409" i="14" s="1"/>
  <c r="A409" i="14" s="1" a="1"/>
  <c r="A409" i="14" s="1"/>
  <c r="F410" i="14" a="1"/>
  <c r="F410" i="14" s="1"/>
  <c r="F411" i="14" a="1"/>
  <c r="F411" i="14" s="1"/>
  <c r="D411" i="14" s="1" a="1"/>
  <c r="D411" i="14" s="1"/>
  <c r="F412" i="14" a="1"/>
  <c r="F412" i="14" s="1"/>
  <c r="F413" i="14" a="1"/>
  <c r="F413" i="14" s="1"/>
  <c r="F414" i="14" a="1"/>
  <c r="F414" i="14" s="1"/>
  <c r="F415" i="14" a="1"/>
  <c r="F415" i="14" s="1"/>
  <c r="F416" i="14" a="1"/>
  <c r="F416" i="14" s="1"/>
  <c r="F417" i="14" a="1"/>
  <c r="F417" i="14" s="1"/>
  <c r="F418" i="14" a="1"/>
  <c r="F418" i="14" s="1"/>
  <c r="F419" i="14" a="1"/>
  <c r="F419" i="14" s="1"/>
  <c r="A419" i="14" s="1" a="1"/>
  <c r="A419" i="14" s="1"/>
  <c r="F420" i="14" a="1"/>
  <c r="F420" i="14" s="1"/>
  <c r="F421" i="14" a="1"/>
  <c r="F421" i="14" s="1"/>
  <c r="D421" i="14" s="1" a="1"/>
  <c r="D421" i="14" s="1"/>
  <c r="F422" i="14" a="1"/>
  <c r="F422" i="14" s="1"/>
  <c r="D422" i="14" s="1" a="1"/>
  <c r="D422" i="14" s="1"/>
  <c r="F423" i="14" a="1"/>
  <c r="F423" i="14" s="1"/>
  <c r="F424" i="14" a="1"/>
  <c r="F424" i="14" s="1"/>
  <c r="F425" i="14" a="1"/>
  <c r="F425" i="14" s="1"/>
  <c r="A425" i="14" s="1" a="1"/>
  <c r="A425" i="14" s="1"/>
  <c r="F426" i="14" a="1"/>
  <c r="F426" i="14" s="1"/>
  <c r="F427" i="14" a="1"/>
  <c r="F427" i="14" s="1"/>
  <c r="F428" i="14" a="1"/>
  <c r="F428" i="14" s="1"/>
  <c r="F429" i="14" a="1"/>
  <c r="F429" i="14" s="1"/>
  <c r="B429" i="14" s="1" a="1"/>
  <c r="B429" i="14" s="1"/>
  <c r="F430" i="14" a="1"/>
  <c r="F430" i="14" s="1"/>
  <c r="F431" i="14" a="1"/>
  <c r="F431" i="14" s="1"/>
  <c r="F432" i="14" a="1"/>
  <c r="F432" i="14" s="1"/>
  <c r="D432" i="14" s="1" a="1"/>
  <c r="D432" i="14" s="1"/>
  <c r="F433" i="14" a="1"/>
  <c r="F433" i="14" s="1"/>
  <c r="D433" i="14" s="1" a="1"/>
  <c r="D433" i="14" s="1"/>
  <c r="F434" i="14" a="1"/>
  <c r="F434" i="14" s="1"/>
  <c r="F435" i="14" a="1"/>
  <c r="F435" i="14" s="1"/>
  <c r="F436" i="14" a="1"/>
  <c r="F436" i="14" s="1"/>
  <c r="F437" i="14" a="1"/>
  <c r="F437" i="14" s="1"/>
  <c r="B437" i="14" s="1" a="1"/>
  <c r="B437" i="14" s="1"/>
  <c r="F438" i="14" a="1"/>
  <c r="F438" i="14" s="1"/>
  <c r="B438" i="14" s="1" a="1"/>
  <c r="B438" i="14" s="1"/>
  <c r="F439" i="14" a="1"/>
  <c r="F439" i="14" s="1"/>
  <c r="F440" i="14" a="1"/>
  <c r="F440" i="14" s="1"/>
  <c r="A440" i="14" s="1" a="1"/>
  <c r="A440" i="14" s="1"/>
  <c r="F441" i="14" a="1"/>
  <c r="F441" i="14" s="1"/>
  <c r="C441" i="14" s="1" a="1"/>
  <c r="C441" i="14" s="1"/>
  <c r="F442" i="14" a="1"/>
  <c r="F442" i="14" s="1"/>
  <c r="F443" i="14" a="1"/>
  <c r="F443" i="14" s="1"/>
  <c r="F444" i="14" a="1"/>
  <c r="F444" i="14" s="1"/>
  <c r="F445" i="14" a="1"/>
  <c r="F445" i="14" s="1"/>
  <c r="B445" i="14" s="1" a="1"/>
  <c r="B445" i="14" s="1"/>
  <c r="F446" i="14" a="1"/>
  <c r="F446" i="14" s="1"/>
  <c r="C446" i="14" s="1" a="1"/>
  <c r="C446" i="14" s="1"/>
  <c r="F447" i="14" a="1"/>
  <c r="F447" i="14" s="1"/>
  <c r="D447" i="14" s="1" a="1"/>
  <c r="D447" i="14" s="1"/>
  <c r="F448" i="14" a="1"/>
  <c r="F448" i="14" s="1"/>
  <c r="B448" i="14" s="1" a="1"/>
  <c r="B448" i="14" s="1"/>
  <c r="F449" i="14" a="1"/>
  <c r="F449" i="14" s="1"/>
  <c r="A449" i="14" s="1" a="1"/>
  <c r="A449" i="14" s="1"/>
  <c r="F450" i="14" a="1"/>
  <c r="F450" i="14" s="1"/>
  <c r="F451" i="14" a="1"/>
  <c r="F451" i="14" s="1"/>
  <c r="A451" i="14" s="1" a="1"/>
  <c r="A451" i="14" s="1"/>
  <c r="F452" i="14" a="1"/>
  <c r="F452" i="14" s="1"/>
  <c r="D452" i="14" s="1" a="1"/>
  <c r="D452" i="14" s="1"/>
  <c r="F453" i="14" a="1"/>
  <c r="F453" i="14" s="1"/>
  <c r="D453" i="14" s="1" a="1"/>
  <c r="D453" i="14" s="1"/>
  <c r="F454" i="14" a="1"/>
  <c r="F454" i="14" s="1"/>
  <c r="A454" i="14" s="1" a="1"/>
  <c r="A454" i="14" s="1"/>
  <c r="F455" i="14" a="1"/>
  <c r="F455" i="14" s="1"/>
  <c r="F456" i="14" a="1"/>
  <c r="F456" i="14" s="1"/>
  <c r="F457" i="14" a="1"/>
  <c r="F457" i="14" s="1"/>
  <c r="F458" i="14" a="1"/>
  <c r="F458" i="14" s="1"/>
  <c r="F459" i="14" a="1"/>
  <c r="F459" i="14" s="1"/>
  <c r="A459" i="14" s="1" a="1"/>
  <c r="A459" i="14" s="1"/>
  <c r="F460" i="14" a="1"/>
  <c r="F460" i="14" s="1"/>
  <c r="F461" i="14" a="1"/>
  <c r="F461" i="14" s="1"/>
  <c r="C461" i="14" s="1" a="1"/>
  <c r="C461" i="14" s="1"/>
  <c r="F462" i="14" a="1"/>
  <c r="F462" i="14" s="1"/>
  <c r="A462" i="14" s="1" a="1"/>
  <c r="A462" i="14" s="1"/>
  <c r="F463" i="14" a="1"/>
  <c r="F463" i="14" s="1"/>
  <c r="D463" i="14" s="1" a="1"/>
  <c r="D463" i="14" s="1"/>
  <c r="F464" i="14" a="1"/>
  <c r="F464" i="14" s="1"/>
  <c r="A464" i="14" s="1" a="1"/>
  <c r="A464" i="14" s="1"/>
  <c r="F465" i="14" a="1"/>
  <c r="F465" i="14" s="1"/>
  <c r="C465" i="14" s="1" a="1"/>
  <c r="C465" i="14" s="1"/>
  <c r="F466" i="14" a="1"/>
  <c r="F466" i="14" s="1"/>
  <c r="F467" i="14" a="1"/>
  <c r="F467" i="14" s="1"/>
  <c r="B467" i="14" s="1" a="1"/>
  <c r="B467" i="14" s="1"/>
  <c r="F468" i="14" a="1"/>
  <c r="F468" i="14" s="1"/>
  <c r="F469" i="14" a="1"/>
  <c r="F469" i="14" s="1"/>
  <c r="F470" i="14" a="1"/>
  <c r="F470" i="14" s="1"/>
  <c r="F471" i="14" a="1"/>
  <c r="F471" i="14" s="1"/>
  <c r="F472" i="14" a="1"/>
  <c r="F472" i="14" s="1"/>
  <c r="A472" i="14" s="1" a="1"/>
  <c r="A472" i="14" s="1"/>
  <c r="F473" i="14" a="1"/>
  <c r="F473" i="14" s="1"/>
  <c r="A473" i="14" s="1" a="1"/>
  <c r="A473" i="14" s="1"/>
  <c r="F474" i="14" a="1"/>
  <c r="F474" i="14" s="1"/>
  <c r="F475" i="14" a="1"/>
  <c r="F475" i="14" s="1"/>
  <c r="D475" i="14" s="1" a="1"/>
  <c r="D475" i="14" s="1"/>
  <c r="F476" i="14" a="1"/>
  <c r="F476" i="14" s="1"/>
  <c r="C476" i="14" s="1" a="1"/>
  <c r="C476" i="14" s="1"/>
  <c r="F477" i="14" a="1"/>
  <c r="F477" i="14" s="1"/>
  <c r="C477" i="14" s="1" a="1"/>
  <c r="C477" i="14" s="1"/>
  <c r="F478" i="14" a="1"/>
  <c r="F478" i="14" s="1"/>
  <c r="C478" i="14" s="1" a="1"/>
  <c r="C478" i="14" s="1"/>
  <c r="F479" i="14" a="1"/>
  <c r="F479" i="14" s="1"/>
  <c r="F480" i="14" a="1"/>
  <c r="F480" i="14" s="1"/>
  <c r="F481" i="14" a="1"/>
  <c r="F481" i="14" s="1"/>
  <c r="C481" i="14" s="1" a="1"/>
  <c r="C481" i="14" s="1"/>
  <c r="F482" i="14" a="1"/>
  <c r="F482" i="14" s="1"/>
  <c r="F483" i="14" a="1"/>
  <c r="F483" i="14" s="1"/>
  <c r="B483" i="14" s="1" a="1"/>
  <c r="B483" i="14" s="1"/>
  <c r="F484" i="14" a="1"/>
  <c r="F484" i="14" s="1"/>
  <c r="D484" i="14" s="1" a="1"/>
  <c r="D484" i="14" s="1"/>
  <c r="F485" i="14" a="1"/>
  <c r="F485" i="14" s="1"/>
  <c r="D485" i="14" s="1" a="1"/>
  <c r="D485" i="14" s="1"/>
  <c r="F486" i="14" a="1"/>
  <c r="F486" i="14" s="1"/>
  <c r="F487" i="14" a="1"/>
  <c r="F487" i="14" s="1"/>
  <c r="B487" i="14" s="1" a="1"/>
  <c r="B487" i="14" s="1"/>
  <c r="F488" i="14" a="1"/>
  <c r="F488" i="14" s="1"/>
  <c r="A488" i="14" s="1" a="1"/>
  <c r="A488" i="14" s="1"/>
  <c r="F489" i="14" a="1"/>
  <c r="F489" i="14" s="1"/>
  <c r="C489" i="14" s="1" a="1"/>
  <c r="C489" i="14" s="1"/>
  <c r="F490" i="14" a="1"/>
  <c r="F490" i="14" s="1"/>
  <c r="F491" i="14" a="1"/>
  <c r="F491" i="14" s="1"/>
  <c r="F492" i="14" a="1"/>
  <c r="F492" i="14" s="1"/>
  <c r="C492" i="14" s="1" a="1"/>
  <c r="C492" i="14" s="1"/>
  <c r="F493" i="14" a="1"/>
  <c r="F493" i="14" s="1"/>
  <c r="A493" i="14" s="1" a="1"/>
  <c r="A493" i="14" s="1"/>
  <c r="F494" i="14" a="1"/>
  <c r="F494" i="14" s="1"/>
  <c r="A494" i="14" s="1" a="1"/>
  <c r="A494" i="14" s="1"/>
  <c r="F495" i="14" a="1"/>
  <c r="F495" i="14" s="1"/>
  <c r="F496" i="14" a="1"/>
  <c r="F496" i="14" s="1"/>
  <c r="F497" i="14" a="1"/>
  <c r="F497" i="14" s="1"/>
  <c r="F498" i="14" a="1"/>
  <c r="F498" i="14" s="1"/>
  <c r="B498" i="14" s="1" a="1"/>
  <c r="B498" i="14" s="1"/>
  <c r="F499" i="14" a="1"/>
  <c r="F499" i="14" s="1"/>
  <c r="B499" i="14" s="1" a="1"/>
  <c r="B499" i="14" s="1"/>
  <c r="F500" i="14" a="1"/>
  <c r="F500" i="14" s="1"/>
  <c r="F501" i="14" a="1"/>
  <c r="F501" i="14" s="1"/>
  <c r="A501" i="14" s="1" a="1"/>
  <c r="A501" i="14" s="1"/>
  <c r="F502" i="14" a="1"/>
  <c r="F502" i="14" s="1"/>
  <c r="F503" i="14" a="1"/>
  <c r="F503" i="14" s="1"/>
  <c r="F504" i="14" a="1"/>
  <c r="F504" i="14" s="1"/>
  <c r="F505" i="14" a="1"/>
  <c r="F505" i="14" s="1"/>
  <c r="F506" i="14" a="1"/>
  <c r="F506" i="14" s="1"/>
  <c r="F507" i="14" a="1"/>
  <c r="F507" i="14" s="1"/>
  <c r="F508" i="14" a="1"/>
  <c r="F508" i="14" s="1"/>
  <c r="F509" i="14" a="1"/>
  <c r="F509" i="14" s="1"/>
  <c r="F510" i="14" a="1"/>
  <c r="F510" i="14" s="1"/>
  <c r="F511" i="14" a="1"/>
  <c r="F511" i="14" s="1"/>
  <c r="A511" i="14" s="1" a="1"/>
  <c r="A511" i="14" s="1"/>
  <c r="F512" i="14" a="1"/>
  <c r="F512" i="14" s="1"/>
  <c r="D512" i="14" s="1" a="1"/>
  <c r="D512" i="14" s="1"/>
  <c r="F513" i="14" a="1"/>
  <c r="F513" i="14" s="1"/>
  <c r="C513" i="14" s="1" a="1"/>
  <c r="C513" i="14" s="1"/>
  <c r="F514" i="14" a="1"/>
  <c r="F514" i="14" s="1"/>
  <c r="B514" i="14" s="1" a="1"/>
  <c r="B514" i="14" s="1"/>
  <c r="F515" i="14" a="1"/>
  <c r="F515" i="14" s="1"/>
  <c r="A515" i="14" s="1" a="1"/>
  <c r="A515" i="14" s="1"/>
  <c r="F516" i="14" a="1"/>
  <c r="F516" i="14" s="1"/>
  <c r="C516" i="14" s="1" a="1"/>
  <c r="C516" i="14" s="1"/>
  <c r="F517" i="14" a="1"/>
  <c r="F517" i="14" s="1"/>
  <c r="F518" i="14" a="1"/>
  <c r="F518" i="14" s="1"/>
  <c r="F519" i="14" a="1"/>
  <c r="F519" i="14" s="1"/>
  <c r="A519" i="14" s="1" a="1"/>
  <c r="A519" i="14" s="1"/>
  <c r="F520" i="14" a="1"/>
  <c r="F520" i="14" s="1"/>
  <c r="F521" i="14" a="1"/>
  <c r="F521" i="14" s="1"/>
  <c r="F522" i="14" a="1"/>
  <c r="F522" i="14" s="1"/>
  <c r="C522" i="14" s="1" a="1"/>
  <c r="C522" i="14" s="1"/>
  <c r="F523" i="14" a="1"/>
  <c r="F523" i="14" s="1"/>
  <c r="D523" i="14" s="1" a="1"/>
  <c r="D523" i="14" s="1"/>
  <c r="F524" i="14" a="1"/>
  <c r="F524" i="14" s="1"/>
  <c r="F525" i="14" a="1"/>
  <c r="F525" i="14" s="1"/>
  <c r="C525" i="14" s="1" a="1"/>
  <c r="C525" i="14" s="1"/>
  <c r="F526" i="14" a="1"/>
  <c r="F526" i="14" s="1"/>
  <c r="A526" i="14" s="1" a="1"/>
  <c r="A526" i="14" s="1"/>
  <c r="F527" i="14" a="1"/>
  <c r="F527" i="14" s="1"/>
  <c r="F528" i="14" a="1"/>
  <c r="F528" i="14" s="1"/>
  <c r="F529" i="14" a="1"/>
  <c r="F529" i="14" s="1"/>
  <c r="B529" i="14" s="1" a="1"/>
  <c r="B529" i="14" s="1"/>
  <c r="F530" i="14" a="1"/>
  <c r="F530" i="14" s="1"/>
  <c r="F531" i="14" a="1"/>
  <c r="F531" i="14" s="1"/>
  <c r="B531" i="14" s="1" a="1"/>
  <c r="B531" i="14" s="1"/>
  <c r="F532" i="14" a="1"/>
  <c r="F532" i="14" s="1"/>
  <c r="F533" i="14" a="1"/>
  <c r="F533" i="14" s="1"/>
  <c r="F534" i="14" a="1"/>
  <c r="F534" i="14" s="1"/>
  <c r="D534" i="14" s="1" a="1"/>
  <c r="D534" i="14" s="1"/>
  <c r="F535" i="14" a="1"/>
  <c r="F535" i="14" s="1"/>
  <c r="D535" i="14" s="1" a="1"/>
  <c r="D535" i="14" s="1"/>
  <c r="F536" i="14" a="1"/>
  <c r="F536" i="14" s="1"/>
  <c r="C536" i="14" s="1" a="1"/>
  <c r="C536" i="14" s="1"/>
  <c r="F537" i="14" a="1"/>
  <c r="F537" i="14" s="1"/>
  <c r="A537" i="14" s="1" a="1"/>
  <c r="A537" i="14" s="1"/>
  <c r="F538" i="14" a="1"/>
  <c r="F538" i="14" s="1"/>
  <c r="F539" i="14" a="1"/>
  <c r="F539" i="14" s="1"/>
  <c r="B539" i="14" s="1" a="1"/>
  <c r="B539" i="14" s="1"/>
  <c r="F540" i="14" a="1"/>
  <c r="F540" i="14" s="1"/>
  <c r="B540" i="14" s="1" a="1"/>
  <c r="B540" i="14" s="1"/>
  <c r="F541" i="14" a="1"/>
  <c r="F541" i="14" s="1"/>
  <c r="D541" i="14" s="1" a="1"/>
  <c r="D541" i="14" s="1"/>
  <c r="F542" i="14" a="1"/>
  <c r="F542" i="14" s="1"/>
  <c r="F543" i="14" a="1"/>
  <c r="F543" i="14" s="1"/>
  <c r="A543" i="14" s="1" a="1"/>
  <c r="A543" i="14" s="1"/>
  <c r="F544" i="14" a="1"/>
  <c r="F544" i="14" s="1"/>
  <c r="F545" i="14" a="1"/>
  <c r="F545" i="14" s="1"/>
  <c r="F546" i="14" a="1"/>
  <c r="F546" i="14" s="1"/>
  <c r="D546" i="14" s="1" a="1"/>
  <c r="D546" i="14" s="1"/>
  <c r="F547" i="14" a="1"/>
  <c r="F547" i="14" s="1"/>
  <c r="C547" i="14" s="1" a="1"/>
  <c r="C547" i="14" s="1"/>
  <c r="F548" i="14" a="1"/>
  <c r="F548" i="14" s="1"/>
  <c r="A548" i="14" s="1" a="1"/>
  <c r="A548" i="14" s="1"/>
  <c r="F549" i="14" a="1"/>
  <c r="F549" i="14" s="1"/>
  <c r="F550" i="14" a="1"/>
  <c r="F550" i="14" s="1"/>
  <c r="B550" i="14" s="1" a="1"/>
  <c r="B550" i="14" s="1"/>
  <c r="F551" i="14" a="1"/>
  <c r="F551" i="14" s="1"/>
  <c r="A551" i="14" s="1" a="1"/>
  <c r="A551" i="14" s="1"/>
  <c r="F552" i="14" a="1"/>
  <c r="F552" i="14" s="1"/>
  <c r="C552" i="14" s="1" a="1"/>
  <c r="C552" i="14" s="1"/>
  <c r="F553" i="14" a="1"/>
  <c r="F553" i="14" s="1"/>
  <c r="A553" i="14" s="1" a="1"/>
  <c r="A553" i="14" s="1"/>
  <c r="F554" i="14" a="1"/>
  <c r="F554" i="14" s="1"/>
  <c r="C554" i="14" s="1" a="1"/>
  <c r="C554" i="14" s="1"/>
  <c r="F555" i="14" a="1"/>
  <c r="F555" i="14" s="1"/>
  <c r="B555" i="14" s="1" a="1"/>
  <c r="B555" i="14" s="1"/>
  <c r="F556" i="14" a="1"/>
  <c r="F556" i="14" s="1"/>
  <c r="F557" i="14" a="1"/>
  <c r="F557" i="14" s="1"/>
  <c r="F558" i="14" a="1"/>
  <c r="F558" i="14" s="1"/>
  <c r="F559" i="14" a="1"/>
  <c r="F559" i="14" s="1"/>
  <c r="F560" i="14" a="1"/>
  <c r="F560" i="14" s="1"/>
  <c r="F561" i="14" a="1"/>
  <c r="F561" i="14" s="1"/>
  <c r="F562" i="14" a="1"/>
  <c r="F562" i="14" s="1"/>
  <c r="D562" i="14" s="1" a="1"/>
  <c r="D562" i="14" s="1"/>
  <c r="F563" i="14" a="1"/>
  <c r="F563" i="14" s="1"/>
  <c r="B563" i="14" s="1" a="1"/>
  <c r="B563" i="14" s="1"/>
  <c r="F564" i="14" a="1"/>
  <c r="F564" i="14" s="1"/>
  <c r="F565" i="14" a="1"/>
  <c r="F565" i="14" s="1"/>
  <c r="B565" i="14" s="1" a="1"/>
  <c r="B565" i="14" s="1"/>
  <c r="F566" i="14" a="1"/>
  <c r="F566" i="14" s="1"/>
  <c r="D566" i="14" s="1" a="1"/>
  <c r="D566" i="14" s="1"/>
  <c r="F567" i="14" a="1"/>
  <c r="F567" i="14" s="1"/>
  <c r="D567" i="14" s="1" a="1"/>
  <c r="D567" i="14" s="1"/>
  <c r="F568" i="14" a="1"/>
  <c r="F568" i="14" s="1"/>
  <c r="A568" i="14" s="1" a="1"/>
  <c r="A568" i="14" s="1"/>
  <c r="F569" i="14" a="1"/>
  <c r="F569" i="14" s="1"/>
  <c r="A569" i="14" s="1" a="1"/>
  <c r="A569" i="14" s="1"/>
  <c r="F570" i="14" a="1"/>
  <c r="F570" i="14" s="1"/>
  <c r="F571" i="14" a="1"/>
  <c r="F571" i="14" s="1"/>
  <c r="B571" i="14" s="1" a="1"/>
  <c r="B571" i="14" s="1"/>
  <c r="F572" i="14" a="1"/>
  <c r="F572" i="14" s="1"/>
  <c r="B572" i="14" s="1" a="1"/>
  <c r="B572" i="14" s="1"/>
  <c r="F573" i="14" a="1"/>
  <c r="F573" i="14" s="1"/>
  <c r="D573" i="14" s="1" a="1"/>
  <c r="D573" i="14" s="1"/>
  <c r="F574" i="14" a="1"/>
  <c r="F574" i="14" s="1"/>
  <c r="F575" i="14" a="1"/>
  <c r="F575" i="14" s="1"/>
  <c r="A575" i="14" s="1" a="1"/>
  <c r="A575" i="14" s="1"/>
  <c r="F576" i="14" a="1"/>
  <c r="F576" i="14" s="1"/>
  <c r="B576" i="14" s="1" a="1"/>
  <c r="B576" i="14" s="1"/>
  <c r="F577" i="14" a="1"/>
  <c r="F577" i="14" s="1"/>
  <c r="D577" i="14" s="1" a="1"/>
  <c r="D577" i="14" s="1"/>
  <c r="F578" i="14" a="1"/>
  <c r="F578" i="14" s="1"/>
  <c r="F579" i="14" a="1"/>
  <c r="F579" i="14" s="1"/>
  <c r="A579" i="14" s="1" a="1"/>
  <c r="A579" i="14" s="1"/>
  <c r="F580" i="14" a="1"/>
  <c r="F580" i="14" s="1"/>
  <c r="F581" i="14" a="1"/>
  <c r="F581" i="14" s="1"/>
  <c r="D581" i="14" s="1" a="1"/>
  <c r="D581" i="14" s="1"/>
  <c r="F582" i="14" a="1"/>
  <c r="F582" i="14" s="1"/>
  <c r="D582" i="14" s="1" a="1"/>
  <c r="D582" i="14" s="1"/>
  <c r="F583" i="14" a="1"/>
  <c r="F583" i="14" s="1"/>
  <c r="F584" i="14" a="1"/>
  <c r="F584" i="14" s="1"/>
  <c r="F585" i="14" a="1"/>
  <c r="F585" i="14" s="1"/>
  <c r="A585" i="14" s="1" a="1"/>
  <c r="A585" i="14" s="1"/>
  <c r="F586" i="14" a="1"/>
  <c r="F586" i="14" s="1"/>
  <c r="A586" i="14" s="1" a="1"/>
  <c r="A586" i="14" s="1"/>
  <c r="F587" i="14" a="1"/>
  <c r="F587" i="14" s="1"/>
  <c r="A587" i="14" s="1" a="1"/>
  <c r="A587" i="14" s="1"/>
  <c r="F588" i="14" a="1"/>
  <c r="F588" i="14" s="1"/>
  <c r="D588" i="14" s="1" a="1"/>
  <c r="D588" i="14" s="1"/>
  <c r="F589" i="14" a="1"/>
  <c r="F589" i="14" s="1"/>
  <c r="F590" i="14" a="1"/>
  <c r="F590" i="14" s="1"/>
  <c r="F591" i="14" a="1"/>
  <c r="F591" i="14" s="1"/>
  <c r="D591" i="14" s="1" a="1"/>
  <c r="D591" i="14" s="1"/>
  <c r="F592" i="14" a="1"/>
  <c r="F592" i="14" s="1"/>
  <c r="D592" i="14" s="1" a="1"/>
  <c r="D592" i="14" s="1"/>
  <c r="F593" i="14" a="1"/>
  <c r="F593" i="14" s="1"/>
  <c r="B593" i="14" s="1" a="1"/>
  <c r="B593" i="14" s="1"/>
  <c r="F594" i="14" a="1"/>
  <c r="F594" i="14" s="1"/>
  <c r="D594" i="14" s="1" a="1"/>
  <c r="D594" i="14" s="1"/>
  <c r="F595" i="14" a="1"/>
  <c r="F595" i="14" s="1"/>
  <c r="B595" i="14" s="1" a="1"/>
  <c r="B595" i="14" s="1"/>
  <c r="F596" i="14" a="1"/>
  <c r="F596" i="14" s="1"/>
  <c r="F597" i="14" a="1"/>
  <c r="F597" i="14" s="1"/>
  <c r="B597" i="14" s="1" a="1"/>
  <c r="B597" i="14" s="1"/>
  <c r="F598" i="14" a="1"/>
  <c r="F598" i="14" s="1"/>
  <c r="A598" i="14" s="1" a="1"/>
  <c r="A598" i="14" s="1"/>
  <c r="F599" i="14" a="1"/>
  <c r="F599" i="14" s="1"/>
  <c r="D599" i="14" s="1" a="1"/>
  <c r="D599" i="14" s="1"/>
  <c r="F600" i="14" a="1"/>
  <c r="F600" i="14" s="1"/>
  <c r="F601" i="14" a="1"/>
  <c r="F601" i="14" s="1"/>
  <c r="F602" i="14" a="1"/>
  <c r="F602" i="14" s="1"/>
  <c r="D602" i="14" s="1" a="1"/>
  <c r="D602" i="14" s="1"/>
  <c r="F603" i="14" a="1"/>
  <c r="F603" i="14" s="1"/>
  <c r="B603" i="14" s="1" a="1"/>
  <c r="B603" i="14" s="1"/>
  <c r="F604" i="14" a="1"/>
  <c r="F604" i="14" s="1"/>
  <c r="B604" i="14" s="1" a="1"/>
  <c r="B604" i="14" s="1"/>
  <c r="F605" i="14" a="1"/>
  <c r="F605" i="14" s="1"/>
  <c r="C605" i="14" s="1" a="1"/>
  <c r="C605" i="14" s="1"/>
  <c r="F606" i="14" a="1"/>
  <c r="F606" i="14" s="1"/>
  <c r="F607" i="14" a="1"/>
  <c r="F607" i="14" s="1"/>
  <c r="A607" i="14" s="1" a="1"/>
  <c r="A607" i="14" s="1"/>
  <c r="F608" i="14" a="1"/>
  <c r="F608" i="14" s="1"/>
  <c r="F609" i="14" a="1"/>
  <c r="F609" i="14" s="1"/>
  <c r="D609" i="14" s="1" a="1"/>
  <c r="D609" i="14" s="1"/>
  <c r="F610" i="14" a="1"/>
  <c r="F610" i="14" s="1"/>
  <c r="F611" i="14" a="1"/>
  <c r="F611" i="14" s="1"/>
  <c r="F612" i="14" a="1"/>
  <c r="F612" i="14" s="1"/>
  <c r="F613" i="14" a="1"/>
  <c r="F613" i="14" s="1"/>
  <c r="D613" i="14" s="1" a="1"/>
  <c r="D613" i="14" s="1"/>
  <c r="F614" i="14" a="1"/>
  <c r="F614" i="14" s="1"/>
  <c r="A614" i="14" s="1" a="1"/>
  <c r="A614" i="14" s="1"/>
  <c r="F615" i="14" a="1"/>
  <c r="F615" i="14" s="1"/>
  <c r="C615" i="14" s="1" a="1"/>
  <c r="C615" i="14" s="1"/>
  <c r="F616" i="14" a="1"/>
  <c r="F616" i="14" s="1"/>
  <c r="F617" i="14" a="1"/>
  <c r="F617" i="14" s="1"/>
  <c r="A617" i="14" s="1" a="1"/>
  <c r="A617" i="14" s="1"/>
  <c r="F618" i="14" a="1"/>
  <c r="F618" i="14" s="1"/>
  <c r="A618" i="14" s="1" a="1"/>
  <c r="A618" i="14" s="1"/>
  <c r="F619" i="14" a="1"/>
  <c r="F619" i="14" s="1"/>
  <c r="D619" i="14" s="1" a="1"/>
  <c r="D619" i="14" s="1"/>
  <c r="F620" i="14" a="1"/>
  <c r="F620" i="14" s="1"/>
  <c r="D620" i="14" s="1" a="1"/>
  <c r="D620" i="14" s="1"/>
  <c r="F621" i="14" a="1"/>
  <c r="F621" i="14" s="1"/>
  <c r="F622" i="14" a="1"/>
  <c r="F622" i="14" s="1"/>
  <c r="F623" i="14" a="1"/>
  <c r="F623" i="14" s="1"/>
  <c r="B623" i="14" s="1" a="1"/>
  <c r="B623" i="14" s="1"/>
  <c r="F624" i="14" a="1"/>
  <c r="F624" i="14" s="1"/>
  <c r="D624" i="14" s="1" a="1"/>
  <c r="D624" i="14" s="1"/>
  <c r="F625" i="14" a="1"/>
  <c r="F625" i="14" s="1"/>
  <c r="B625" i="14" s="1" a="1"/>
  <c r="B625" i="14" s="1"/>
  <c r="F626" i="14" a="1"/>
  <c r="F626" i="14" s="1"/>
  <c r="C626" i="14" s="1" a="1"/>
  <c r="C626" i="14" s="1"/>
  <c r="F627" i="14" a="1"/>
  <c r="F627" i="14" s="1"/>
  <c r="A627" i="14" s="1" a="1"/>
  <c r="A627" i="14" s="1"/>
  <c r="F628" i="14" a="1"/>
  <c r="F628" i="14" s="1"/>
  <c r="A628" i="14" s="1" a="1"/>
  <c r="A628" i="14" s="1"/>
  <c r="F629" i="14" a="1"/>
  <c r="F629" i="14" s="1"/>
  <c r="F630" i="14" a="1"/>
  <c r="F630" i="14" s="1"/>
  <c r="F631" i="14" a="1"/>
  <c r="F631" i="14" s="1"/>
  <c r="D631" i="14" s="1" a="1"/>
  <c r="D631" i="14" s="1"/>
  <c r="F632" i="14" a="1"/>
  <c r="F632" i="14" s="1"/>
  <c r="F633" i="14" a="1"/>
  <c r="F633" i="14" s="1"/>
  <c r="F634" i="14" a="1"/>
  <c r="F634" i="14" s="1"/>
  <c r="F635" i="14" a="1"/>
  <c r="F635" i="14" s="1"/>
  <c r="B635" i="14" s="1" a="1"/>
  <c r="B635" i="14" s="1"/>
  <c r="F636" i="14" a="1"/>
  <c r="F636" i="14" s="1"/>
  <c r="F637" i="14" a="1"/>
  <c r="F637" i="14" s="1"/>
  <c r="F638" i="14" a="1"/>
  <c r="F638" i="14" s="1"/>
  <c r="A638" i="14" s="1" a="1"/>
  <c r="A638" i="14" s="1"/>
  <c r="F639" i="14" a="1"/>
  <c r="F639" i="14" s="1"/>
  <c r="A639" i="14" s="1" a="1"/>
  <c r="A639" i="14" s="1"/>
  <c r="F640" i="14" a="1"/>
  <c r="F640" i="14" s="1"/>
  <c r="F641" i="14" a="1"/>
  <c r="F641" i="14" s="1"/>
  <c r="F642" i="14" a="1"/>
  <c r="F642" i="14" s="1"/>
  <c r="F643" i="14" a="1"/>
  <c r="F643" i="14" s="1"/>
  <c r="A643" i="14" s="1" a="1"/>
  <c r="A643" i="14" s="1"/>
  <c r="F644" i="14" a="1"/>
  <c r="F644" i="14" s="1"/>
  <c r="F645" i="14" a="1"/>
  <c r="F645" i="14" s="1"/>
  <c r="F646" i="14" a="1"/>
  <c r="F646" i="14" s="1"/>
  <c r="F647" i="14" a="1"/>
  <c r="F647" i="14" s="1"/>
  <c r="F648" i="14" a="1"/>
  <c r="F648" i="14" s="1"/>
  <c r="C648" i="14" s="1" a="1"/>
  <c r="C648" i="14" s="1"/>
  <c r="F649" i="14" a="1"/>
  <c r="F649" i="14" s="1"/>
  <c r="F650" i="14" a="1"/>
  <c r="F650" i="14" s="1"/>
  <c r="A650" i="14" s="1" a="1"/>
  <c r="A650" i="14" s="1"/>
  <c r="F651" i="14" a="1"/>
  <c r="F651" i="14" s="1"/>
  <c r="D651" i="14" s="1" a="1"/>
  <c r="D651" i="14" s="1"/>
  <c r="F652" i="14" a="1"/>
  <c r="F652" i="14" s="1"/>
  <c r="F653" i="14" a="1"/>
  <c r="F653" i="14" s="1"/>
  <c r="D653" i="14" s="1" a="1"/>
  <c r="D653" i="14" s="1"/>
  <c r="F654" i="14" a="1"/>
  <c r="F654" i="14" s="1"/>
  <c r="F655" i="14" a="1"/>
  <c r="F655" i="14" s="1"/>
  <c r="A655" i="14" s="1" a="1"/>
  <c r="A655" i="14" s="1"/>
  <c r="F656" i="14" a="1"/>
  <c r="F656" i="14" s="1"/>
  <c r="F657" i="14" a="1"/>
  <c r="F657" i="14" s="1"/>
  <c r="C657" i="14" s="1" a="1"/>
  <c r="C657" i="14" s="1"/>
  <c r="F658" i="14" a="1"/>
  <c r="F658" i="14" s="1"/>
  <c r="F659" i="14" a="1"/>
  <c r="F659" i="14" s="1"/>
  <c r="A659" i="14" s="1" a="1"/>
  <c r="A659" i="14" s="1"/>
  <c r="F660" i="14" a="1"/>
  <c r="F660" i="14" s="1"/>
  <c r="F661" i="14" a="1"/>
  <c r="F661" i="14" s="1"/>
  <c r="D661" i="14" s="1" a="1"/>
  <c r="D661" i="14" s="1"/>
  <c r="F662" i="14" a="1"/>
  <c r="F662" i="14" s="1"/>
  <c r="F663" i="14" a="1"/>
  <c r="F663" i="14" s="1"/>
  <c r="A663" i="14" s="1" a="1"/>
  <c r="A663" i="14" s="1"/>
  <c r="F664" i="14" a="1"/>
  <c r="F664" i="14" s="1"/>
  <c r="F665" i="14" a="1"/>
  <c r="F665" i="14" s="1"/>
  <c r="F666" i="14" a="1"/>
  <c r="F666" i="14" s="1"/>
  <c r="A666" i="14" s="1" a="1"/>
  <c r="A666" i="14" s="1"/>
  <c r="F667" i="14" a="1"/>
  <c r="F667" i="14" s="1"/>
  <c r="C667" i="14" s="1" a="1"/>
  <c r="C667" i="14" s="1"/>
  <c r="F668" i="14" a="1"/>
  <c r="F668" i="14" s="1"/>
  <c r="B668" i="14" s="1" a="1"/>
  <c r="B668" i="14" s="1"/>
  <c r="F669" i="14" a="1"/>
  <c r="F669" i="14" s="1"/>
  <c r="F670" i="14" a="1"/>
  <c r="F670" i="14" s="1"/>
  <c r="F671" i="14" a="1"/>
  <c r="F671" i="14" s="1"/>
  <c r="A671" i="14" s="1" a="1"/>
  <c r="A671" i="14" s="1"/>
  <c r="F672" i="14" a="1"/>
  <c r="F672" i="14" s="1"/>
  <c r="F673" i="14" a="1"/>
  <c r="F673" i="14" s="1"/>
  <c r="F674" i="14" a="1"/>
  <c r="F674" i="14" s="1"/>
  <c r="F675" i="14" a="1"/>
  <c r="F675" i="14" s="1"/>
  <c r="C675" i="14" s="1" a="1"/>
  <c r="C675" i="14" s="1"/>
  <c r="F676" i="14" a="1"/>
  <c r="F676" i="14" s="1"/>
  <c r="F677" i="14" a="1"/>
  <c r="F677" i="14" s="1"/>
  <c r="F678" i="14" a="1"/>
  <c r="F678" i="14" s="1"/>
  <c r="B678" i="14" s="1" a="1"/>
  <c r="B678" i="14" s="1"/>
  <c r="F679" i="14" a="1"/>
  <c r="F679" i="14" s="1"/>
  <c r="A679" i="14" s="1" a="1"/>
  <c r="A679" i="14" s="1"/>
  <c r="F680" i="14" a="1"/>
  <c r="F680" i="14" s="1"/>
  <c r="F681" i="14" a="1"/>
  <c r="F681" i="14" s="1"/>
  <c r="F682" i="14" a="1"/>
  <c r="F682" i="14" s="1"/>
  <c r="D682" i="14" s="1" a="1"/>
  <c r="D682" i="14" s="1"/>
  <c r="F683" i="14" a="1"/>
  <c r="F683" i="14" s="1"/>
  <c r="A683" i="14" s="1" a="1"/>
  <c r="A683" i="14" s="1"/>
  <c r="F684" i="14" a="1"/>
  <c r="F684" i="14" s="1"/>
  <c r="A684" i="14" s="1" a="1"/>
  <c r="A684" i="14" s="1"/>
  <c r="F685" i="14" a="1"/>
  <c r="F685" i="14" s="1"/>
  <c r="F686" i="14" a="1"/>
  <c r="F686" i="14" s="1"/>
  <c r="B686" i="14" s="1" a="1"/>
  <c r="B686" i="14" s="1"/>
  <c r="F687" i="14" a="1"/>
  <c r="F687" i="14" s="1"/>
  <c r="C687" i="14" s="1" a="1"/>
  <c r="C687" i="14" s="1"/>
  <c r="F688" i="14" a="1"/>
  <c r="F688" i="14" s="1"/>
  <c r="F689" i="14" a="1"/>
  <c r="F689" i="14" s="1"/>
  <c r="A689" i="14" s="1" a="1"/>
  <c r="A689" i="14" s="1"/>
  <c r="F690" i="14" a="1"/>
  <c r="F690" i="14" s="1"/>
  <c r="F691" i="14" a="1"/>
  <c r="F691" i="14" s="1"/>
  <c r="A691" i="14" s="1" a="1"/>
  <c r="A691" i="14" s="1"/>
  <c r="F692" i="14" a="1"/>
  <c r="F692" i="14" s="1"/>
  <c r="D692" i="14" s="1" a="1"/>
  <c r="D692" i="14" s="1"/>
  <c r="F693" i="14" a="1"/>
  <c r="F693" i="14" s="1"/>
  <c r="D693" i="14" s="1" a="1"/>
  <c r="D693" i="14" s="1"/>
  <c r="F694" i="14" a="1"/>
  <c r="F694" i="14" s="1"/>
  <c r="A694" i="14" s="1" a="1"/>
  <c r="A694" i="14" s="1"/>
  <c r="F695" i="14" a="1"/>
  <c r="F695" i="14" s="1"/>
  <c r="F696" i="14" a="1"/>
  <c r="F696" i="14" s="1"/>
  <c r="F697" i="14" a="1"/>
  <c r="F697" i="14" s="1"/>
  <c r="B697" i="14" s="1" a="1"/>
  <c r="B697" i="14" s="1"/>
  <c r="F698" i="14" a="1"/>
  <c r="F698" i="14" s="1"/>
  <c r="F699" i="14" a="1"/>
  <c r="F699" i="14" s="1"/>
  <c r="F700" i="14" a="1"/>
  <c r="F700" i="14" s="1"/>
  <c r="C700" i="14" s="1" a="1"/>
  <c r="C700" i="14" s="1"/>
  <c r="F701" i="14" a="1"/>
  <c r="F701" i="14" s="1"/>
  <c r="F702" i="14" a="1"/>
  <c r="F702" i="14" s="1"/>
  <c r="C702" i="14" s="1" a="1"/>
  <c r="C702" i="14" s="1"/>
  <c r="F703" i="14" a="1"/>
  <c r="F703" i="14" s="1"/>
  <c r="A703" i="14" s="1" a="1"/>
  <c r="A703" i="14" s="1"/>
  <c r="F704" i="14" a="1"/>
  <c r="F704" i="14" s="1"/>
  <c r="B704" i="14" s="1" a="1"/>
  <c r="B704" i="14" s="1"/>
  <c r="F705" i="14" a="1"/>
  <c r="F705" i="14" s="1"/>
  <c r="A705" i="14" s="1" a="1"/>
  <c r="A705" i="14" s="1"/>
  <c r="F706" i="14" a="1"/>
  <c r="F706" i="14" s="1"/>
  <c r="F707" i="14" a="1"/>
  <c r="F707" i="14" s="1"/>
  <c r="F708" i="14" a="1"/>
  <c r="F708" i="14" s="1"/>
  <c r="F709" i="14" a="1"/>
  <c r="F709" i="14" s="1"/>
  <c r="F710" i="14" a="1"/>
  <c r="F710" i="14" s="1"/>
  <c r="F711" i="14" a="1"/>
  <c r="F711" i="14" s="1"/>
  <c r="D711" i="14" s="1" a="1"/>
  <c r="D711" i="14" s="1"/>
  <c r="F712" i="14" a="1"/>
  <c r="F712" i="14" s="1"/>
  <c r="C712" i="14" s="1" a="1"/>
  <c r="C712" i="14" s="1"/>
  <c r="F713" i="14" a="1"/>
  <c r="F713" i="14" s="1"/>
  <c r="F714" i="14" a="1"/>
  <c r="F714" i="14" s="1"/>
  <c r="A714" i="14" s="1" a="1"/>
  <c r="A714" i="14" s="1"/>
  <c r="F715" i="14" a="1"/>
  <c r="F715" i="14" s="1"/>
  <c r="C715" i="14" s="1" a="1"/>
  <c r="C715" i="14" s="1"/>
  <c r="F716" i="14" a="1"/>
  <c r="F716" i="14" s="1"/>
  <c r="F717" i="14" a="1"/>
  <c r="F717" i="14" s="1"/>
  <c r="F718" i="14" a="1"/>
  <c r="F718" i="14" s="1"/>
  <c r="F719" i="14" a="1"/>
  <c r="F719" i="14" s="1"/>
  <c r="D719" i="14" s="1" a="1"/>
  <c r="D719" i="14" s="1"/>
  <c r="F720" i="14" a="1"/>
  <c r="F720" i="14" s="1"/>
  <c r="F721" i="14" a="1"/>
  <c r="F721" i="14" s="1"/>
  <c r="F722" i="14" a="1"/>
  <c r="F722" i="14" s="1"/>
  <c r="F723" i="14" a="1"/>
  <c r="F723" i="14" s="1"/>
  <c r="F724" i="14" a="1"/>
  <c r="F724" i="14" s="1"/>
  <c r="A724" i="14" s="1" a="1"/>
  <c r="A724" i="14" s="1"/>
  <c r="F725" i="14" a="1"/>
  <c r="F725" i="14" s="1"/>
  <c r="B725" i="14" s="1" a="1"/>
  <c r="B725" i="14" s="1"/>
  <c r="F726" i="14" a="1"/>
  <c r="F726" i="14" s="1"/>
  <c r="F727" i="14" a="1"/>
  <c r="F727" i="14" s="1"/>
  <c r="D727" i="14" s="1" a="1"/>
  <c r="D727" i="14" s="1"/>
  <c r="F728" i="14" a="1"/>
  <c r="F728" i="14" s="1"/>
  <c r="F729" i="14" a="1"/>
  <c r="F729" i="14" s="1"/>
  <c r="F730" i="14" a="1"/>
  <c r="F730" i="14" s="1"/>
  <c r="F731" i="14" a="1"/>
  <c r="F731" i="14" s="1"/>
  <c r="C731" i="14" s="1" a="1"/>
  <c r="C731" i="14" s="1"/>
  <c r="F732" i="14" a="1"/>
  <c r="F732" i="14" s="1"/>
  <c r="F733" i="14" a="1"/>
  <c r="F733" i="14" s="1"/>
  <c r="F734" i="14" a="1"/>
  <c r="F734" i="14" s="1"/>
  <c r="C734" i="14" s="1" a="1"/>
  <c r="C734" i="14" s="1"/>
  <c r="F735" i="14" a="1"/>
  <c r="F735" i="14" s="1"/>
  <c r="A735" i="14" s="1" a="1"/>
  <c r="A735" i="14" s="1"/>
  <c r="F736" i="14" a="1"/>
  <c r="F736" i="14" s="1"/>
  <c r="B736" i="14" s="1" a="1"/>
  <c r="B736" i="14" s="1"/>
  <c r="F737" i="14" a="1"/>
  <c r="F737" i="14" s="1"/>
  <c r="F738" i="14" a="1"/>
  <c r="F738" i="14" s="1"/>
  <c r="F739" i="14" a="1"/>
  <c r="F739" i="14" s="1"/>
  <c r="A739" i="14" s="1" a="1"/>
  <c r="A739" i="14" s="1"/>
  <c r="F740" i="14" a="1"/>
  <c r="F740" i="14" s="1"/>
  <c r="C740" i="14" s="1" a="1"/>
  <c r="C740" i="14" s="1"/>
  <c r="F741" i="14" a="1"/>
  <c r="F741" i="14" s="1"/>
  <c r="D741" i="14" s="1" a="1"/>
  <c r="D741" i="14" s="1"/>
  <c r="F742" i="14" a="1"/>
  <c r="F742" i="14" s="1"/>
  <c r="A742" i="14" s="1" a="1"/>
  <c r="A742" i="14" s="1"/>
  <c r="F743" i="14" a="1"/>
  <c r="F743" i="14" s="1"/>
  <c r="F744" i="14" a="1"/>
  <c r="F744" i="14" s="1"/>
  <c r="C744" i="14" s="1" a="1"/>
  <c r="C744" i="14" s="1"/>
  <c r="F745" i="14" a="1"/>
  <c r="F745" i="14" s="1"/>
  <c r="F746" i="14" a="1"/>
  <c r="F746" i="14" s="1"/>
  <c r="A746" i="14" s="1" a="1"/>
  <c r="A746" i="14" s="1"/>
  <c r="F747" i="14" a="1"/>
  <c r="F747" i="14" s="1"/>
  <c r="F748" i="14" a="1"/>
  <c r="F748" i="14" s="1"/>
  <c r="F749" i="14" a="1"/>
  <c r="F749" i="14" s="1"/>
  <c r="F750" i="14" a="1"/>
  <c r="F750" i="14" s="1"/>
  <c r="A750" i="14" s="1" a="1"/>
  <c r="A750" i="14" s="1"/>
  <c r="F751" i="14" a="1"/>
  <c r="F751" i="14" s="1"/>
  <c r="F752" i="14" a="1"/>
  <c r="F752" i="14" s="1"/>
  <c r="D752" i="14" s="1" a="1"/>
  <c r="D752" i="14" s="1"/>
  <c r="F753" i="14" a="1"/>
  <c r="F753" i="14" s="1"/>
  <c r="C753" i="14" s="1" a="1"/>
  <c r="C753" i="14" s="1"/>
  <c r="F754" i="14" a="1"/>
  <c r="F754" i="14" s="1"/>
  <c r="C754" i="14" s="1" a="1"/>
  <c r="C754" i="14" s="1"/>
  <c r="F755" i="14" a="1"/>
  <c r="F755" i="14" s="1"/>
  <c r="A755" i="14" s="1" a="1"/>
  <c r="A755" i="14" s="1"/>
  <c r="F756" i="14" a="1"/>
  <c r="F756" i="14" s="1"/>
  <c r="F757" i="14" a="1"/>
  <c r="F757" i="14" s="1"/>
  <c r="F758" i="14" a="1"/>
  <c r="F758" i="14" s="1"/>
  <c r="F759" i="14" a="1"/>
  <c r="F759" i="14" s="1"/>
  <c r="F760" i="14" a="1"/>
  <c r="F760" i="14" s="1"/>
  <c r="A760" i="14" s="1" a="1"/>
  <c r="A760" i="14" s="1"/>
  <c r="F761" i="14" a="1"/>
  <c r="F761" i="14" s="1"/>
  <c r="F762" i="14" a="1"/>
  <c r="F762" i="14" s="1"/>
  <c r="D762" i="14" s="1" a="1"/>
  <c r="D762" i="14" s="1"/>
  <c r="F763" i="14" a="1"/>
  <c r="F763" i="14" s="1"/>
  <c r="F764" i="14" a="1"/>
  <c r="F764" i="14" s="1"/>
  <c r="B764" i="14" s="1" a="1"/>
  <c r="B764" i="14" s="1"/>
  <c r="F765" i="14" a="1"/>
  <c r="F765" i="14" s="1"/>
  <c r="C765" i="14" s="1" a="1"/>
  <c r="C765" i="14" s="1"/>
  <c r="F766" i="14" a="1"/>
  <c r="F766" i="14" s="1"/>
  <c r="A766" i="14" s="1" a="1"/>
  <c r="A766" i="14" s="1"/>
  <c r="F767" i="14" a="1"/>
  <c r="F767" i="14" s="1"/>
  <c r="A767" i="14" s="1" a="1"/>
  <c r="A767" i="14" s="1"/>
  <c r="F768" i="14" a="1"/>
  <c r="F768" i="14" s="1"/>
  <c r="A768" i="14" s="1" a="1"/>
  <c r="A768" i="14" s="1"/>
  <c r="F769" i="14" a="1"/>
  <c r="F769" i="14" s="1"/>
  <c r="D769" i="14" s="1" a="1"/>
  <c r="D769" i="14" s="1"/>
  <c r="F770" i="14" a="1"/>
  <c r="F770" i="14" s="1"/>
  <c r="F771" i="14" a="1"/>
  <c r="F771" i="14" s="1"/>
  <c r="F772" i="14" a="1"/>
  <c r="F772" i="14" s="1"/>
  <c r="F773" i="14" a="1"/>
  <c r="F773" i="14" s="1"/>
  <c r="F774" i="14" a="1"/>
  <c r="F774" i="14" s="1"/>
  <c r="F775" i="14" a="1"/>
  <c r="F775" i="14" s="1"/>
  <c r="B775" i="14" s="1" a="1"/>
  <c r="B775" i="14" s="1"/>
  <c r="F776" i="14" a="1"/>
  <c r="F776" i="14" s="1"/>
  <c r="D776" i="14" s="1" a="1"/>
  <c r="D776" i="14" s="1"/>
  <c r="F777" i="14" a="1"/>
  <c r="F777" i="14" s="1"/>
  <c r="F778" i="14" a="1"/>
  <c r="F778" i="14" s="1"/>
  <c r="A778" i="14" s="1" a="1"/>
  <c r="A778" i="14" s="1"/>
  <c r="F779" i="14" a="1"/>
  <c r="F779" i="14" s="1"/>
  <c r="B779" i="14" s="1" a="1"/>
  <c r="B779" i="14" s="1"/>
  <c r="F780" i="14" a="1"/>
  <c r="F780" i="14" s="1"/>
  <c r="F781" i="14" a="1"/>
  <c r="F781" i="14" s="1"/>
  <c r="B781" i="14" s="1" a="1"/>
  <c r="B781" i="14" s="1"/>
  <c r="F782" i="14" a="1"/>
  <c r="F782" i="14" s="1"/>
  <c r="F783" i="14" a="1"/>
  <c r="F783" i="14" s="1"/>
  <c r="C783" i="14" s="1" a="1"/>
  <c r="C783" i="14" s="1"/>
  <c r="F784" i="14" a="1"/>
  <c r="F784" i="14" s="1"/>
  <c r="F785" i="14" a="1"/>
  <c r="F785" i="14" s="1"/>
  <c r="F786" i="14" a="1"/>
  <c r="F786" i="14" s="1"/>
  <c r="A786" i="14" s="1" a="1"/>
  <c r="A786" i="14" s="1"/>
  <c r="F787" i="14" a="1"/>
  <c r="F787" i="14" s="1"/>
  <c r="C787" i="14" s="1" a="1"/>
  <c r="C787" i="14" s="1"/>
  <c r="F788" i="14" a="1"/>
  <c r="F788" i="14" s="1"/>
  <c r="D788" i="14" s="1" a="1"/>
  <c r="D788" i="14" s="1"/>
  <c r="F789" i="14" a="1"/>
  <c r="F789" i="14" s="1"/>
  <c r="A789" i="14" s="1" a="1"/>
  <c r="A789" i="14" s="1"/>
  <c r="F790" i="14" a="1"/>
  <c r="F790" i="14" s="1"/>
  <c r="B790" i="14" s="1" a="1"/>
  <c r="B790" i="14" s="1"/>
  <c r="F791" i="14" a="1"/>
  <c r="F791" i="14" s="1"/>
  <c r="D791" i="14" s="1" a="1"/>
  <c r="D791" i="14" s="1"/>
  <c r="F792" i="14" a="1"/>
  <c r="F792" i="14" s="1"/>
  <c r="F793" i="14" a="1"/>
  <c r="F793" i="14" s="1"/>
  <c r="C793" i="14" s="1" a="1"/>
  <c r="C793" i="14" s="1"/>
  <c r="F794" i="14" a="1"/>
  <c r="F794" i="14" s="1"/>
  <c r="A794" i="14" s="1" a="1"/>
  <c r="A794" i="14" s="1"/>
  <c r="F795" i="14" a="1"/>
  <c r="F795" i="14" s="1"/>
  <c r="B795" i="14" s="1" a="1"/>
  <c r="B795" i="14" s="1"/>
  <c r="F796" i="14" a="1"/>
  <c r="F796" i="14" s="1"/>
  <c r="B796" i="14" s="1" a="1"/>
  <c r="B796" i="14" s="1"/>
  <c r="F797" i="14" a="1"/>
  <c r="F797" i="14" s="1"/>
  <c r="A797" i="14" s="1" a="1"/>
  <c r="A797" i="14" s="1"/>
  <c r="F798" i="14" a="1"/>
  <c r="F798" i="14" s="1"/>
  <c r="F799" i="14" a="1"/>
  <c r="F799" i="14" s="1"/>
  <c r="F800" i="14" a="1"/>
  <c r="F800" i="14" s="1"/>
  <c r="F801" i="14" a="1"/>
  <c r="F801" i="14" s="1"/>
  <c r="F802" i="14" a="1"/>
  <c r="F802" i="14" s="1"/>
  <c r="F803" i="14" a="1"/>
  <c r="F803" i="14" s="1"/>
  <c r="A803" i="14" s="1" a="1"/>
  <c r="A803" i="14" s="1"/>
  <c r="F804" i="14" a="1"/>
  <c r="F804" i="14" s="1"/>
  <c r="C804" i="14" s="1" a="1"/>
  <c r="C804" i="14" s="1"/>
  <c r="F805" i="14" a="1"/>
  <c r="F805" i="14" s="1"/>
  <c r="A805" i="14" s="1" a="1"/>
  <c r="A805" i="14" s="1"/>
  <c r="F806" i="14" a="1"/>
  <c r="F806" i="14" s="1"/>
  <c r="F807" i="14" a="1"/>
  <c r="F807" i="14" s="1"/>
  <c r="F808" i="14" a="1"/>
  <c r="F808" i="14" s="1"/>
  <c r="F809" i="14" a="1"/>
  <c r="F809" i="14" s="1"/>
  <c r="F810" i="14" a="1"/>
  <c r="F810" i="14" s="1"/>
  <c r="F811" i="14" a="1"/>
  <c r="F811" i="14" s="1"/>
  <c r="F812" i="14" a="1"/>
  <c r="F812" i="14" s="1"/>
  <c r="F813" i="14" a="1"/>
  <c r="F813" i="14" s="1"/>
  <c r="C813" i="14" s="1" a="1"/>
  <c r="C813" i="14" s="1"/>
  <c r="F814" i="14" a="1"/>
  <c r="F814" i="14" s="1"/>
  <c r="D814" i="14" s="1" a="1"/>
  <c r="D814" i="14" s="1"/>
  <c r="F815" i="14" a="1"/>
  <c r="F815" i="14" s="1"/>
  <c r="D815" i="14" s="1" a="1"/>
  <c r="D815" i="14" s="1"/>
  <c r="F816" i="14" a="1"/>
  <c r="F816" i="14" s="1"/>
  <c r="B816" i="14" s="1" a="1"/>
  <c r="B816" i="14" s="1"/>
  <c r="F817" i="14" a="1"/>
  <c r="F817" i="14" s="1"/>
  <c r="A817" i="14" s="1" a="1"/>
  <c r="A817" i="14" s="1"/>
  <c r="F818" i="14" a="1"/>
  <c r="F818" i="14" s="1"/>
  <c r="D818" i="14" s="1" a="1"/>
  <c r="D818" i="14" s="1"/>
  <c r="F819" i="14" a="1"/>
  <c r="F819" i="14" s="1"/>
  <c r="A819" i="14" s="1" a="1"/>
  <c r="A819" i="14" s="1"/>
  <c r="F820" i="14" a="1"/>
  <c r="F820" i="14" s="1"/>
  <c r="F821" i="14" a="1"/>
  <c r="F821" i="14" s="1"/>
  <c r="F822" i="14" a="1"/>
  <c r="F822" i="14" s="1"/>
  <c r="F823" i="14" a="1"/>
  <c r="F823" i="14" s="1"/>
  <c r="C823" i="14" s="1" a="1"/>
  <c r="C823" i="14" s="1"/>
  <c r="F824" i="14" a="1"/>
  <c r="F824" i="14" s="1"/>
  <c r="C824" i="14" s="1" a="1"/>
  <c r="C824" i="14" s="1"/>
  <c r="F825" i="14" a="1"/>
  <c r="F825" i="14" s="1"/>
  <c r="A825" i="14" s="1" a="1"/>
  <c r="A825" i="14" s="1"/>
  <c r="F826" i="14" a="1"/>
  <c r="F826" i="14" s="1"/>
  <c r="A826" i="14" s="1" a="1"/>
  <c r="A826" i="14" s="1"/>
  <c r="F827" i="14" a="1"/>
  <c r="F827" i="14" s="1"/>
  <c r="B827" i="14" s="1" a="1"/>
  <c r="B827" i="14" s="1"/>
  <c r="F828" i="14" a="1"/>
  <c r="F828" i="14" s="1"/>
  <c r="F829" i="14" a="1"/>
  <c r="F829" i="14" s="1"/>
  <c r="F830" i="14" a="1"/>
  <c r="F830" i="14" s="1"/>
  <c r="F831" i="14" a="1"/>
  <c r="F831" i="14" s="1"/>
  <c r="C831" i="14" s="1" a="1"/>
  <c r="C831" i="14" s="1"/>
  <c r="F832" i="14" a="1"/>
  <c r="F832" i="14" s="1"/>
  <c r="F833" i="14" a="1"/>
  <c r="F833" i="14" s="1"/>
  <c r="F834" i="14" a="1"/>
  <c r="F834" i="14" s="1"/>
  <c r="B834" i="14" s="1" a="1"/>
  <c r="B834" i="14" s="1"/>
  <c r="F835" i="14" a="1"/>
  <c r="F835" i="14" s="1"/>
  <c r="F836" i="14" a="1"/>
  <c r="F836" i="14" s="1"/>
  <c r="F837" i="14" a="1"/>
  <c r="F837" i="14" s="1"/>
  <c r="A837" i="14" s="1" a="1"/>
  <c r="A837" i="14" s="1"/>
  <c r="F838" i="14" a="1"/>
  <c r="F838" i="14" s="1"/>
  <c r="A838" i="14" s="1" a="1"/>
  <c r="A838" i="14" s="1"/>
  <c r="F839" i="14" a="1"/>
  <c r="F839" i="14" s="1"/>
  <c r="D839" i="14" s="1" a="1"/>
  <c r="D839" i="14" s="1"/>
  <c r="F840" i="14" a="1"/>
  <c r="F840" i="14" s="1"/>
  <c r="F841" i="14" a="1"/>
  <c r="F841" i="14" s="1"/>
  <c r="C841" i="14" s="1" a="1"/>
  <c r="C841" i="14" s="1"/>
  <c r="F842" i="14" a="1"/>
  <c r="F842" i="14" s="1"/>
  <c r="F843" i="14" a="1"/>
  <c r="F843" i="14" s="1"/>
  <c r="C843" i="14" s="1" a="1"/>
  <c r="C843" i="14" s="1"/>
  <c r="F844" i="14" a="1"/>
  <c r="F844" i="14" s="1"/>
  <c r="F845" i="14" a="1"/>
  <c r="F845" i="14" s="1"/>
  <c r="F846" i="14" a="1"/>
  <c r="F846" i="14" s="1"/>
  <c r="F847" i="14" a="1"/>
  <c r="F847" i="14" s="1"/>
  <c r="A847" i="14" s="1" a="1"/>
  <c r="A847" i="14" s="1"/>
  <c r="F848" i="14" a="1"/>
  <c r="F848" i="14" s="1"/>
  <c r="A848" i="14" s="1" a="1"/>
  <c r="A848" i="14" s="1"/>
  <c r="F849" i="14" a="1"/>
  <c r="F849" i="14" s="1"/>
  <c r="F850" i="14" a="1"/>
  <c r="F850" i="14" s="1"/>
  <c r="F851" i="14" a="1"/>
  <c r="F851" i="14" s="1"/>
  <c r="D851" i="14" s="1" a="1"/>
  <c r="D851" i="14" s="1"/>
  <c r="F852" i="14" a="1"/>
  <c r="F852" i="14" s="1"/>
  <c r="F853" i="14" a="1"/>
  <c r="F853" i="14" s="1"/>
  <c r="F854" i="14" a="1"/>
  <c r="F854" i="14" s="1"/>
  <c r="F855" i="14" a="1"/>
  <c r="F855" i="14" s="1"/>
  <c r="B855" i="14" s="1" a="1"/>
  <c r="B855" i="14" s="1"/>
  <c r="F856" i="14" a="1"/>
  <c r="F856" i="14" s="1"/>
  <c r="F857" i="14" a="1"/>
  <c r="F857" i="14" s="1"/>
  <c r="F858" i="14" a="1"/>
  <c r="F858" i="14" s="1"/>
  <c r="F859" i="14" a="1"/>
  <c r="F859" i="14" s="1"/>
  <c r="A859" i="14" s="1" a="1"/>
  <c r="A859" i="14" s="1"/>
  <c r="F860" i="14" a="1"/>
  <c r="F860" i="14" s="1"/>
  <c r="D860" i="14" s="1" a="1"/>
  <c r="D860" i="14" s="1"/>
  <c r="F861" i="14" a="1"/>
  <c r="F861" i="14" s="1"/>
  <c r="F862" i="14" a="1"/>
  <c r="F862" i="14" s="1"/>
  <c r="D862" i="14" s="1" a="1"/>
  <c r="D862" i="14" s="1"/>
  <c r="F863" i="14" a="1"/>
  <c r="F863" i="14" s="1"/>
  <c r="C863" i="14" s="1" a="1"/>
  <c r="C863" i="14" s="1"/>
  <c r="F864" i="14" a="1"/>
  <c r="F864" i="14" s="1"/>
  <c r="F865" i="14" a="1"/>
  <c r="F865" i="14" s="1"/>
  <c r="B865" i="14" s="1" a="1"/>
  <c r="B865" i="14" s="1"/>
  <c r="F866" i="14" a="1"/>
  <c r="F866" i="14" s="1"/>
  <c r="F867" i="14" a="1"/>
  <c r="F867" i="14" s="1"/>
  <c r="A867" i="14" s="1" a="1"/>
  <c r="A867" i="14" s="1"/>
  <c r="F868" i="14" a="1"/>
  <c r="F868" i="14" s="1"/>
  <c r="D868" i="14" s="1" a="1"/>
  <c r="D868" i="14" s="1"/>
  <c r="F869" i="14" a="1"/>
  <c r="F869" i="14" s="1"/>
  <c r="F870" i="14" a="1"/>
  <c r="F870" i="14" s="1"/>
  <c r="A870" i="14" s="1" a="1"/>
  <c r="A870" i="14" s="1"/>
  <c r="F871" i="14" a="1"/>
  <c r="F871" i="14" s="1"/>
  <c r="D871" i="14" s="1" a="1"/>
  <c r="D871" i="14" s="1"/>
  <c r="F872" i="14" a="1"/>
  <c r="F872" i="14" s="1"/>
  <c r="D872" i="14" s="1" a="1"/>
  <c r="D872" i="14" s="1"/>
  <c r="F873" i="14" a="1"/>
  <c r="F873" i="14" s="1"/>
  <c r="F874" i="14" a="1"/>
  <c r="F874" i="14" s="1"/>
  <c r="F875" i="14" a="1"/>
  <c r="F875" i="14" s="1"/>
  <c r="C875" i="14" s="1" a="1"/>
  <c r="C875" i="14" s="1"/>
  <c r="F876" i="14" a="1"/>
  <c r="F876" i="14" s="1"/>
  <c r="D876" i="14" s="1" a="1"/>
  <c r="D876" i="14" s="1"/>
  <c r="F877" i="14" a="1"/>
  <c r="F877" i="14" s="1"/>
  <c r="F878" i="14" a="1"/>
  <c r="F878" i="14" s="1"/>
  <c r="F879" i="14" a="1"/>
  <c r="F879" i="14" s="1"/>
  <c r="C879" i="14" s="1" a="1"/>
  <c r="C879" i="14" s="1"/>
  <c r="F880" i="14" a="1"/>
  <c r="F880" i="14" s="1"/>
  <c r="F881" i="14" a="1"/>
  <c r="F881" i="14" s="1"/>
  <c r="F882" i="14" a="1"/>
  <c r="F882" i="14" s="1"/>
  <c r="F883" i="14" a="1"/>
  <c r="F883" i="14" s="1"/>
  <c r="D883" i="14" s="1" a="1"/>
  <c r="D883" i="14" s="1"/>
  <c r="F884" i="14" a="1"/>
  <c r="F884" i="14" s="1"/>
  <c r="F885" i="14" a="1"/>
  <c r="F885" i="14" s="1"/>
  <c r="F886" i="14" a="1"/>
  <c r="F886" i="14" s="1"/>
  <c r="F887" i="14" a="1"/>
  <c r="F887" i="14" s="1"/>
  <c r="F888" i="14" a="1"/>
  <c r="F888" i="14" s="1"/>
  <c r="F889" i="14" a="1"/>
  <c r="F889" i="14" s="1"/>
  <c r="C889" i="14" s="1" a="1"/>
  <c r="C889" i="14" s="1"/>
  <c r="F890" i="14" a="1"/>
  <c r="F890" i="14" s="1"/>
  <c r="A890" i="14" s="1" a="1"/>
  <c r="A890" i="14" s="1"/>
  <c r="F891" i="14" a="1"/>
  <c r="F891" i="14" s="1"/>
  <c r="C891" i="14" s="1" a="1"/>
  <c r="C891" i="14" s="1"/>
  <c r="F892" i="14" a="1"/>
  <c r="F892" i="14" s="1"/>
  <c r="F893" i="14" a="1"/>
  <c r="F893" i="14" s="1"/>
  <c r="D893" i="14" s="1" a="1"/>
  <c r="D893" i="14" s="1"/>
  <c r="F894" i="14" a="1"/>
  <c r="F894" i="14" s="1"/>
  <c r="F895" i="14" a="1"/>
  <c r="F895" i="14" s="1"/>
  <c r="B895" i="14" s="1" a="1"/>
  <c r="B895" i="14" s="1"/>
  <c r="F896" i="14" a="1"/>
  <c r="F896" i="14" s="1"/>
  <c r="F897" i="14" a="1"/>
  <c r="F897" i="14" s="1"/>
  <c r="F898" i="14" a="1"/>
  <c r="F898" i="14" s="1"/>
  <c r="D898" i="14" s="1" a="1"/>
  <c r="D898" i="14" s="1"/>
  <c r="F899" i="14" a="1"/>
  <c r="F899" i="14" s="1"/>
  <c r="A899" i="14" s="1" a="1"/>
  <c r="A899" i="14" s="1"/>
  <c r="F900" i="14" a="1"/>
  <c r="F900" i="14" s="1"/>
  <c r="C900" i="14" s="1" a="1"/>
  <c r="C900" i="14" s="1"/>
  <c r="F901" i="14" a="1"/>
  <c r="F901" i="14" s="1"/>
  <c r="F902" i="14" a="1"/>
  <c r="F902" i="14" s="1"/>
  <c r="F903" i="14" a="1"/>
  <c r="F903" i="14" s="1"/>
  <c r="D903" i="14" s="1" a="1"/>
  <c r="D903" i="14" s="1"/>
  <c r="F904" i="14" a="1"/>
  <c r="F904" i="14" s="1"/>
  <c r="F905" i="14" a="1"/>
  <c r="F905" i="14" s="1"/>
  <c r="F906" i="14" a="1"/>
  <c r="F906" i="14" s="1"/>
  <c r="A906" i="14" s="1" a="1"/>
  <c r="A906" i="14" s="1"/>
  <c r="F907" i="14" a="1"/>
  <c r="F907" i="14" s="1"/>
  <c r="F908" i="14" a="1"/>
  <c r="F908" i="14" s="1"/>
  <c r="F909" i="14" a="1"/>
  <c r="F909" i="14" s="1"/>
  <c r="C909" i="14" s="1" a="1"/>
  <c r="C909" i="14" s="1"/>
  <c r="F910" i="14" a="1"/>
  <c r="F910" i="14" s="1"/>
  <c r="D910" i="14" s="1" a="1"/>
  <c r="D910" i="14" s="1"/>
  <c r="F911" i="14" a="1"/>
  <c r="F911" i="14" s="1"/>
  <c r="C911" i="14" s="1" a="1"/>
  <c r="C911" i="14" s="1"/>
  <c r="F912" i="14" a="1"/>
  <c r="F912" i="14" s="1"/>
  <c r="A912" i="14" s="1" a="1"/>
  <c r="A912" i="14" s="1"/>
  <c r="F913" i="14" a="1"/>
  <c r="F913" i="14" s="1"/>
  <c r="F914" i="14" a="1"/>
  <c r="F914" i="14" s="1"/>
  <c r="D914" i="14" s="1" a="1"/>
  <c r="D914" i="14" s="1"/>
  <c r="F915" i="14" a="1"/>
  <c r="F915" i="14" s="1"/>
  <c r="A915" i="14" s="1" a="1"/>
  <c r="A915" i="14" s="1"/>
  <c r="F916" i="14" a="1"/>
  <c r="F916" i="14" s="1"/>
  <c r="F917" i="14" a="1"/>
  <c r="F917" i="14" s="1"/>
  <c r="F918" i="14" a="1"/>
  <c r="F918" i="14" s="1"/>
  <c r="F919" i="14" a="1"/>
  <c r="F919" i="14" s="1"/>
  <c r="F920" i="14" a="1"/>
  <c r="F920" i="14" s="1"/>
  <c r="C920" i="14" s="1" a="1"/>
  <c r="C920" i="14" s="1"/>
  <c r="F921" i="14" a="1"/>
  <c r="F921" i="14" s="1"/>
  <c r="F922" i="14" a="1"/>
  <c r="F922" i="14" s="1"/>
  <c r="F923" i="14" a="1"/>
  <c r="F923" i="14" s="1"/>
  <c r="B923" i="14" s="1" a="1"/>
  <c r="B923" i="14" s="1"/>
  <c r="F924" i="14" a="1"/>
  <c r="F924" i="14" s="1"/>
  <c r="F925" i="14" a="1"/>
  <c r="F925" i="14" s="1"/>
  <c r="F926" i="14" a="1"/>
  <c r="F926" i="14" s="1"/>
  <c r="F927" i="14" a="1"/>
  <c r="F927" i="14" s="1"/>
  <c r="A927" i="14" s="1" a="1"/>
  <c r="A927" i="14" s="1"/>
  <c r="F928" i="14" a="1"/>
  <c r="F928" i="14" s="1"/>
  <c r="F929" i="14" a="1"/>
  <c r="F929" i="14" s="1"/>
  <c r="D929" i="14" s="1" a="1"/>
  <c r="D929" i="14" s="1"/>
  <c r="F930" i="14" a="1"/>
  <c r="F930" i="14" s="1"/>
  <c r="F931" i="14" a="1"/>
  <c r="F931" i="14" s="1"/>
  <c r="A931" i="14" s="1" a="1"/>
  <c r="A931" i="14" s="1"/>
  <c r="F932" i="14" a="1"/>
  <c r="F932" i="14" s="1"/>
  <c r="C932" i="14" s="1" a="1"/>
  <c r="C932" i="14" s="1"/>
  <c r="F933" i="14" a="1"/>
  <c r="F933" i="14" s="1"/>
  <c r="A933" i="14" s="1" a="1"/>
  <c r="A933" i="14" s="1"/>
  <c r="F934" i="14" a="1"/>
  <c r="F934" i="14" s="1"/>
  <c r="F935" i="14" a="1"/>
  <c r="F935" i="14" s="1"/>
  <c r="D935" i="14" s="1" a="1"/>
  <c r="D935" i="14" s="1"/>
  <c r="F936" i="14" a="1"/>
  <c r="F936" i="14" s="1"/>
  <c r="F937" i="14" a="1"/>
  <c r="F937" i="14" s="1"/>
  <c r="F938" i="14" a="1"/>
  <c r="F938" i="14" s="1"/>
  <c r="F939" i="14" a="1"/>
  <c r="F939" i="14" s="1"/>
  <c r="A939" i="14" s="1" a="1"/>
  <c r="A939" i="14" s="1"/>
  <c r="F940" i="14" a="1"/>
  <c r="F940" i="14" s="1"/>
  <c r="B940" i="14" s="1" a="1"/>
  <c r="B940" i="14" s="1"/>
  <c r="F941" i="14" a="1"/>
  <c r="F941" i="14" s="1"/>
  <c r="F942" i="14" a="1"/>
  <c r="F942" i="14" s="1"/>
  <c r="A942" i="14" s="1" a="1"/>
  <c r="A942" i="14" s="1"/>
  <c r="F943" i="14" a="1"/>
  <c r="F943" i="14" s="1"/>
  <c r="C943" i="14" s="1" a="1"/>
  <c r="C943" i="14" s="1"/>
  <c r="F944" i="14" a="1"/>
  <c r="F944" i="14" s="1"/>
  <c r="F945" i="14" a="1"/>
  <c r="F945" i="14" s="1"/>
  <c r="F946" i="14" a="1"/>
  <c r="F946" i="14" s="1"/>
  <c r="F947" i="14" a="1"/>
  <c r="F947" i="14" s="1"/>
  <c r="B947" i="14" s="1" a="1"/>
  <c r="B947" i="14" s="1"/>
  <c r="F948" i="14" a="1"/>
  <c r="F948" i="14" s="1"/>
  <c r="F949" i="14" a="1"/>
  <c r="F949" i="14" s="1"/>
  <c r="F950" i="14" a="1"/>
  <c r="F950" i="14" s="1"/>
  <c r="F951" i="14" a="1"/>
  <c r="F951" i="14" s="1"/>
  <c r="D951" i="14" s="1" a="1"/>
  <c r="D951" i="14" s="1"/>
  <c r="F952" i="14" a="1"/>
  <c r="F952" i="14" s="1"/>
  <c r="F953" i="14" a="1"/>
  <c r="F953" i="14" s="1"/>
  <c r="A953" i="14" s="1" a="1"/>
  <c r="A953" i="14" s="1"/>
  <c r="F954" i="14" a="1"/>
  <c r="F954" i="14" s="1"/>
  <c r="A954" i="14" s="1" a="1"/>
  <c r="A954" i="14" s="1"/>
  <c r="F955" i="14" a="1"/>
  <c r="F955" i="14" s="1"/>
  <c r="D955" i="14" s="1" a="1"/>
  <c r="D955" i="14" s="1"/>
  <c r="F956" i="14" a="1"/>
  <c r="F956" i="14" s="1"/>
  <c r="F957" i="14" a="1"/>
  <c r="F957" i="14" s="1"/>
  <c r="D957" i="14" s="1" a="1"/>
  <c r="D957" i="14" s="1"/>
  <c r="F958" i="14" a="1"/>
  <c r="F958" i="14" s="1"/>
  <c r="F959" i="14" a="1"/>
  <c r="F959" i="14" s="1"/>
  <c r="C959" i="14" s="1" a="1"/>
  <c r="C959" i="14" s="1"/>
  <c r="F960" i="14" a="1"/>
  <c r="F960" i="14" s="1"/>
  <c r="C960" i="14" s="1" a="1"/>
  <c r="C960" i="14" s="1"/>
  <c r="F961" i="14" a="1"/>
  <c r="F961" i="14" s="1"/>
  <c r="B961" i="14" s="1" a="1"/>
  <c r="B961" i="14" s="1"/>
  <c r="F962" i="14" a="1"/>
  <c r="F962" i="14" s="1"/>
  <c r="F963" i="14" a="1"/>
  <c r="F963" i="14" s="1"/>
  <c r="C963" i="14" s="1" a="1"/>
  <c r="C963" i="14" s="1"/>
  <c r="F964" i="14" a="1"/>
  <c r="F964" i="14" s="1"/>
  <c r="A964" i="14" s="1" a="1"/>
  <c r="A964" i="14" s="1"/>
  <c r="F965" i="14" a="1"/>
  <c r="F965" i="14" s="1"/>
  <c r="F966" i="14" a="1"/>
  <c r="F966" i="14" s="1"/>
  <c r="F967" i="14" a="1"/>
  <c r="F967" i="14" s="1"/>
  <c r="D967" i="14" s="1" a="1"/>
  <c r="D967" i="14" s="1"/>
  <c r="F968" i="14" a="1"/>
  <c r="F968" i="14" s="1"/>
  <c r="F969" i="14" a="1"/>
  <c r="F969" i="14" s="1"/>
  <c r="F970" i="14" a="1"/>
  <c r="F970" i="14" s="1"/>
  <c r="C970" i="14" s="1" a="1"/>
  <c r="C970" i="14" s="1"/>
  <c r="F971" i="14" a="1"/>
  <c r="F971" i="14" s="1"/>
  <c r="C971" i="14" s="1" a="1"/>
  <c r="C971" i="14" s="1"/>
  <c r="F972" i="14" a="1"/>
  <c r="F972" i="14" s="1"/>
  <c r="F973" i="14" a="1"/>
  <c r="F973" i="14" s="1"/>
  <c r="F974" i="14" a="1"/>
  <c r="F974" i="14" s="1"/>
  <c r="A974" i="14" s="1" a="1"/>
  <c r="A974" i="14" s="1"/>
  <c r="F975" i="14" a="1"/>
  <c r="F975" i="14" s="1"/>
  <c r="C975" i="14" s="1" a="1"/>
  <c r="C975" i="14" s="1"/>
  <c r="F976" i="14" a="1"/>
  <c r="F976" i="14" s="1"/>
  <c r="A976" i="14" s="1" a="1"/>
  <c r="A976" i="14" s="1"/>
  <c r="F977" i="14" a="1"/>
  <c r="F977" i="14" s="1"/>
  <c r="F978" i="14" a="1"/>
  <c r="F978" i="14" s="1"/>
  <c r="F979" i="14" a="1"/>
  <c r="F979" i="14" s="1"/>
  <c r="C979" i="14" s="1" a="1"/>
  <c r="C979" i="14" s="1"/>
  <c r="F980" i="14" a="1"/>
  <c r="F980" i="14" s="1"/>
  <c r="F981" i="14" a="1"/>
  <c r="F981" i="14" s="1"/>
  <c r="F982" i="14" a="1"/>
  <c r="F982" i="14" s="1"/>
  <c r="F983" i="14" a="1"/>
  <c r="F983" i="14" s="1"/>
  <c r="F984" i="14" a="1"/>
  <c r="F984" i="14" s="1"/>
  <c r="F985" i="14" a="1"/>
  <c r="F985" i="14" s="1"/>
  <c r="C985" i="14" s="1" a="1"/>
  <c r="C985" i="14" s="1"/>
  <c r="F986" i="14" a="1"/>
  <c r="F986" i="14" s="1"/>
  <c r="F987" i="14" a="1"/>
  <c r="F987" i="14" s="1"/>
  <c r="F988" i="14" a="1"/>
  <c r="F988" i="14" s="1"/>
  <c r="F989" i="14" a="1"/>
  <c r="F989" i="14" s="1"/>
  <c r="F990" i="14" a="1"/>
  <c r="F990" i="14" s="1"/>
  <c r="F991" i="14" a="1"/>
  <c r="F991" i="14" s="1"/>
  <c r="A991" i="14" s="1" a="1"/>
  <c r="A991" i="14" s="1"/>
  <c r="F992" i="14" a="1"/>
  <c r="F992" i="14" s="1"/>
  <c r="F993" i="14" a="1"/>
  <c r="F993" i="14" s="1"/>
  <c r="F994" i="14" a="1"/>
  <c r="F994" i="14" s="1"/>
  <c r="F995" i="14" a="1"/>
  <c r="F995" i="14" s="1"/>
  <c r="F996" i="14" a="1"/>
  <c r="F996" i="14" s="1"/>
  <c r="F997" i="14" a="1"/>
  <c r="F997" i="14" s="1"/>
  <c r="F998" i="14" a="1"/>
  <c r="F998" i="14" s="1"/>
  <c r="F999" i="14" a="1"/>
  <c r="F999" i="14" s="1"/>
  <c r="F1000" i="14" a="1"/>
  <c r="F1000" i="14" s="1"/>
  <c r="F1001" i="14" a="1"/>
  <c r="F1001" i="14" s="1"/>
  <c r="F1002" i="14" a="1"/>
  <c r="F1002" i="14" s="1"/>
  <c r="F1003" i="14" a="1"/>
  <c r="F1003" i="14" s="1"/>
  <c r="F1004" i="14" a="1"/>
  <c r="F1004" i="14" s="1"/>
  <c r="F1005" i="14" a="1"/>
  <c r="F1005" i="14" s="1"/>
  <c r="F1006" i="14" a="1"/>
  <c r="F1006" i="14" s="1"/>
  <c r="F1007" i="14" a="1"/>
  <c r="F1007" i="14" s="1"/>
  <c r="F1008" i="14" a="1"/>
  <c r="F1008" i="14" s="1"/>
  <c r="F1009" i="14" a="1"/>
  <c r="F1009" i="14" s="1"/>
  <c r="F1010" i="14" a="1"/>
  <c r="F1010" i="14" s="1"/>
  <c r="F1011" i="14" a="1"/>
  <c r="F1011" i="14" s="1"/>
  <c r="F1012" i="14" a="1"/>
  <c r="F1012" i="14" s="1"/>
  <c r="F1013" i="14" a="1"/>
  <c r="F1013" i="14" s="1"/>
  <c r="F1014" i="14" a="1"/>
  <c r="F1014" i="14" s="1"/>
  <c r="F1015" i="14" a="1"/>
  <c r="F1015" i="14" s="1"/>
  <c r="F1016" i="14" a="1"/>
  <c r="F1016" i="14" s="1"/>
  <c r="F1017" i="14" a="1"/>
  <c r="F1017" i="14" s="1"/>
  <c r="F1018" i="14" a="1"/>
  <c r="F1018" i="14" s="1"/>
  <c r="F1019" i="14" a="1"/>
  <c r="F1019" i="14" s="1"/>
  <c r="F1020" i="14" a="1"/>
  <c r="F1020" i="14" s="1"/>
  <c r="F1021" i="14" a="1"/>
  <c r="F1021" i="14" s="1"/>
  <c r="F1022" i="14" a="1"/>
  <c r="F1022" i="14" s="1"/>
  <c r="F1023" i="14" a="1"/>
  <c r="F1023" i="14" s="1"/>
  <c r="F1024" i="14" a="1"/>
  <c r="F1024" i="14" s="1"/>
  <c r="F1025" i="14" a="1"/>
  <c r="F1025" i="14" s="1"/>
  <c r="F1026" i="14" a="1"/>
  <c r="F1026" i="14" s="1"/>
  <c r="F1027" i="14" a="1"/>
  <c r="F1027" i="14" s="1"/>
  <c r="F1028" i="14" a="1"/>
  <c r="F1028" i="14" s="1"/>
  <c r="F1029" i="14" a="1"/>
  <c r="F1029" i="14" s="1"/>
  <c r="F1030" i="14" a="1"/>
  <c r="F1030" i="14" s="1"/>
  <c r="F1031" i="14" a="1"/>
  <c r="F1031" i="14" s="1"/>
  <c r="B1031" i="14" s="1" a="1"/>
  <c r="B1031" i="14" s="1"/>
  <c r="F1032" i="14" a="1"/>
  <c r="F1032" i="14" s="1"/>
  <c r="F1033" i="14" a="1"/>
  <c r="F1033" i="14" s="1"/>
  <c r="D1033" i="14" s="1" a="1"/>
  <c r="D1033" i="14" s="1"/>
  <c r="F1034" i="14" a="1"/>
  <c r="F1034" i="14" s="1"/>
  <c r="C1034" i="14" s="1" a="1"/>
  <c r="C1034" i="14" s="1"/>
  <c r="F1035" i="14" a="1"/>
  <c r="F1035" i="14" s="1"/>
  <c r="B1035" i="14" s="1" a="1"/>
  <c r="B1035" i="14" s="1"/>
  <c r="F1036" i="14" a="1"/>
  <c r="F1036" i="14" s="1"/>
  <c r="F1037" i="14" a="1"/>
  <c r="F1037" i="14" s="1"/>
  <c r="D1037" i="14" s="1" a="1"/>
  <c r="D1037" i="14" s="1"/>
  <c r="F1038" i="14" a="1"/>
  <c r="F1038" i="14" s="1"/>
  <c r="C1038" i="14" s="1" a="1"/>
  <c r="C1038" i="14" s="1"/>
  <c r="F1039" i="14" a="1"/>
  <c r="F1039" i="14" s="1"/>
  <c r="B1039" i="14" s="1" a="1"/>
  <c r="B1039" i="14" s="1"/>
  <c r="F1040" i="14" a="1"/>
  <c r="F1040" i="14" s="1"/>
  <c r="F1041" i="14" a="1"/>
  <c r="F1041" i="14" s="1"/>
  <c r="D1041" i="14" s="1" a="1"/>
  <c r="D1041" i="14" s="1"/>
  <c r="F1042" i="14" a="1"/>
  <c r="F1042" i="14" s="1"/>
  <c r="C1042" i="14" s="1" a="1"/>
  <c r="C1042" i="14" s="1"/>
  <c r="F1043" i="14" a="1"/>
  <c r="F1043" i="14" s="1"/>
  <c r="B1043" i="14" s="1" a="1"/>
  <c r="B1043" i="14" s="1"/>
  <c r="F1044" i="14" a="1"/>
  <c r="F1044" i="14" s="1"/>
  <c r="F1045" i="14" a="1"/>
  <c r="F1045" i="14" s="1"/>
  <c r="D1045" i="14" s="1" a="1"/>
  <c r="D1045" i="14" s="1"/>
  <c r="F7" i="14" a="1"/>
  <c r="F7" i="14" s="1"/>
  <c r="A7" i="14" s="1" a="1"/>
  <c r="A7" i="14" s="1"/>
  <c r="F8" i="13" a="1"/>
  <c r="F8" i="13" s="1"/>
  <c r="F9" i="13" a="1"/>
  <c r="F9" i="13" s="1"/>
  <c r="F10" i="13" a="1"/>
  <c r="F10" i="13" s="1"/>
  <c r="F11" i="13" a="1"/>
  <c r="F11" i="13" s="1"/>
  <c r="F12" i="13" a="1"/>
  <c r="F12" i="13" s="1"/>
  <c r="F13" i="13" a="1"/>
  <c r="F13" i="13" s="1"/>
  <c r="F14" i="13" a="1"/>
  <c r="F14" i="13" s="1"/>
  <c r="F15" i="13" a="1"/>
  <c r="F15" i="13" s="1"/>
  <c r="F16" i="13" a="1"/>
  <c r="F16" i="13" s="1"/>
  <c r="F17" i="13" a="1"/>
  <c r="F17" i="13" s="1"/>
  <c r="F18" i="13" a="1"/>
  <c r="F18" i="13" s="1"/>
  <c r="F19" i="13" a="1"/>
  <c r="F19" i="13" s="1"/>
  <c r="E19" i="13" s="1" a="1"/>
  <c r="E19" i="13" s="1"/>
  <c r="F20" i="13" a="1"/>
  <c r="F20" i="13" s="1"/>
  <c r="F21" i="13" a="1"/>
  <c r="F21" i="13" s="1"/>
  <c r="F22" i="13" a="1"/>
  <c r="F22" i="13" s="1"/>
  <c r="F23" i="13" a="1"/>
  <c r="F23" i="13" s="1"/>
  <c r="F24" i="13" a="1"/>
  <c r="F24" i="13" s="1"/>
  <c r="F25" i="13" a="1"/>
  <c r="F25" i="13" s="1"/>
  <c r="F26" i="13" a="1"/>
  <c r="F26" i="13" s="1"/>
  <c r="F27" i="13" a="1"/>
  <c r="F27" i="13" s="1"/>
  <c r="E27" i="13" s="1" a="1"/>
  <c r="E27" i="13" s="1"/>
  <c r="F28" i="13" a="1"/>
  <c r="F28" i="13" s="1"/>
  <c r="F29" i="13" a="1"/>
  <c r="F29" i="13" s="1"/>
  <c r="F30" i="13" a="1"/>
  <c r="F30" i="13" s="1"/>
  <c r="F31" i="13" a="1"/>
  <c r="F31" i="13" s="1"/>
  <c r="F32" i="13" a="1"/>
  <c r="F32" i="13" s="1"/>
  <c r="F33" i="13" a="1"/>
  <c r="F33" i="13" s="1"/>
  <c r="F34" i="13" a="1"/>
  <c r="F34" i="13" s="1"/>
  <c r="E34" i="13" s="1" a="1"/>
  <c r="E34" i="13" s="1"/>
  <c r="F35" i="13" a="1"/>
  <c r="F35" i="13" s="1"/>
  <c r="F36" i="13" a="1"/>
  <c r="F36" i="13" s="1"/>
  <c r="F37" i="13" a="1"/>
  <c r="F37" i="13" s="1"/>
  <c r="F38" i="13" a="1"/>
  <c r="F38" i="13" s="1"/>
  <c r="E38" i="13" s="1" a="1"/>
  <c r="E38" i="13" s="1"/>
  <c r="F39" i="13" a="1"/>
  <c r="F39" i="13" s="1"/>
  <c r="A39" i="13" s="1" a="1"/>
  <c r="A39" i="13" s="1"/>
  <c r="F40" i="13" a="1"/>
  <c r="F40" i="13" s="1"/>
  <c r="F41" i="13" a="1"/>
  <c r="F41" i="13" s="1"/>
  <c r="A41" i="13" s="1" a="1"/>
  <c r="A41" i="13" s="1"/>
  <c r="F42" i="13" a="1"/>
  <c r="F42" i="13" s="1"/>
  <c r="A42" i="13" s="1" a="1"/>
  <c r="A42" i="13" s="1"/>
  <c r="F43" i="13" a="1"/>
  <c r="F43" i="13" s="1"/>
  <c r="F44" i="13" a="1"/>
  <c r="F44" i="13" s="1"/>
  <c r="F45" i="13" a="1"/>
  <c r="F45" i="13" s="1"/>
  <c r="F46" i="13" a="1"/>
  <c r="F46" i="13" s="1"/>
  <c r="F47" i="13" a="1"/>
  <c r="F47" i="13" s="1"/>
  <c r="A47" i="13" s="1" a="1"/>
  <c r="A47" i="13" s="1"/>
  <c r="F48" i="13" a="1"/>
  <c r="F48" i="13" s="1"/>
  <c r="F49" i="13" a="1"/>
  <c r="F49" i="13" s="1"/>
  <c r="A49" i="13" s="1" a="1"/>
  <c r="A49" i="13" s="1"/>
  <c r="F50" i="13" a="1"/>
  <c r="F50" i="13" s="1"/>
  <c r="A50" i="13" s="1" a="1"/>
  <c r="A50" i="13" s="1"/>
  <c r="F51" i="13" a="1"/>
  <c r="F51" i="13" s="1"/>
  <c r="E51" i="13" s="1" a="1"/>
  <c r="E51" i="13" s="1"/>
  <c r="F52" i="13" a="1"/>
  <c r="F52" i="13" s="1"/>
  <c r="F53" i="13" a="1"/>
  <c r="F53" i="13" s="1"/>
  <c r="F54" i="13" a="1"/>
  <c r="F54" i="13" s="1"/>
  <c r="C54" i="13" s="1" a="1"/>
  <c r="C54" i="13" s="1"/>
  <c r="F55" i="13" a="1"/>
  <c r="F55" i="13" s="1"/>
  <c r="F56" i="13" a="1"/>
  <c r="F56" i="13" s="1"/>
  <c r="F57" i="13" a="1"/>
  <c r="F57" i="13" s="1"/>
  <c r="F58" i="13" a="1"/>
  <c r="F58" i="13" s="1"/>
  <c r="D58" i="13" s="1"/>
  <c r="F59" i="13" a="1"/>
  <c r="F59" i="13" s="1"/>
  <c r="E59" i="13" s="1" a="1"/>
  <c r="E59" i="13" s="1"/>
  <c r="F60" i="13" a="1"/>
  <c r="F60" i="13" s="1"/>
  <c r="F61" i="13" a="1"/>
  <c r="F61" i="13" s="1"/>
  <c r="E61" i="13" s="1" a="1"/>
  <c r="E61" i="13" s="1"/>
  <c r="F62" i="13" a="1"/>
  <c r="F62" i="13" s="1"/>
  <c r="F63" i="13" a="1"/>
  <c r="F63" i="13" s="1"/>
  <c r="B63" i="13" s="1" a="1"/>
  <c r="B63" i="13" s="1"/>
  <c r="F64" i="13" a="1"/>
  <c r="F64" i="13" s="1"/>
  <c r="F65" i="13" a="1"/>
  <c r="F65" i="13" s="1"/>
  <c r="E65" i="13" s="1" a="1"/>
  <c r="E65" i="13" s="1"/>
  <c r="F66" i="13" a="1"/>
  <c r="F66" i="13" s="1"/>
  <c r="F67" i="13" a="1"/>
  <c r="F67" i="13" s="1"/>
  <c r="F68" i="13" a="1"/>
  <c r="F68" i="13" s="1"/>
  <c r="F69" i="13" a="1"/>
  <c r="F69" i="13" s="1"/>
  <c r="A69" i="13" s="1" a="1"/>
  <c r="A69" i="13" s="1"/>
  <c r="F70" i="13" a="1"/>
  <c r="F70" i="13" s="1"/>
  <c r="B70" i="13" s="1" a="1"/>
  <c r="B70" i="13" s="1"/>
  <c r="F71" i="13" a="1"/>
  <c r="F71" i="13" s="1"/>
  <c r="A71" i="13" s="1" a="1"/>
  <c r="A71" i="13" s="1"/>
  <c r="F72" i="13" a="1"/>
  <c r="F72" i="13" s="1"/>
  <c r="F73" i="13" a="1"/>
  <c r="F73" i="13" s="1"/>
  <c r="F74" i="13" a="1"/>
  <c r="F74" i="13" s="1"/>
  <c r="B74" i="13" s="1" a="1"/>
  <c r="B74" i="13" s="1"/>
  <c r="F75" i="13" a="1"/>
  <c r="F75" i="13" s="1"/>
  <c r="F76" i="13" a="1"/>
  <c r="F76" i="13" s="1"/>
  <c r="B76" i="13" s="1" a="1"/>
  <c r="B76" i="13" s="1"/>
  <c r="F77" i="13" a="1"/>
  <c r="F77" i="13" s="1"/>
  <c r="C77" i="13" s="1" a="1"/>
  <c r="C77" i="13" s="1"/>
  <c r="F78" i="13" a="1"/>
  <c r="F78" i="13" s="1"/>
  <c r="C78" i="13" s="1" a="1"/>
  <c r="C78" i="13" s="1"/>
  <c r="F79" i="13" a="1"/>
  <c r="F79" i="13" s="1"/>
  <c r="F80" i="13" a="1"/>
  <c r="F80" i="13" s="1"/>
  <c r="F81" i="13" a="1"/>
  <c r="F81" i="13" s="1"/>
  <c r="F82" i="13" a="1"/>
  <c r="F82" i="13" s="1"/>
  <c r="F83" i="13" a="1"/>
  <c r="F83" i="13" s="1"/>
  <c r="F84" i="13" a="1"/>
  <c r="F84" i="13" s="1"/>
  <c r="F85" i="13" a="1"/>
  <c r="F85" i="13" s="1"/>
  <c r="D85" i="13" s="1"/>
  <c r="F86" i="13" a="1"/>
  <c r="F86" i="13" s="1"/>
  <c r="C86" i="13" s="1" a="1"/>
  <c r="C86" i="13" s="1"/>
  <c r="F87" i="13" a="1"/>
  <c r="F87" i="13" s="1"/>
  <c r="F88" i="13" a="1"/>
  <c r="F88" i="13" s="1"/>
  <c r="B88" i="13" s="1" a="1"/>
  <c r="B88" i="13" s="1"/>
  <c r="F89" i="13" a="1"/>
  <c r="F89" i="13" s="1"/>
  <c r="E89" i="13" s="1" a="1"/>
  <c r="E89" i="13" s="1"/>
  <c r="F90" i="13" a="1"/>
  <c r="F90" i="13" s="1"/>
  <c r="B90" i="13" s="1" a="1"/>
  <c r="B90" i="13" s="1"/>
  <c r="F91" i="13" a="1"/>
  <c r="F91" i="13" s="1"/>
  <c r="F92" i="13" a="1"/>
  <c r="F92" i="13" s="1"/>
  <c r="F93" i="13" a="1"/>
  <c r="F93" i="13" s="1"/>
  <c r="E93" i="13" s="1" a="1"/>
  <c r="E93" i="13" s="1"/>
  <c r="F94" i="13" a="1"/>
  <c r="F94" i="13" s="1"/>
  <c r="C94" i="13" s="1" a="1"/>
  <c r="C94" i="13" s="1"/>
  <c r="F95" i="13" a="1"/>
  <c r="F95" i="13" s="1"/>
  <c r="D95" i="13" s="1"/>
  <c r="F96" i="13" a="1"/>
  <c r="F96" i="13" s="1"/>
  <c r="D96" i="13" s="1"/>
  <c r="F97" i="13" a="1"/>
  <c r="F97" i="13" s="1"/>
  <c r="E97" i="13" s="1" a="1"/>
  <c r="E97" i="13" s="1"/>
  <c r="F98" i="13" a="1"/>
  <c r="F98" i="13" s="1"/>
  <c r="F99" i="13" a="1"/>
  <c r="F99" i="13" s="1"/>
  <c r="F100" i="13" a="1"/>
  <c r="F100" i="13" s="1"/>
  <c r="C100" i="13" s="1" a="1"/>
  <c r="C100" i="13" s="1"/>
  <c r="F101" i="13" a="1"/>
  <c r="F101" i="13" s="1"/>
  <c r="D101" i="13" s="1"/>
  <c r="F102" i="13" a="1"/>
  <c r="F102" i="13" s="1"/>
  <c r="B102" i="13" s="1" a="1"/>
  <c r="B102" i="13" s="1"/>
  <c r="F103" i="13" a="1"/>
  <c r="F103" i="13" s="1"/>
  <c r="A103" i="13" s="1" a="1"/>
  <c r="A103" i="13" s="1"/>
  <c r="F104" i="13" a="1"/>
  <c r="F104" i="13" s="1"/>
  <c r="E104" i="13" s="1" a="1"/>
  <c r="E104" i="13" s="1"/>
  <c r="F105" i="13" a="1"/>
  <c r="F105" i="13" s="1"/>
  <c r="A105" i="13" s="1" a="1"/>
  <c r="A105" i="13" s="1"/>
  <c r="F106" i="13" a="1"/>
  <c r="F106" i="13" s="1"/>
  <c r="A106" i="13" s="1" a="1"/>
  <c r="A106" i="13" s="1"/>
  <c r="F107" i="13" a="1"/>
  <c r="F107" i="13" s="1"/>
  <c r="F108" i="13" a="1"/>
  <c r="F108" i="13" s="1"/>
  <c r="F109" i="13" a="1"/>
  <c r="F109" i="13" s="1"/>
  <c r="F110" i="13" a="1"/>
  <c r="F110" i="13" s="1"/>
  <c r="F111" i="13" a="1"/>
  <c r="F111" i="13" s="1"/>
  <c r="E111" i="13" s="1" a="1"/>
  <c r="E111" i="13" s="1"/>
  <c r="F112" i="13" a="1"/>
  <c r="F112" i="13" s="1"/>
  <c r="F113" i="13" a="1"/>
  <c r="F113" i="13" s="1"/>
  <c r="E113" i="13" s="1" a="1"/>
  <c r="E113" i="13" s="1"/>
  <c r="F114" i="13" a="1"/>
  <c r="F114" i="13" s="1"/>
  <c r="F115" i="13" a="1"/>
  <c r="F115" i="13" s="1"/>
  <c r="F116" i="13" a="1"/>
  <c r="F116" i="13" s="1"/>
  <c r="F117" i="13" a="1"/>
  <c r="F117" i="13" s="1"/>
  <c r="F118" i="13" a="1"/>
  <c r="F118" i="13" s="1"/>
  <c r="F119" i="13" a="1"/>
  <c r="F119" i="13" s="1"/>
  <c r="F120" i="13" a="1"/>
  <c r="F120" i="13" s="1"/>
  <c r="F121" i="13" a="1"/>
  <c r="F121" i="13" s="1"/>
  <c r="A121" i="13" s="1" a="1"/>
  <c r="A121" i="13" s="1"/>
  <c r="F122" i="13" a="1"/>
  <c r="F122" i="13" s="1"/>
  <c r="A122" i="13" s="1" a="1"/>
  <c r="A122" i="13" s="1"/>
  <c r="F123" i="13" a="1"/>
  <c r="F123" i="13" s="1"/>
  <c r="F124" i="13" a="1"/>
  <c r="F124" i="13" s="1"/>
  <c r="F125" i="13" a="1"/>
  <c r="F125" i="13" s="1"/>
  <c r="B125" i="13" s="1" a="1"/>
  <c r="B125" i="13" s="1"/>
  <c r="F126" i="13" a="1"/>
  <c r="F126" i="13" s="1"/>
  <c r="A126" i="13" s="1" a="1"/>
  <c r="A126" i="13" s="1"/>
  <c r="F127" i="13" a="1"/>
  <c r="F127" i="13" s="1"/>
  <c r="D127" i="13" s="1"/>
  <c r="F128" i="13" a="1"/>
  <c r="F128" i="13" s="1"/>
  <c r="F129" i="13" a="1"/>
  <c r="F129" i="13" s="1"/>
  <c r="A129" i="13" s="1" a="1"/>
  <c r="A129" i="13" s="1"/>
  <c r="F130" i="13" a="1"/>
  <c r="F130" i="13" s="1"/>
  <c r="A130" i="13" s="1" a="1"/>
  <c r="A130" i="13" s="1"/>
  <c r="F131" i="13" a="1"/>
  <c r="F131" i="13" s="1"/>
  <c r="F132" i="13" a="1"/>
  <c r="F132" i="13" s="1"/>
  <c r="C132" i="13" s="1" a="1"/>
  <c r="C132" i="13" s="1"/>
  <c r="F133" i="13" a="1"/>
  <c r="F133" i="13" s="1"/>
  <c r="F134" i="13" a="1"/>
  <c r="F134" i="13" s="1"/>
  <c r="F135" i="13" a="1"/>
  <c r="F135" i="13" s="1"/>
  <c r="F136" i="13" a="1"/>
  <c r="F136" i="13" s="1"/>
  <c r="F137" i="13" a="1"/>
  <c r="F137" i="13" s="1"/>
  <c r="F138" i="13" a="1"/>
  <c r="F138" i="13" s="1"/>
  <c r="D138" i="13" s="1"/>
  <c r="F139" i="13" a="1"/>
  <c r="F139" i="13" s="1"/>
  <c r="F140" i="13" a="1"/>
  <c r="F140" i="13" s="1"/>
  <c r="F141" i="13" a="1"/>
  <c r="F141" i="13" s="1"/>
  <c r="F142" i="13" a="1"/>
  <c r="F142" i="13" s="1"/>
  <c r="D142" i="13" s="1"/>
  <c r="F143" i="13" a="1"/>
  <c r="F143" i="13" s="1"/>
  <c r="F144" i="13" a="1"/>
  <c r="F144" i="13" s="1"/>
  <c r="A144" i="13" s="1" a="1"/>
  <c r="A144" i="13" s="1"/>
  <c r="F145" i="13" a="1"/>
  <c r="F145" i="13" s="1"/>
  <c r="F146" i="13" a="1"/>
  <c r="F146" i="13" s="1"/>
  <c r="B146" i="13" s="1" a="1"/>
  <c r="B146" i="13" s="1"/>
  <c r="F147" i="13" a="1"/>
  <c r="F147" i="13" s="1"/>
  <c r="F148" i="13" a="1"/>
  <c r="F148" i="13" s="1"/>
  <c r="F149" i="13" a="1"/>
  <c r="F149" i="13" s="1"/>
  <c r="F150" i="13" a="1"/>
  <c r="F150" i="13" s="1"/>
  <c r="F151" i="13" a="1"/>
  <c r="F151" i="13" s="1"/>
  <c r="F152" i="13" a="1"/>
  <c r="F152" i="13" s="1"/>
  <c r="F153" i="13" a="1"/>
  <c r="F153" i="13" s="1"/>
  <c r="F154" i="13" a="1"/>
  <c r="F154" i="13" s="1"/>
  <c r="B154" i="13" s="1" a="1"/>
  <c r="B154" i="13" s="1"/>
  <c r="F155" i="13" a="1"/>
  <c r="F155" i="13" s="1"/>
  <c r="F156" i="13" a="1"/>
  <c r="F156" i="13" s="1"/>
  <c r="F157" i="13" a="1"/>
  <c r="F157" i="13" s="1"/>
  <c r="D157" i="13" s="1"/>
  <c r="F158" i="13" a="1"/>
  <c r="F158" i="13" s="1"/>
  <c r="F159" i="13" a="1"/>
  <c r="F159" i="13" s="1"/>
  <c r="F160" i="13" a="1"/>
  <c r="F160" i="13" s="1"/>
  <c r="A160" i="13" s="1" a="1"/>
  <c r="A160" i="13" s="1"/>
  <c r="F161" i="13" a="1"/>
  <c r="F161" i="13" s="1"/>
  <c r="F162" i="13" a="1"/>
  <c r="F162" i="13" s="1"/>
  <c r="F163" i="13" a="1"/>
  <c r="F163" i="13" s="1"/>
  <c r="F164" i="13" a="1"/>
  <c r="F164" i="13" s="1"/>
  <c r="F165" i="13" a="1"/>
  <c r="F165" i="13" s="1"/>
  <c r="F166" i="13" a="1"/>
  <c r="F166" i="13" s="1"/>
  <c r="D166" i="13" s="1"/>
  <c r="F167" i="13" a="1"/>
  <c r="F167" i="13" s="1"/>
  <c r="F168" i="13" a="1"/>
  <c r="F168" i="13" s="1"/>
  <c r="A168" i="13" s="1" a="1"/>
  <c r="A168" i="13" s="1"/>
  <c r="F169" i="13" a="1"/>
  <c r="F169" i="13" s="1"/>
  <c r="F170" i="13" a="1"/>
  <c r="F170" i="13" s="1"/>
  <c r="E170" i="13" s="1" a="1"/>
  <c r="E170" i="13" s="1"/>
  <c r="F171" i="13" a="1"/>
  <c r="F171" i="13" s="1"/>
  <c r="F172" i="13" a="1"/>
  <c r="F172" i="13" s="1"/>
  <c r="F173" i="13" a="1"/>
  <c r="F173" i="13" s="1"/>
  <c r="B173" i="13" s="1" a="1"/>
  <c r="B173" i="13" s="1"/>
  <c r="F174" i="13" a="1"/>
  <c r="F174" i="13" s="1"/>
  <c r="C174" i="13" s="1" a="1"/>
  <c r="C174" i="13" s="1"/>
  <c r="F175" i="13" a="1"/>
  <c r="F175" i="13" s="1"/>
  <c r="C175" i="13" s="1" a="1"/>
  <c r="C175" i="13" s="1"/>
  <c r="F176" i="13" a="1"/>
  <c r="F176" i="13" s="1"/>
  <c r="F177" i="13" a="1"/>
  <c r="F177" i="13" s="1"/>
  <c r="F178" i="13" a="1"/>
  <c r="F178" i="13" s="1"/>
  <c r="B178" i="13" s="1" a="1"/>
  <c r="B178" i="13" s="1"/>
  <c r="F179" i="13" a="1"/>
  <c r="F179" i="13" s="1"/>
  <c r="F180" i="13" a="1"/>
  <c r="F180" i="13" s="1"/>
  <c r="C180" i="13" s="1" a="1"/>
  <c r="C180" i="13" s="1"/>
  <c r="F181" i="13" a="1"/>
  <c r="F181" i="13" s="1"/>
  <c r="F182" i="13" a="1"/>
  <c r="F182" i="13" s="1"/>
  <c r="C182" i="13" s="1" a="1"/>
  <c r="C182" i="13" s="1"/>
  <c r="F183" i="13" a="1"/>
  <c r="F183" i="13" s="1"/>
  <c r="C183" i="13" s="1" a="1"/>
  <c r="C183" i="13" s="1"/>
  <c r="F184" i="13" a="1"/>
  <c r="F184" i="13" s="1"/>
  <c r="D184" i="13" s="1"/>
  <c r="F185" i="13" a="1"/>
  <c r="F185" i="13" s="1"/>
  <c r="F186" i="13" a="1"/>
  <c r="F186" i="13" s="1"/>
  <c r="F187" i="13" a="1"/>
  <c r="F187" i="13" s="1"/>
  <c r="F188" i="13" a="1"/>
  <c r="F188" i="13" s="1"/>
  <c r="F189" i="13" a="1"/>
  <c r="F189" i="13" s="1"/>
  <c r="F190" i="13" a="1"/>
  <c r="F190" i="13" s="1"/>
  <c r="F191" i="13" a="1"/>
  <c r="F191" i="13" s="1"/>
  <c r="A191" i="13" s="1" a="1"/>
  <c r="A191" i="13" s="1"/>
  <c r="F192" i="13" a="1"/>
  <c r="F192" i="13" s="1"/>
  <c r="D192" i="13" s="1"/>
  <c r="F193" i="13" a="1"/>
  <c r="F193" i="13" s="1"/>
  <c r="D193" i="13" s="1"/>
  <c r="F194" i="13" a="1"/>
  <c r="F194" i="13" s="1"/>
  <c r="F195" i="13" a="1"/>
  <c r="F195" i="13" s="1"/>
  <c r="F196" i="13" a="1"/>
  <c r="F196" i="13" s="1"/>
  <c r="F197" i="13" a="1"/>
  <c r="F197" i="13" s="1"/>
  <c r="D197" i="13" s="1"/>
  <c r="F198" i="13" a="1"/>
  <c r="F198" i="13" s="1"/>
  <c r="D198" i="13" s="1"/>
  <c r="F199" i="13" a="1"/>
  <c r="F199" i="13" s="1"/>
  <c r="F200" i="13" a="1"/>
  <c r="F200" i="13" s="1"/>
  <c r="A200" i="13" s="1" a="1"/>
  <c r="A200" i="13" s="1"/>
  <c r="F201" i="13" a="1"/>
  <c r="F201" i="13" s="1"/>
  <c r="F202" i="13" a="1"/>
  <c r="F202" i="13" s="1"/>
  <c r="F203" i="13" a="1"/>
  <c r="F203" i="13" s="1"/>
  <c r="F204" i="13" a="1"/>
  <c r="F204" i="13" s="1"/>
  <c r="F205" i="13" a="1"/>
  <c r="F205" i="13" s="1"/>
  <c r="F206" i="13" a="1"/>
  <c r="F206" i="13" s="1"/>
  <c r="D206" i="13" s="1"/>
  <c r="F207" i="13" a="1"/>
  <c r="F207" i="13" s="1"/>
  <c r="F208" i="13" a="1"/>
  <c r="F208" i="13" s="1"/>
  <c r="F209" i="13" a="1"/>
  <c r="F209" i="13" s="1"/>
  <c r="E209" i="13" s="1" a="1"/>
  <c r="E209" i="13" s="1"/>
  <c r="F210" i="13" a="1"/>
  <c r="F210" i="13" s="1"/>
  <c r="B210" i="13" s="1" a="1"/>
  <c r="B210" i="13" s="1"/>
  <c r="F211" i="13" a="1"/>
  <c r="F211" i="13" s="1"/>
  <c r="D211" i="13" s="1"/>
  <c r="F212" i="13" a="1"/>
  <c r="F212" i="13" s="1"/>
  <c r="F213" i="13" a="1"/>
  <c r="F213" i="13" s="1"/>
  <c r="E213" i="13" s="1" a="1"/>
  <c r="E213" i="13" s="1"/>
  <c r="F214" i="13" a="1"/>
  <c r="F214" i="13" s="1"/>
  <c r="F215" i="13" a="1"/>
  <c r="F215" i="13" s="1"/>
  <c r="F216" i="13" a="1"/>
  <c r="F216" i="13" s="1"/>
  <c r="B216" i="13" s="1" a="1"/>
  <c r="B216" i="13" s="1"/>
  <c r="F217" i="13" a="1"/>
  <c r="F217" i="13" s="1"/>
  <c r="F218" i="13" a="1"/>
  <c r="F218" i="13" s="1"/>
  <c r="A218" i="13" s="1" a="1"/>
  <c r="A218" i="13" s="1"/>
  <c r="F219" i="13" a="1"/>
  <c r="F219" i="13" s="1"/>
  <c r="F220" i="13" a="1"/>
  <c r="F220" i="13" s="1"/>
  <c r="F221" i="13" a="1"/>
  <c r="F221" i="13" s="1"/>
  <c r="F222" i="13" a="1"/>
  <c r="F222" i="13" s="1"/>
  <c r="C222" i="13" s="1" a="1"/>
  <c r="C222" i="13" s="1"/>
  <c r="F223" i="13" a="1"/>
  <c r="F223" i="13" s="1"/>
  <c r="F224" i="13" a="1"/>
  <c r="F224" i="13" s="1"/>
  <c r="F225" i="13" a="1"/>
  <c r="F225" i="13" s="1"/>
  <c r="F226" i="13" a="1"/>
  <c r="F226" i="13" s="1"/>
  <c r="A226" i="13" s="1" a="1"/>
  <c r="A226" i="13" s="1"/>
  <c r="F227" i="13" a="1"/>
  <c r="F227" i="13" s="1"/>
  <c r="F228" i="13" a="1"/>
  <c r="F228" i="13" s="1"/>
  <c r="F229" i="13" a="1"/>
  <c r="F229" i="13" s="1"/>
  <c r="E229" i="13" s="1" a="1"/>
  <c r="E229" i="13" s="1"/>
  <c r="F230" i="13" a="1"/>
  <c r="F230" i="13" s="1"/>
  <c r="F231" i="13" a="1"/>
  <c r="F231" i="13" s="1"/>
  <c r="F232" i="13" a="1"/>
  <c r="F232" i="13" s="1"/>
  <c r="F233" i="13" a="1"/>
  <c r="F233" i="13" s="1"/>
  <c r="F234" i="13" a="1"/>
  <c r="F234" i="13" s="1"/>
  <c r="A234" i="13" s="1" a="1"/>
  <c r="A234" i="13" s="1"/>
  <c r="F235" i="13" a="1"/>
  <c r="F235" i="13" s="1"/>
  <c r="F236" i="13" a="1"/>
  <c r="F236" i="13" s="1"/>
  <c r="B236" i="13" s="1" a="1"/>
  <c r="B236" i="13" s="1"/>
  <c r="F237" i="13" a="1"/>
  <c r="F237" i="13" s="1"/>
  <c r="F238" i="13" a="1"/>
  <c r="F238" i="13" s="1"/>
  <c r="B238" i="13" s="1" a="1"/>
  <c r="B238" i="13" s="1"/>
  <c r="F239" i="13" a="1"/>
  <c r="F239" i="13" s="1"/>
  <c r="F240" i="13" a="1"/>
  <c r="F240" i="13" s="1"/>
  <c r="F241" i="13" a="1"/>
  <c r="F241" i="13" s="1"/>
  <c r="F242" i="13" a="1"/>
  <c r="F242" i="13" s="1"/>
  <c r="A242" i="13" s="1" a="1"/>
  <c r="A242" i="13" s="1"/>
  <c r="F243" i="13" a="1"/>
  <c r="F243" i="13" s="1"/>
  <c r="E243" i="13" s="1" a="1"/>
  <c r="E243" i="13" s="1"/>
  <c r="F244" i="13" a="1"/>
  <c r="F244" i="13" s="1"/>
  <c r="F245" i="13" a="1"/>
  <c r="F245" i="13" s="1"/>
  <c r="A245" i="13" s="1" a="1"/>
  <c r="A245" i="13" s="1"/>
  <c r="F246" i="13" a="1"/>
  <c r="F246" i="13" s="1"/>
  <c r="F247" i="13" a="1"/>
  <c r="F247" i="13" s="1"/>
  <c r="F248" i="13" a="1"/>
  <c r="F248" i="13" s="1"/>
  <c r="F249" i="13" a="1"/>
  <c r="F249" i="13" s="1"/>
  <c r="F250" i="13" a="1"/>
  <c r="F250" i="13" s="1"/>
  <c r="F251" i="13" a="1"/>
  <c r="F251" i="13" s="1"/>
  <c r="F252" i="13" a="1"/>
  <c r="F252" i="13" s="1"/>
  <c r="F253" i="13" a="1"/>
  <c r="F253" i="13" s="1"/>
  <c r="A253" i="13" s="1" a="1"/>
  <c r="A253" i="13" s="1"/>
  <c r="F254" i="13" a="1"/>
  <c r="F254" i="13" s="1"/>
  <c r="E254" i="13" s="1" a="1"/>
  <c r="E254" i="13" s="1"/>
  <c r="F255" i="13" a="1"/>
  <c r="F255" i="13" s="1"/>
  <c r="F256" i="13" a="1"/>
  <c r="F256" i="13" s="1"/>
  <c r="F257" i="13" a="1"/>
  <c r="F257" i="13" s="1"/>
  <c r="F258" i="13" a="1"/>
  <c r="F258" i="13" s="1"/>
  <c r="F259" i="13" a="1"/>
  <c r="F259" i="13" s="1"/>
  <c r="F260" i="13" a="1"/>
  <c r="F260" i="13" s="1"/>
  <c r="F261" i="13" a="1"/>
  <c r="F261" i="13" s="1"/>
  <c r="D261" i="13" s="1"/>
  <c r="F262" i="13" a="1"/>
  <c r="F262" i="13" s="1"/>
  <c r="F263" i="13" a="1"/>
  <c r="F263" i="13" s="1"/>
  <c r="F264" i="13" a="1"/>
  <c r="F264" i="13" s="1"/>
  <c r="D264" i="13" s="1"/>
  <c r="F265" i="13" a="1"/>
  <c r="F265" i="13" s="1"/>
  <c r="F266" i="13" a="1"/>
  <c r="F266" i="13" s="1"/>
  <c r="F267" i="13" a="1"/>
  <c r="F267" i="13" s="1"/>
  <c r="F268" i="13" a="1"/>
  <c r="F268" i="13" s="1"/>
  <c r="F269" i="13" a="1"/>
  <c r="F269" i="13" s="1"/>
  <c r="A269" i="13" s="1" a="1"/>
  <c r="A269" i="13" s="1"/>
  <c r="F270" i="13" a="1"/>
  <c r="F270" i="13" s="1"/>
  <c r="F271" i="13" a="1"/>
  <c r="F271" i="13" s="1"/>
  <c r="F272" i="13" a="1"/>
  <c r="F272" i="13" s="1"/>
  <c r="A272" i="13" s="1" a="1"/>
  <c r="A272" i="13" s="1"/>
  <c r="F273" i="13" a="1"/>
  <c r="F273" i="13" s="1"/>
  <c r="F274" i="13" a="1"/>
  <c r="F274" i="13" s="1"/>
  <c r="F275" i="13" a="1"/>
  <c r="F275" i="13" s="1"/>
  <c r="F276" i="13" a="1"/>
  <c r="F276" i="13" s="1"/>
  <c r="F277" i="13" a="1"/>
  <c r="F277" i="13" s="1"/>
  <c r="B277" i="13" s="1" a="1"/>
  <c r="B277" i="13" s="1"/>
  <c r="F278" i="13" a="1"/>
  <c r="F278" i="13" s="1"/>
  <c r="F279" i="13" a="1"/>
  <c r="F279" i="13" s="1"/>
  <c r="E279" i="13" s="1" a="1"/>
  <c r="E279" i="13" s="1"/>
  <c r="F280" i="13" a="1"/>
  <c r="F280" i="13" s="1"/>
  <c r="B280" i="13" s="1" a="1"/>
  <c r="B280" i="13" s="1"/>
  <c r="F281" i="13" a="1"/>
  <c r="F281" i="13" s="1"/>
  <c r="B281" i="13" s="1" a="1"/>
  <c r="B281" i="13" s="1"/>
  <c r="F282" i="13" a="1"/>
  <c r="F282" i="13" s="1"/>
  <c r="A282" i="13" s="1" a="1"/>
  <c r="A282" i="13" s="1"/>
  <c r="F283" i="13" a="1"/>
  <c r="F283" i="13" s="1"/>
  <c r="C283" i="13" s="1" a="1"/>
  <c r="C283" i="13" s="1"/>
  <c r="F284" i="13" a="1"/>
  <c r="F284" i="13" s="1"/>
  <c r="F285" i="13" a="1"/>
  <c r="F285" i="13" s="1"/>
  <c r="F286" i="13" a="1"/>
  <c r="F286" i="13" s="1"/>
  <c r="B286" i="13" s="1" a="1"/>
  <c r="B286" i="13" s="1"/>
  <c r="F287" i="13" a="1"/>
  <c r="F287" i="13" s="1"/>
  <c r="F288" i="13" a="1"/>
  <c r="F288" i="13" s="1"/>
  <c r="F289" i="13" a="1"/>
  <c r="F289" i="13" s="1"/>
  <c r="B289" i="13" s="1" a="1"/>
  <c r="B289" i="13" s="1"/>
  <c r="F290" i="13" a="1"/>
  <c r="F290" i="13" s="1"/>
  <c r="A290" i="13" s="1" a="1"/>
  <c r="A290" i="13" s="1"/>
  <c r="F291" i="13" a="1"/>
  <c r="F291" i="13" s="1"/>
  <c r="C291" i="13" s="1" a="1"/>
  <c r="C291" i="13" s="1"/>
  <c r="F292" i="13" a="1"/>
  <c r="F292" i="13" s="1"/>
  <c r="F293" i="13" a="1"/>
  <c r="F293" i="13" s="1"/>
  <c r="E293" i="13" s="1" a="1"/>
  <c r="E293" i="13" s="1"/>
  <c r="F294" i="13" a="1"/>
  <c r="F294" i="13" s="1"/>
  <c r="B294" i="13" s="1" a="1"/>
  <c r="B294" i="13" s="1"/>
  <c r="F295" i="13" a="1"/>
  <c r="F295" i="13" s="1"/>
  <c r="A295" i="13" s="1" a="1"/>
  <c r="A295" i="13" s="1"/>
  <c r="F296" i="13" a="1"/>
  <c r="F296" i="13" s="1"/>
  <c r="F297" i="13" a="1"/>
  <c r="F297" i="13" s="1"/>
  <c r="B297" i="13" s="1" a="1"/>
  <c r="B297" i="13" s="1"/>
  <c r="F298" i="13" a="1"/>
  <c r="F298" i="13" s="1"/>
  <c r="E298" i="13" s="1" a="1"/>
  <c r="E298" i="13" s="1"/>
  <c r="F299" i="13" a="1"/>
  <c r="F299" i="13" s="1"/>
  <c r="C299" i="13" s="1" a="1"/>
  <c r="C299" i="13" s="1"/>
  <c r="F300" i="13" a="1"/>
  <c r="F300" i="13" s="1"/>
  <c r="F301" i="13" a="1"/>
  <c r="F301" i="13" s="1"/>
  <c r="F302" i="13" a="1"/>
  <c r="F302" i="13" s="1"/>
  <c r="C302" i="13" s="1" a="1"/>
  <c r="C302" i="13" s="1"/>
  <c r="F303" i="13" a="1"/>
  <c r="F303" i="13" s="1"/>
  <c r="F304" i="13" a="1"/>
  <c r="F304" i="13" s="1"/>
  <c r="E304" i="13" s="1" a="1"/>
  <c r="E304" i="13" s="1"/>
  <c r="F305" i="13" a="1"/>
  <c r="F305" i="13" s="1"/>
  <c r="F306" i="13" a="1"/>
  <c r="F306" i="13" s="1"/>
  <c r="A306" i="13" s="1" a="1"/>
  <c r="A306" i="13" s="1"/>
  <c r="F307" i="13" a="1"/>
  <c r="F307" i="13" s="1"/>
  <c r="D307" i="13" s="1"/>
  <c r="F308" i="13" a="1"/>
  <c r="F308" i="13" s="1"/>
  <c r="F309" i="13" a="1"/>
  <c r="F309" i="13" s="1"/>
  <c r="D309" i="13" s="1"/>
  <c r="F310" i="13" a="1"/>
  <c r="F310" i="13" s="1"/>
  <c r="A310" i="13" s="1" a="1"/>
  <c r="A310" i="13" s="1"/>
  <c r="F311" i="13" a="1"/>
  <c r="F311" i="13" s="1"/>
  <c r="F312" i="13" a="1"/>
  <c r="F312" i="13" s="1"/>
  <c r="D312" i="13" s="1"/>
  <c r="F313" i="13" a="1"/>
  <c r="F313" i="13" s="1"/>
  <c r="B313" i="13" s="1" a="1"/>
  <c r="B313" i="13" s="1"/>
  <c r="F314" i="13" a="1"/>
  <c r="F314" i="13" s="1"/>
  <c r="F315" i="13" a="1"/>
  <c r="F315" i="13" s="1"/>
  <c r="F316" i="13" a="1"/>
  <c r="F316" i="13" s="1"/>
  <c r="F317" i="13" a="1"/>
  <c r="F317" i="13" s="1"/>
  <c r="F318" i="13" a="1"/>
  <c r="F318" i="13" s="1"/>
  <c r="F319" i="13" a="1"/>
  <c r="F319" i="13" s="1"/>
  <c r="F320" i="13" a="1"/>
  <c r="F320" i="13" s="1"/>
  <c r="D320" i="13" s="1"/>
  <c r="F321" i="13" a="1"/>
  <c r="F321" i="13" s="1"/>
  <c r="F322" i="13" a="1"/>
  <c r="F322" i="13" s="1"/>
  <c r="F323" i="13" a="1"/>
  <c r="F323" i="13" s="1"/>
  <c r="B323" i="13" s="1" a="1"/>
  <c r="B323" i="13" s="1"/>
  <c r="F324" i="13" a="1"/>
  <c r="F324" i="13" s="1"/>
  <c r="F325" i="13" a="1"/>
  <c r="F325" i="13" s="1"/>
  <c r="F326" i="13" a="1"/>
  <c r="F326" i="13" s="1"/>
  <c r="F327" i="13" a="1"/>
  <c r="F327" i="13" s="1"/>
  <c r="A327" i="13" s="1" a="1"/>
  <c r="A327" i="13" s="1"/>
  <c r="F328" i="13" a="1"/>
  <c r="F328" i="13" s="1"/>
  <c r="F329" i="13" a="1"/>
  <c r="F329" i="13" s="1"/>
  <c r="F330" i="13" a="1"/>
  <c r="F330" i="13" s="1"/>
  <c r="E330" i="13" s="1" a="1"/>
  <c r="E330" i="13" s="1"/>
  <c r="F331" i="13" a="1"/>
  <c r="F331" i="13" s="1"/>
  <c r="B331" i="13" s="1" a="1"/>
  <c r="B331" i="13" s="1"/>
  <c r="F332" i="13" a="1"/>
  <c r="F332" i="13" s="1"/>
  <c r="F333" i="13" a="1"/>
  <c r="F333" i="13" s="1"/>
  <c r="F334" i="13" a="1"/>
  <c r="F334" i="13" s="1"/>
  <c r="D334" i="13" s="1"/>
  <c r="F335" i="13" a="1"/>
  <c r="F335" i="13" s="1"/>
  <c r="D335" i="13" s="1"/>
  <c r="F336" i="13" a="1"/>
  <c r="F336" i="13" s="1"/>
  <c r="C336" i="13" s="1" a="1"/>
  <c r="C336" i="13" s="1"/>
  <c r="F337" i="13" a="1"/>
  <c r="F337" i="13" s="1"/>
  <c r="F338" i="13" a="1"/>
  <c r="F338" i="13" s="1"/>
  <c r="F339" i="13" a="1"/>
  <c r="F339" i="13" s="1"/>
  <c r="B339" i="13" s="1" a="1"/>
  <c r="B339" i="13" s="1"/>
  <c r="F340" i="13" a="1"/>
  <c r="F340" i="13" s="1"/>
  <c r="E340" i="13" s="1" a="1"/>
  <c r="E340" i="13" s="1"/>
  <c r="F341" i="13" a="1"/>
  <c r="F341" i="13" s="1"/>
  <c r="F342" i="13" a="1"/>
  <c r="F342" i="13" s="1"/>
  <c r="F343" i="13" a="1"/>
  <c r="F343" i="13" s="1"/>
  <c r="D343" i="13" s="1"/>
  <c r="F344" i="13" a="1"/>
  <c r="F344" i="13" s="1"/>
  <c r="F345" i="13" a="1"/>
  <c r="F345" i="13" s="1"/>
  <c r="F346" i="13" a="1"/>
  <c r="F346" i="13" s="1"/>
  <c r="F347" i="13" a="1"/>
  <c r="F347" i="13" s="1"/>
  <c r="F348" i="13" a="1"/>
  <c r="F348" i="13" s="1"/>
  <c r="F349" i="13" a="1"/>
  <c r="F349" i="13" s="1"/>
  <c r="F350" i="13" a="1"/>
  <c r="F350" i="13" s="1"/>
  <c r="F351" i="13" a="1"/>
  <c r="F351" i="13" s="1"/>
  <c r="F352" i="13" a="1"/>
  <c r="F352" i="13" s="1"/>
  <c r="F353" i="13" a="1"/>
  <c r="F353" i="13" s="1"/>
  <c r="D353" i="13" s="1"/>
  <c r="F354" i="13" a="1"/>
  <c r="F354" i="13" s="1"/>
  <c r="A354" i="13" s="1" a="1"/>
  <c r="A354" i="13" s="1"/>
  <c r="F355" i="13" a="1"/>
  <c r="F355" i="13" s="1"/>
  <c r="B355" i="13" s="1" a="1"/>
  <c r="B355" i="13" s="1"/>
  <c r="F356" i="13" a="1"/>
  <c r="F356" i="13" s="1"/>
  <c r="F357" i="13" a="1"/>
  <c r="F357" i="13" s="1"/>
  <c r="F358" i="13" a="1"/>
  <c r="F358" i="13" s="1"/>
  <c r="F359" i="13" a="1"/>
  <c r="F359" i="13" s="1"/>
  <c r="F360" i="13" a="1"/>
  <c r="F360" i="13" s="1"/>
  <c r="F361" i="13" a="1"/>
  <c r="F361" i="13" s="1"/>
  <c r="F362" i="13" a="1"/>
  <c r="F362" i="13" s="1"/>
  <c r="F363" i="13" a="1"/>
  <c r="F363" i="13" s="1"/>
  <c r="F364" i="13" a="1"/>
  <c r="F364" i="13" s="1"/>
  <c r="F365" i="13" a="1"/>
  <c r="F365" i="13" s="1"/>
  <c r="D365" i="13" s="1"/>
  <c r="F366" i="13" a="1"/>
  <c r="F366" i="13" s="1"/>
  <c r="D366" i="13" s="1"/>
  <c r="F367" i="13" a="1"/>
  <c r="F367" i="13" s="1"/>
  <c r="E367" i="13" s="1" a="1"/>
  <c r="E367" i="13" s="1"/>
  <c r="F368" i="13" a="1"/>
  <c r="F368" i="13" s="1"/>
  <c r="F369" i="13" a="1"/>
  <c r="F369" i="13" s="1"/>
  <c r="F370" i="13" a="1"/>
  <c r="F370" i="13" s="1"/>
  <c r="F371" i="13" a="1"/>
  <c r="F371" i="13" s="1"/>
  <c r="F372" i="13" a="1"/>
  <c r="F372" i="13" s="1"/>
  <c r="D372" i="13" s="1"/>
  <c r="F373" i="13" a="1"/>
  <c r="F373" i="13" s="1"/>
  <c r="F374" i="13" a="1"/>
  <c r="F374" i="13" s="1"/>
  <c r="F375" i="13" a="1"/>
  <c r="F375" i="13" s="1"/>
  <c r="F376" i="13" a="1"/>
  <c r="F376" i="13" s="1"/>
  <c r="F377" i="13" a="1"/>
  <c r="F377" i="13" s="1"/>
  <c r="F378" i="13" a="1"/>
  <c r="F378" i="13" s="1"/>
  <c r="D378" i="13" s="1"/>
  <c r="F379" i="13" a="1"/>
  <c r="F379" i="13" s="1"/>
  <c r="B379" i="13" s="1" a="1"/>
  <c r="B379" i="13" s="1"/>
  <c r="F380" i="13" a="1"/>
  <c r="F380" i="13" s="1"/>
  <c r="F381" i="13" a="1"/>
  <c r="F381" i="13" s="1"/>
  <c r="F382" i="13" a="1"/>
  <c r="F382" i="13" s="1"/>
  <c r="F383" i="13" a="1"/>
  <c r="F383" i="13" s="1"/>
  <c r="F384" i="13" a="1"/>
  <c r="F384" i="13" s="1"/>
  <c r="C384" i="13" s="1" a="1"/>
  <c r="C384" i="13" s="1"/>
  <c r="F385" i="13" a="1"/>
  <c r="F385" i="13" s="1"/>
  <c r="F386" i="13" a="1"/>
  <c r="F386" i="13" s="1"/>
  <c r="D386" i="13" s="1"/>
  <c r="F387" i="13" a="1"/>
  <c r="F387" i="13" s="1"/>
  <c r="B387" i="13" s="1" a="1"/>
  <c r="B387" i="13" s="1"/>
  <c r="F388" i="13" a="1"/>
  <c r="F388" i="13" s="1"/>
  <c r="F389" i="13" a="1"/>
  <c r="F389" i="13" s="1"/>
  <c r="F390" i="13" a="1"/>
  <c r="F390" i="13" s="1"/>
  <c r="F391" i="13" a="1"/>
  <c r="F391" i="13" s="1"/>
  <c r="A391" i="13" s="1" a="1"/>
  <c r="A391" i="13" s="1"/>
  <c r="F392" i="13" a="1"/>
  <c r="F392" i="13" s="1"/>
  <c r="F393" i="13" a="1"/>
  <c r="F393" i="13" s="1"/>
  <c r="F394" i="13" a="1"/>
  <c r="F394" i="13" s="1"/>
  <c r="B394" i="13" s="1" a="1"/>
  <c r="B394" i="13" s="1"/>
  <c r="F395" i="13" a="1"/>
  <c r="F395" i="13" s="1"/>
  <c r="F396" i="13" a="1"/>
  <c r="F396" i="13" s="1"/>
  <c r="F397" i="13" a="1"/>
  <c r="F397" i="13" s="1"/>
  <c r="B397" i="13" s="1" a="1"/>
  <c r="B397" i="13" s="1"/>
  <c r="F398" i="13" a="1"/>
  <c r="F398" i="13" s="1"/>
  <c r="B398" i="13" s="1" a="1"/>
  <c r="B398" i="13" s="1"/>
  <c r="F399" i="13" a="1"/>
  <c r="F399" i="13" s="1"/>
  <c r="F400" i="13" a="1"/>
  <c r="F400" i="13" s="1"/>
  <c r="F401" i="13" a="1"/>
  <c r="F401" i="13" s="1"/>
  <c r="F402" i="13" a="1"/>
  <c r="F402" i="13" s="1"/>
  <c r="B402" i="13" s="1" a="1"/>
  <c r="B402" i="13" s="1"/>
  <c r="F403" i="13" a="1"/>
  <c r="F403" i="13" s="1"/>
  <c r="E403" i="13" s="1" a="1"/>
  <c r="E403" i="13" s="1"/>
  <c r="F404" i="13" a="1"/>
  <c r="F404" i="13" s="1"/>
  <c r="F405" i="13" a="1"/>
  <c r="F405" i="13" s="1"/>
  <c r="B405" i="13" s="1" a="1"/>
  <c r="B405" i="13" s="1"/>
  <c r="F406" i="13" a="1"/>
  <c r="F406" i="13" s="1"/>
  <c r="C406" i="13" s="1" a="1"/>
  <c r="C406" i="13" s="1"/>
  <c r="F407" i="13" a="1"/>
  <c r="F407" i="13" s="1"/>
  <c r="F408" i="13" a="1"/>
  <c r="F408" i="13" s="1"/>
  <c r="D408" i="13" s="1"/>
  <c r="F409" i="13" a="1"/>
  <c r="F409" i="13" s="1"/>
  <c r="F410" i="13" a="1"/>
  <c r="F410" i="13" s="1"/>
  <c r="A410" i="13" s="1" a="1"/>
  <c r="A410" i="13" s="1"/>
  <c r="F411" i="13" a="1"/>
  <c r="F411" i="13" s="1"/>
  <c r="F412" i="13" a="1"/>
  <c r="F412" i="13" s="1"/>
  <c r="B412" i="13" s="1" a="1"/>
  <c r="B412" i="13" s="1"/>
  <c r="F413" i="13" a="1"/>
  <c r="F413" i="13" s="1"/>
  <c r="B413" i="13" s="1" a="1"/>
  <c r="B413" i="13" s="1"/>
  <c r="F414" i="13" a="1"/>
  <c r="F414" i="13" s="1"/>
  <c r="F415" i="13" a="1"/>
  <c r="F415" i="13" s="1"/>
  <c r="A415" i="13" s="1" a="1"/>
  <c r="A415" i="13" s="1"/>
  <c r="F416" i="13" a="1"/>
  <c r="F416" i="13" s="1"/>
  <c r="F417" i="13" a="1"/>
  <c r="F417" i="13" s="1"/>
  <c r="B417" i="13" s="1" a="1"/>
  <c r="B417" i="13" s="1"/>
  <c r="F418" i="13" a="1"/>
  <c r="F418" i="13" s="1"/>
  <c r="F419" i="13" a="1"/>
  <c r="F419" i="13" s="1"/>
  <c r="B419" i="13" s="1" a="1"/>
  <c r="B419" i="13" s="1"/>
  <c r="F420" i="13" a="1"/>
  <c r="F420" i="13" s="1"/>
  <c r="F421" i="13" a="1"/>
  <c r="F421" i="13" s="1"/>
  <c r="D421" i="13" s="1"/>
  <c r="F422" i="13" a="1"/>
  <c r="F422" i="13" s="1"/>
  <c r="F423" i="13" a="1"/>
  <c r="F423" i="13" s="1"/>
  <c r="A423" i="13" s="1" a="1"/>
  <c r="A423" i="13" s="1"/>
  <c r="F424" i="13" a="1"/>
  <c r="F424" i="13" s="1"/>
  <c r="D424" i="13" s="1"/>
  <c r="F425" i="13" a="1"/>
  <c r="F425" i="13" s="1"/>
  <c r="F426" i="13" a="1"/>
  <c r="F426" i="13" s="1"/>
  <c r="A426" i="13" s="1" a="1"/>
  <c r="A426" i="13" s="1"/>
  <c r="F427" i="13" a="1"/>
  <c r="F427" i="13" s="1"/>
  <c r="F428" i="13" a="1"/>
  <c r="F428" i="13" s="1"/>
  <c r="F429" i="13" a="1"/>
  <c r="F429" i="13" s="1"/>
  <c r="D429" i="13" s="1"/>
  <c r="F430" i="13" a="1"/>
  <c r="F430" i="13" s="1"/>
  <c r="F431" i="13" a="1"/>
  <c r="F431" i="13" s="1"/>
  <c r="F432" i="13" a="1"/>
  <c r="F432" i="13" s="1"/>
  <c r="D432" i="13" s="1"/>
  <c r="F433" i="13" a="1"/>
  <c r="F433" i="13" s="1"/>
  <c r="D433" i="13" s="1"/>
  <c r="F434" i="13" a="1"/>
  <c r="F434" i="13" s="1"/>
  <c r="A434" i="13" s="1" a="1"/>
  <c r="A434" i="13" s="1"/>
  <c r="F435" i="13" a="1"/>
  <c r="F435" i="13" s="1"/>
  <c r="B435" i="13" s="1" a="1"/>
  <c r="B435" i="13" s="1"/>
  <c r="F436" i="13" a="1"/>
  <c r="F436" i="13" s="1"/>
  <c r="B436" i="13" s="1" a="1"/>
  <c r="B436" i="13" s="1"/>
  <c r="F437" i="13" a="1"/>
  <c r="F437" i="13" s="1"/>
  <c r="B437" i="13" s="1" a="1"/>
  <c r="B437" i="13" s="1"/>
  <c r="F438" i="13" a="1"/>
  <c r="F438" i="13" s="1"/>
  <c r="F439" i="13" a="1"/>
  <c r="F439" i="13" s="1"/>
  <c r="F440" i="13" a="1"/>
  <c r="F440" i="13" s="1"/>
  <c r="F441" i="13" a="1"/>
  <c r="F441" i="13" s="1"/>
  <c r="B441" i="13" s="1" a="1"/>
  <c r="B441" i="13" s="1"/>
  <c r="F442" i="13" a="1"/>
  <c r="F442" i="13" s="1"/>
  <c r="E442" i="13" s="1" a="1"/>
  <c r="E442" i="13" s="1"/>
  <c r="F443" i="13" a="1"/>
  <c r="F443" i="13" s="1"/>
  <c r="F444" i="13" a="1"/>
  <c r="F444" i="13" s="1"/>
  <c r="F445" i="13" a="1"/>
  <c r="F445" i="13" s="1"/>
  <c r="F446" i="13" a="1"/>
  <c r="F446" i="13" s="1"/>
  <c r="F447" i="13" a="1"/>
  <c r="F447" i="13" s="1"/>
  <c r="A447" i="13" s="1" a="1"/>
  <c r="A447" i="13" s="1"/>
  <c r="F448" i="13" a="1"/>
  <c r="F448" i="13" s="1"/>
  <c r="A448" i="13" s="1" a="1"/>
  <c r="A448" i="13" s="1"/>
  <c r="F449" i="13" a="1"/>
  <c r="F449" i="13" s="1"/>
  <c r="F450" i="13" a="1"/>
  <c r="F450" i="13" s="1"/>
  <c r="B450" i="13" s="1" a="1"/>
  <c r="B450" i="13" s="1"/>
  <c r="F451" i="13" a="1"/>
  <c r="F451" i="13" s="1"/>
  <c r="F452" i="13" a="1"/>
  <c r="F452" i="13" s="1"/>
  <c r="B452" i="13" s="1" a="1"/>
  <c r="B452" i="13" s="1"/>
  <c r="F453" i="13" a="1"/>
  <c r="F453" i="13" s="1"/>
  <c r="F454" i="13" a="1"/>
  <c r="F454" i="13" s="1"/>
  <c r="C454" i="13" s="1" a="1"/>
  <c r="C454" i="13" s="1"/>
  <c r="F455" i="13" a="1"/>
  <c r="F455" i="13" s="1"/>
  <c r="C455" i="13" s="1" a="1"/>
  <c r="C455" i="13" s="1"/>
  <c r="F456" i="13" a="1"/>
  <c r="F456" i="13" s="1"/>
  <c r="A456" i="13" s="1" a="1"/>
  <c r="A456" i="13" s="1"/>
  <c r="F457" i="13" a="1"/>
  <c r="F457" i="13" s="1"/>
  <c r="D457" i="13" s="1"/>
  <c r="F458" i="13" a="1"/>
  <c r="F458" i="13" s="1"/>
  <c r="F459" i="13" a="1"/>
  <c r="F459" i="13" s="1"/>
  <c r="A459" i="13" s="1" a="1"/>
  <c r="A459" i="13" s="1"/>
  <c r="F460" i="13" a="1"/>
  <c r="F460" i="13" s="1"/>
  <c r="F461" i="13" a="1"/>
  <c r="F461" i="13" s="1"/>
  <c r="F462" i="13" a="1"/>
  <c r="F462" i="13" s="1"/>
  <c r="E462" i="13" s="1" a="1"/>
  <c r="E462" i="13" s="1"/>
  <c r="F463" i="13" a="1"/>
  <c r="F463" i="13" s="1"/>
  <c r="A463" i="13" s="1" a="1"/>
  <c r="A463" i="13" s="1"/>
  <c r="F464" i="13" a="1"/>
  <c r="F464" i="13" s="1"/>
  <c r="A464" i="13" s="1" a="1"/>
  <c r="A464" i="13" s="1"/>
  <c r="F465" i="13" a="1"/>
  <c r="F465" i="13" s="1"/>
  <c r="D465" i="13" s="1"/>
  <c r="F466" i="13" a="1"/>
  <c r="F466" i="13" s="1"/>
  <c r="F467" i="13" a="1"/>
  <c r="F467" i="13" s="1"/>
  <c r="F468" i="13" a="1"/>
  <c r="F468" i="13" s="1"/>
  <c r="B468" i="13" s="1" a="1"/>
  <c r="B468" i="13" s="1"/>
  <c r="F469" i="13" a="1"/>
  <c r="F469" i="13" s="1"/>
  <c r="C469" i="13" s="1" a="1"/>
  <c r="C469" i="13" s="1"/>
  <c r="F470" i="13" a="1"/>
  <c r="F470" i="13" s="1"/>
  <c r="D470" i="13" s="1"/>
  <c r="F471" i="13" a="1"/>
  <c r="F471" i="13" s="1"/>
  <c r="F472" i="13" a="1"/>
  <c r="F472" i="13" s="1"/>
  <c r="A472" i="13" s="1" a="1"/>
  <c r="A472" i="13" s="1"/>
  <c r="F473" i="13" a="1"/>
  <c r="F473" i="13" s="1"/>
  <c r="D473" i="13" s="1"/>
  <c r="F474" i="13" a="1"/>
  <c r="F474" i="13" s="1"/>
  <c r="F475" i="13" a="1"/>
  <c r="F475" i="13" s="1"/>
  <c r="D475" i="13" s="1"/>
  <c r="F476" i="13" a="1"/>
  <c r="F476" i="13" s="1"/>
  <c r="B476" i="13" s="1" a="1"/>
  <c r="B476" i="13" s="1"/>
  <c r="F477" i="13" a="1"/>
  <c r="F477" i="13" s="1"/>
  <c r="F478" i="13" a="1"/>
  <c r="F478" i="13" s="1"/>
  <c r="F479" i="13" a="1"/>
  <c r="F479" i="13" s="1"/>
  <c r="D479" i="13" s="1"/>
  <c r="F480" i="13" a="1"/>
  <c r="F480" i="13" s="1"/>
  <c r="F481" i="13" a="1"/>
  <c r="F481" i="13" s="1"/>
  <c r="F482" i="13" a="1"/>
  <c r="F482" i="13" s="1"/>
  <c r="E482" i="13" s="1" a="1"/>
  <c r="E482" i="13" s="1"/>
  <c r="F483" i="13" a="1"/>
  <c r="F483" i="13" s="1"/>
  <c r="F484" i="13" a="1"/>
  <c r="F484" i="13" s="1"/>
  <c r="F485" i="13" a="1"/>
  <c r="F485" i="13" s="1"/>
  <c r="F486" i="13" a="1"/>
  <c r="F486" i="13" s="1"/>
  <c r="C486" i="13" s="1" a="1"/>
  <c r="C486" i="13" s="1"/>
  <c r="F487" i="13" a="1"/>
  <c r="F487" i="13" s="1"/>
  <c r="D487" i="13" s="1"/>
  <c r="F488" i="13" a="1"/>
  <c r="F488" i="13" s="1"/>
  <c r="B488" i="13" s="1" a="1"/>
  <c r="B488" i="13" s="1"/>
  <c r="F489" i="13" a="1"/>
  <c r="F489" i="13" s="1"/>
  <c r="F490" i="13" a="1"/>
  <c r="F490" i="13" s="1"/>
  <c r="A490" i="13" s="1" a="1"/>
  <c r="A490" i="13" s="1"/>
  <c r="F491" i="13" a="1"/>
  <c r="F491" i="13" s="1"/>
  <c r="F492" i="13" a="1"/>
  <c r="F492" i="13" s="1"/>
  <c r="F493" i="13" a="1"/>
  <c r="F493" i="13" s="1"/>
  <c r="F494" i="13" a="1"/>
  <c r="F494" i="13" s="1"/>
  <c r="A494" i="13" s="1" a="1"/>
  <c r="A494" i="13" s="1"/>
  <c r="F495" i="13" a="1"/>
  <c r="F495" i="13" s="1"/>
  <c r="F496" i="13" a="1"/>
  <c r="F496" i="13" s="1"/>
  <c r="B496" i="13" s="1" a="1"/>
  <c r="B496" i="13" s="1"/>
  <c r="F497" i="13" a="1"/>
  <c r="F497" i="13" s="1"/>
  <c r="F498" i="13" a="1"/>
  <c r="F498" i="13" s="1"/>
  <c r="F499" i="13" a="1"/>
  <c r="F499" i="13" s="1"/>
  <c r="F500" i="13" a="1"/>
  <c r="F500" i="13" s="1"/>
  <c r="F501" i="13" a="1"/>
  <c r="F501" i="13" s="1"/>
  <c r="C501" i="13" s="1" a="1"/>
  <c r="C501" i="13" s="1"/>
  <c r="F502" i="13" a="1"/>
  <c r="F502" i="13" s="1"/>
  <c r="B502" i="13" s="1" a="1"/>
  <c r="B502" i="13" s="1"/>
  <c r="F503" i="13" a="1"/>
  <c r="F503" i="13" s="1"/>
  <c r="F504" i="13" a="1"/>
  <c r="F504" i="13" s="1"/>
  <c r="B504" i="13" s="1" a="1"/>
  <c r="B504" i="13" s="1"/>
  <c r="F505" i="13" a="1"/>
  <c r="F505" i="13" s="1"/>
  <c r="F506" i="13" a="1"/>
  <c r="F506" i="13" s="1"/>
  <c r="F507" i="13" a="1"/>
  <c r="F507" i="13" s="1"/>
  <c r="B507" i="13" s="1" a="1"/>
  <c r="B507" i="13" s="1"/>
  <c r="F508" i="13" a="1"/>
  <c r="F508" i="13" s="1"/>
  <c r="C508" i="13" s="1" a="1"/>
  <c r="C508" i="13" s="1"/>
  <c r="F509" i="13" a="1"/>
  <c r="F509" i="13" s="1"/>
  <c r="F510" i="13" a="1"/>
  <c r="F510" i="13" s="1"/>
  <c r="C510" i="13" s="1" a="1"/>
  <c r="C510" i="13" s="1"/>
  <c r="F511" i="13" a="1"/>
  <c r="F511" i="13" s="1"/>
  <c r="E511" i="13" s="1" a="1"/>
  <c r="E511" i="13" s="1"/>
  <c r="F512" i="13" a="1"/>
  <c r="F512" i="13" s="1"/>
  <c r="C512" i="13" s="1" a="1"/>
  <c r="C512" i="13" s="1"/>
  <c r="F513" i="13" a="1"/>
  <c r="F513" i="13" s="1"/>
  <c r="F514" i="13" a="1"/>
  <c r="F514" i="13" s="1"/>
  <c r="F515" i="13" a="1"/>
  <c r="F515" i="13" s="1"/>
  <c r="D515" i="13" s="1"/>
  <c r="F516" i="13" a="1"/>
  <c r="F516" i="13" s="1"/>
  <c r="F517" i="13" a="1"/>
  <c r="F517" i="13" s="1"/>
  <c r="A517" i="13" s="1" a="1"/>
  <c r="A517" i="13" s="1"/>
  <c r="F518" i="13" a="1"/>
  <c r="F518" i="13" s="1"/>
  <c r="D518" i="13" s="1"/>
  <c r="F519" i="13" a="1"/>
  <c r="F519" i="13" s="1"/>
  <c r="F520" i="13" a="1"/>
  <c r="F520" i="13" s="1"/>
  <c r="A520" i="13" s="1" a="1"/>
  <c r="A520" i="13" s="1"/>
  <c r="F521" i="13" a="1"/>
  <c r="F521" i="13" s="1"/>
  <c r="F522" i="13" a="1"/>
  <c r="F522" i="13" s="1"/>
  <c r="F523" i="13" a="1"/>
  <c r="F523" i="13" s="1"/>
  <c r="E523" i="13" s="1" a="1"/>
  <c r="E523" i="13" s="1"/>
  <c r="F524" i="13" a="1"/>
  <c r="F524" i="13" s="1"/>
  <c r="A524" i="13" s="1" a="1"/>
  <c r="A524" i="13" s="1"/>
  <c r="F525" i="13" a="1"/>
  <c r="F525" i="13" s="1"/>
  <c r="F526" i="13" a="1"/>
  <c r="F526" i="13" s="1"/>
  <c r="F527" i="13" a="1"/>
  <c r="F527" i="13" s="1"/>
  <c r="E527" i="13" s="1" a="1"/>
  <c r="E527" i="13" s="1"/>
  <c r="F528" i="13" a="1"/>
  <c r="F528" i="13" s="1"/>
  <c r="A528" i="13" s="1" a="1"/>
  <c r="A528" i="13" s="1"/>
  <c r="F529" i="13" a="1"/>
  <c r="F529" i="13" s="1"/>
  <c r="F530" i="13" a="1"/>
  <c r="F530" i="13" s="1"/>
  <c r="B530" i="13" s="1" a="1"/>
  <c r="B530" i="13" s="1"/>
  <c r="F531" i="13" a="1"/>
  <c r="F531" i="13" s="1"/>
  <c r="C531" i="13" s="1" a="1"/>
  <c r="C531" i="13" s="1"/>
  <c r="F532" i="13" a="1"/>
  <c r="F532" i="13" s="1"/>
  <c r="C532" i="13" s="1" a="1"/>
  <c r="C532" i="13" s="1"/>
  <c r="F533" i="13" a="1"/>
  <c r="F533" i="13" s="1"/>
  <c r="A533" i="13" s="1" a="1"/>
  <c r="A533" i="13" s="1"/>
  <c r="F534" i="13" a="1"/>
  <c r="F534" i="13" s="1"/>
  <c r="F535" i="13" a="1"/>
  <c r="F535" i="13" s="1"/>
  <c r="A535" i="13" s="1" a="1"/>
  <c r="A535" i="13" s="1"/>
  <c r="F536" i="13" a="1"/>
  <c r="F536" i="13" s="1"/>
  <c r="F537" i="13" a="1"/>
  <c r="F537" i="13" s="1"/>
  <c r="F538" i="13" a="1"/>
  <c r="F538" i="13" s="1"/>
  <c r="F539" i="13" a="1"/>
  <c r="F539" i="13" s="1"/>
  <c r="B539" i="13" s="1" a="1"/>
  <c r="B539" i="13" s="1"/>
  <c r="F540" i="13" a="1"/>
  <c r="F540" i="13" s="1"/>
  <c r="F541" i="13" a="1"/>
  <c r="F541" i="13" s="1"/>
  <c r="F542" i="13" a="1"/>
  <c r="F542" i="13" s="1"/>
  <c r="F543" i="13" a="1"/>
  <c r="F543" i="13" s="1"/>
  <c r="D543" i="13" s="1"/>
  <c r="F544" i="13" a="1"/>
  <c r="F544" i="13" s="1"/>
  <c r="D544" i="13" s="1"/>
  <c r="F545" i="13" a="1"/>
  <c r="F545" i="13" s="1"/>
  <c r="F546" i="13" a="1"/>
  <c r="F546" i="13" s="1"/>
  <c r="F547" i="13" a="1"/>
  <c r="F547" i="13" s="1"/>
  <c r="B547" i="13" s="1" a="1"/>
  <c r="B547" i="13" s="1"/>
  <c r="F548" i="13" a="1"/>
  <c r="F548" i="13" s="1"/>
  <c r="E548" i="13" s="1" a="1"/>
  <c r="E548" i="13" s="1"/>
  <c r="F549" i="13" a="1"/>
  <c r="F549" i="13" s="1"/>
  <c r="F550" i="13" a="1"/>
  <c r="F550" i="13" s="1"/>
  <c r="F551" i="13" a="1"/>
  <c r="F551" i="13" s="1"/>
  <c r="F552" i="13" a="1"/>
  <c r="F552" i="13" s="1"/>
  <c r="F553" i="13" a="1"/>
  <c r="F553" i="13" s="1"/>
  <c r="F554" i="13" a="1"/>
  <c r="F554" i="13" s="1"/>
  <c r="F555" i="13" a="1"/>
  <c r="F555" i="13" s="1"/>
  <c r="B555" i="13" s="1" a="1"/>
  <c r="B555" i="13" s="1"/>
  <c r="F556" i="13" a="1"/>
  <c r="F556" i="13" s="1"/>
  <c r="F557" i="13" a="1"/>
  <c r="F557" i="13" s="1"/>
  <c r="F558" i="13" a="1"/>
  <c r="F558" i="13" s="1"/>
  <c r="F559" i="13" a="1"/>
  <c r="F559" i="13" s="1"/>
  <c r="B559" i="13" s="1" a="1"/>
  <c r="B559" i="13" s="1"/>
  <c r="F560" i="13" a="1"/>
  <c r="F560" i="13" s="1"/>
  <c r="A560" i="13" s="1" a="1"/>
  <c r="A560" i="13" s="1"/>
  <c r="F561" i="13" a="1"/>
  <c r="F561" i="13" s="1"/>
  <c r="F562" i="13" a="1"/>
  <c r="F562" i="13" s="1"/>
  <c r="F563" i="13" a="1"/>
  <c r="F563" i="13" s="1"/>
  <c r="C563" i="13" s="1" a="1"/>
  <c r="C563" i="13" s="1"/>
  <c r="F564" i="13" a="1"/>
  <c r="F564" i="13" s="1"/>
  <c r="F565" i="13" a="1"/>
  <c r="F565" i="13" s="1"/>
  <c r="F566" i="13" a="1"/>
  <c r="F566" i="13" s="1"/>
  <c r="C566" i="13" s="1" a="1"/>
  <c r="C566" i="13" s="1"/>
  <c r="F567" i="13" a="1"/>
  <c r="F567" i="13" s="1"/>
  <c r="F568" i="13" a="1"/>
  <c r="F568" i="13" s="1"/>
  <c r="B568" i="13" s="1" a="1"/>
  <c r="B568" i="13" s="1"/>
  <c r="F569" i="13" a="1"/>
  <c r="F569" i="13" s="1"/>
  <c r="B569" i="13" s="1" a="1"/>
  <c r="B569" i="13" s="1"/>
  <c r="F570" i="13" a="1"/>
  <c r="F570" i="13" s="1"/>
  <c r="F571" i="13" a="1"/>
  <c r="F571" i="13" s="1"/>
  <c r="E571" i="13" s="1" a="1"/>
  <c r="E571" i="13" s="1"/>
  <c r="F572" i="13" a="1"/>
  <c r="F572" i="13" s="1"/>
  <c r="F573" i="13" a="1"/>
  <c r="F573" i="13" s="1"/>
  <c r="F574" i="13" a="1"/>
  <c r="F574" i="13" s="1"/>
  <c r="B574" i="13" s="1" a="1"/>
  <c r="B574" i="13" s="1"/>
  <c r="F575" i="13" a="1"/>
  <c r="F575" i="13" s="1"/>
  <c r="F576" i="13" a="1"/>
  <c r="F576" i="13" s="1"/>
  <c r="F577" i="13" a="1"/>
  <c r="F577" i="13" s="1"/>
  <c r="F578" i="13" a="1"/>
  <c r="F578" i="13" s="1"/>
  <c r="F579" i="13" a="1"/>
  <c r="F579" i="13" s="1"/>
  <c r="B579" i="13" s="1" a="1"/>
  <c r="B579" i="13" s="1"/>
  <c r="F580" i="13" a="1"/>
  <c r="F580" i="13" s="1"/>
  <c r="F581" i="13" a="1"/>
  <c r="F581" i="13" s="1"/>
  <c r="C581" i="13" s="1" a="1"/>
  <c r="C581" i="13" s="1"/>
  <c r="F582" i="13" a="1"/>
  <c r="F582" i="13" s="1"/>
  <c r="F583" i="13" a="1"/>
  <c r="F583" i="13" s="1"/>
  <c r="F584" i="13" a="1"/>
  <c r="F584" i="13" s="1"/>
  <c r="E584" i="13" s="1" a="1"/>
  <c r="E584" i="13" s="1"/>
  <c r="F585" i="13" a="1"/>
  <c r="F585" i="13" s="1"/>
  <c r="F586" i="13" a="1"/>
  <c r="F586" i="13" s="1"/>
  <c r="D586" i="13" s="1"/>
  <c r="F587" i="13" a="1"/>
  <c r="F587" i="13" s="1"/>
  <c r="B587" i="13" s="1" a="1"/>
  <c r="B587" i="13" s="1"/>
  <c r="F588" i="13" a="1"/>
  <c r="F588" i="13" s="1"/>
  <c r="A588" i="13" s="1" a="1"/>
  <c r="A588" i="13" s="1"/>
  <c r="F589" i="13" a="1"/>
  <c r="F589" i="13" s="1"/>
  <c r="F590" i="13" a="1"/>
  <c r="F590" i="13" s="1"/>
  <c r="F591" i="13" a="1"/>
  <c r="F591" i="13" s="1"/>
  <c r="F592" i="13" a="1"/>
  <c r="F592" i="13" s="1"/>
  <c r="C592" i="13" s="1" a="1"/>
  <c r="C592" i="13" s="1"/>
  <c r="F593" i="13" a="1"/>
  <c r="F593" i="13" s="1"/>
  <c r="B593" i="13" s="1" a="1"/>
  <c r="B593" i="13" s="1"/>
  <c r="F594" i="13" a="1"/>
  <c r="F594" i="13" s="1"/>
  <c r="E594" i="13" s="1" a="1"/>
  <c r="E594" i="13" s="1"/>
  <c r="F595" i="13" a="1"/>
  <c r="F595" i="13" s="1"/>
  <c r="C595" i="13" s="1" a="1"/>
  <c r="C595" i="13" s="1"/>
  <c r="F596" i="13" a="1"/>
  <c r="F596" i="13" s="1"/>
  <c r="A596" i="13" s="1" a="1"/>
  <c r="A596" i="13" s="1"/>
  <c r="F597" i="13" a="1"/>
  <c r="F597" i="13" s="1"/>
  <c r="C597" i="13" s="1" a="1"/>
  <c r="C597" i="13" s="1"/>
  <c r="F598" i="13" a="1"/>
  <c r="F598" i="13" s="1"/>
  <c r="F599" i="13" a="1"/>
  <c r="F599" i="13" s="1"/>
  <c r="D599" i="13" s="1"/>
  <c r="F600" i="13" a="1"/>
  <c r="F600" i="13" s="1"/>
  <c r="F601" i="13" a="1"/>
  <c r="F601" i="13" s="1"/>
  <c r="F602" i="13" a="1"/>
  <c r="F602" i="13" s="1"/>
  <c r="D602" i="13" s="1"/>
  <c r="F603" i="13" a="1"/>
  <c r="F603" i="13" s="1"/>
  <c r="B603" i="13" s="1" a="1"/>
  <c r="B603" i="13" s="1"/>
  <c r="F604" i="13" a="1"/>
  <c r="F604" i="13" s="1"/>
  <c r="F605" i="13" a="1"/>
  <c r="F605" i="13" s="1"/>
  <c r="F606" i="13" a="1"/>
  <c r="F606" i="13" s="1"/>
  <c r="F607" i="13" a="1"/>
  <c r="F607" i="13" s="1"/>
  <c r="A607" i="13" s="1" a="1"/>
  <c r="A607" i="13" s="1"/>
  <c r="F608" i="13" a="1"/>
  <c r="F608" i="13" s="1"/>
  <c r="C608" i="13" s="1" a="1"/>
  <c r="C608" i="13" s="1"/>
  <c r="F609" i="13" a="1"/>
  <c r="F609" i="13" s="1"/>
  <c r="F610" i="13" a="1"/>
  <c r="F610" i="13" s="1"/>
  <c r="A610" i="13" s="1" a="1"/>
  <c r="A610" i="13" s="1"/>
  <c r="F611" i="13" a="1"/>
  <c r="F611" i="13" s="1"/>
  <c r="F612" i="13" a="1"/>
  <c r="F612" i="13" s="1"/>
  <c r="F613" i="13" a="1"/>
  <c r="F613" i="13" s="1"/>
  <c r="E613" i="13" s="1" a="1"/>
  <c r="E613" i="13" s="1"/>
  <c r="F614" i="13" a="1"/>
  <c r="F614" i="13" s="1"/>
  <c r="F615" i="13" a="1"/>
  <c r="F615" i="13" s="1"/>
  <c r="A615" i="13" s="1" a="1"/>
  <c r="A615" i="13" s="1"/>
  <c r="F616" i="13" a="1"/>
  <c r="F616" i="13" s="1"/>
  <c r="B616" i="13" s="1" a="1"/>
  <c r="B616" i="13" s="1"/>
  <c r="F617" i="13" a="1"/>
  <c r="F617" i="13" s="1"/>
  <c r="F618" i="13" a="1"/>
  <c r="F618" i="13" s="1"/>
  <c r="B618" i="13" s="1" a="1"/>
  <c r="B618" i="13" s="1"/>
  <c r="F619" i="13" a="1"/>
  <c r="F619" i="13" s="1"/>
  <c r="C619" i="13" s="1" a="1"/>
  <c r="C619" i="13" s="1"/>
  <c r="F620" i="13" a="1"/>
  <c r="F620" i="13" s="1"/>
  <c r="F621" i="13" a="1"/>
  <c r="F621" i="13" s="1"/>
  <c r="B621" i="13" s="1" a="1"/>
  <c r="B621" i="13" s="1"/>
  <c r="F622" i="13" a="1"/>
  <c r="F622" i="13" s="1"/>
  <c r="D622" i="13" s="1"/>
  <c r="F623" i="13" a="1"/>
  <c r="F623" i="13" s="1"/>
  <c r="E623" i="13" s="1" a="1"/>
  <c r="E623" i="13" s="1"/>
  <c r="F624" i="13" a="1"/>
  <c r="F624" i="13" s="1"/>
  <c r="A624" i="13" s="1" a="1"/>
  <c r="A624" i="13" s="1"/>
  <c r="F625" i="13" a="1"/>
  <c r="F625" i="13" s="1"/>
  <c r="F626" i="13" a="1"/>
  <c r="F626" i="13" s="1"/>
  <c r="F627" i="13" a="1"/>
  <c r="F627" i="13" s="1"/>
  <c r="F628" i="13" a="1"/>
  <c r="F628" i="13" s="1"/>
  <c r="E628" i="13" s="1" a="1"/>
  <c r="E628" i="13" s="1"/>
  <c r="F629" i="13" a="1"/>
  <c r="F629" i="13" s="1"/>
  <c r="D629" i="13" s="1"/>
  <c r="F630" i="13" a="1"/>
  <c r="F630" i="13" s="1"/>
  <c r="F631" i="13" a="1"/>
  <c r="F631" i="13" s="1"/>
  <c r="D631" i="13" s="1"/>
  <c r="F632" i="13" a="1"/>
  <c r="F632" i="13" s="1"/>
  <c r="A632" i="13" s="1" a="1"/>
  <c r="A632" i="13" s="1"/>
  <c r="F633" i="13" a="1"/>
  <c r="F633" i="13" s="1"/>
  <c r="F634" i="13" a="1"/>
  <c r="F634" i="13" s="1"/>
  <c r="E634" i="13" s="1" a="1"/>
  <c r="E634" i="13" s="1"/>
  <c r="F635" i="13" a="1"/>
  <c r="F635" i="13" s="1"/>
  <c r="F636" i="13" a="1"/>
  <c r="F636" i="13" s="1"/>
  <c r="E636" i="13" s="1" a="1"/>
  <c r="E636" i="13" s="1"/>
  <c r="F637" i="13" a="1"/>
  <c r="F637" i="13" s="1"/>
  <c r="C637" i="13" s="1" a="1"/>
  <c r="C637" i="13" s="1"/>
  <c r="F638" i="13" a="1"/>
  <c r="F638" i="13" s="1"/>
  <c r="F639" i="13" a="1"/>
  <c r="F639" i="13" s="1"/>
  <c r="A639" i="13" s="1" a="1"/>
  <c r="A639" i="13" s="1"/>
  <c r="F640" i="13" a="1"/>
  <c r="F640" i="13" s="1"/>
  <c r="F641" i="13" a="1"/>
  <c r="F641" i="13" s="1"/>
  <c r="F642" i="13" a="1"/>
  <c r="F642" i="13" s="1"/>
  <c r="E642" i="13" s="1" a="1"/>
  <c r="E642" i="13" s="1"/>
  <c r="F643" i="13" a="1"/>
  <c r="F643" i="13" s="1"/>
  <c r="F644" i="13" a="1"/>
  <c r="F644" i="13" s="1"/>
  <c r="F645" i="13" a="1"/>
  <c r="F645" i="13" s="1"/>
  <c r="F646" i="13" a="1"/>
  <c r="F646" i="13" s="1"/>
  <c r="F647" i="13" a="1"/>
  <c r="F647" i="13" s="1"/>
  <c r="F648" i="13" a="1"/>
  <c r="F648" i="13" s="1"/>
  <c r="F649" i="13" a="1"/>
  <c r="F649" i="13" s="1"/>
  <c r="A649" i="13" s="1" a="1"/>
  <c r="A649" i="13" s="1"/>
  <c r="F650" i="13" a="1"/>
  <c r="F650" i="13" s="1"/>
  <c r="F651" i="13" a="1"/>
  <c r="F651" i="13" s="1"/>
  <c r="F652" i="13" a="1"/>
  <c r="F652" i="13" s="1"/>
  <c r="F653" i="13" a="1"/>
  <c r="F653" i="13" s="1"/>
  <c r="A653" i="13" s="1" a="1"/>
  <c r="A653" i="13" s="1"/>
  <c r="F654" i="13" a="1"/>
  <c r="F654" i="13" s="1"/>
  <c r="B654" i="13" s="1" a="1"/>
  <c r="B654" i="13" s="1"/>
  <c r="F655" i="13" a="1"/>
  <c r="F655" i="13" s="1"/>
  <c r="F656" i="13" a="1"/>
  <c r="F656" i="13" s="1"/>
  <c r="F657" i="13" a="1"/>
  <c r="F657" i="13" s="1"/>
  <c r="F658" i="13" a="1"/>
  <c r="F658" i="13" s="1"/>
  <c r="F659" i="13" a="1"/>
  <c r="F659" i="13" s="1"/>
  <c r="B659" i="13" s="1" a="1"/>
  <c r="B659" i="13" s="1"/>
  <c r="F660" i="13" a="1"/>
  <c r="F660" i="13" s="1"/>
  <c r="F661" i="13" a="1"/>
  <c r="F661" i="13" s="1"/>
  <c r="F662" i="13" a="1"/>
  <c r="F662" i="13" s="1"/>
  <c r="F663" i="13" a="1"/>
  <c r="F663" i="13" s="1"/>
  <c r="F664" i="13" a="1"/>
  <c r="F664" i="13" s="1"/>
  <c r="A664" i="13" s="1" a="1"/>
  <c r="A664" i="13" s="1"/>
  <c r="F665" i="13" a="1"/>
  <c r="F665" i="13" s="1"/>
  <c r="F666" i="13" a="1"/>
  <c r="F666" i="13" s="1"/>
  <c r="D666" i="13" s="1"/>
  <c r="F667" i="13" a="1"/>
  <c r="F667" i="13" s="1"/>
  <c r="B667" i="13" s="1" a="1"/>
  <c r="B667" i="13" s="1"/>
  <c r="F668" i="13" a="1"/>
  <c r="F668" i="13" s="1"/>
  <c r="A668" i="13" s="1" a="1"/>
  <c r="A668" i="13" s="1"/>
  <c r="F669" i="13" a="1"/>
  <c r="F669" i="13" s="1"/>
  <c r="F670" i="13" a="1"/>
  <c r="F670" i="13" s="1"/>
  <c r="F671" i="13" a="1"/>
  <c r="F671" i="13" s="1"/>
  <c r="F672" i="13" a="1"/>
  <c r="F672" i="13" s="1"/>
  <c r="F673" i="13" a="1"/>
  <c r="F673" i="13" s="1"/>
  <c r="F674" i="13" a="1"/>
  <c r="F674" i="13" s="1"/>
  <c r="F675" i="13" a="1"/>
  <c r="F675" i="13" s="1"/>
  <c r="B675" i="13" s="1" a="1"/>
  <c r="B675" i="13" s="1"/>
  <c r="F676" i="13" a="1"/>
  <c r="F676" i="13" s="1"/>
  <c r="A676" i="13" s="1" a="1"/>
  <c r="A676" i="13" s="1"/>
  <c r="F677" i="13" a="1"/>
  <c r="F677" i="13" s="1"/>
  <c r="F678" i="13" a="1"/>
  <c r="F678" i="13" s="1"/>
  <c r="F679" i="13" a="1"/>
  <c r="F679" i="13" s="1"/>
  <c r="C679" i="13" s="1" a="1"/>
  <c r="C679" i="13" s="1"/>
  <c r="F680" i="13" a="1"/>
  <c r="F680" i="13" s="1"/>
  <c r="F681" i="13" a="1"/>
  <c r="F681" i="13" s="1"/>
  <c r="F682" i="13" a="1"/>
  <c r="F682" i="13" s="1"/>
  <c r="F683" i="13" a="1"/>
  <c r="F683" i="13" s="1"/>
  <c r="B683" i="13" s="1" a="1"/>
  <c r="B683" i="13" s="1"/>
  <c r="F684" i="13" a="1"/>
  <c r="F684" i="13" s="1"/>
  <c r="A684" i="13" s="1" a="1"/>
  <c r="A684" i="13" s="1"/>
  <c r="F685" i="13" a="1"/>
  <c r="F685" i="13" s="1"/>
  <c r="A685" i="13" s="1" a="1"/>
  <c r="A685" i="13" s="1"/>
  <c r="F686" i="13" a="1"/>
  <c r="F686" i="13" s="1"/>
  <c r="F687" i="13" a="1"/>
  <c r="F687" i="13" s="1"/>
  <c r="C687" i="13" s="1" a="1"/>
  <c r="C687" i="13" s="1"/>
  <c r="F688" i="13" a="1"/>
  <c r="F688" i="13" s="1"/>
  <c r="F689" i="13" a="1"/>
  <c r="F689" i="13" s="1"/>
  <c r="F690" i="13" a="1"/>
  <c r="F690" i="13" s="1"/>
  <c r="E690" i="13" s="1" a="1"/>
  <c r="E690" i="13" s="1"/>
  <c r="F691" i="13" a="1"/>
  <c r="F691" i="13" s="1"/>
  <c r="F692" i="13" a="1"/>
  <c r="F692" i="13" s="1"/>
  <c r="A692" i="13" s="1" a="1"/>
  <c r="A692" i="13" s="1"/>
  <c r="F693" i="13" a="1"/>
  <c r="F693" i="13" s="1"/>
  <c r="A693" i="13" s="1" a="1"/>
  <c r="A693" i="13" s="1"/>
  <c r="F694" i="13" a="1"/>
  <c r="F694" i="13" s="1"/>
  <c r="F695" i="13" a="1"/>
  <c r="F695" i="13" s="1"/>
  <c r="C695" i="13" s="1" a="1"/>
  <c r="C695" i="13" s="1"/>
  <c r="F696" i="13" a="1"/>
  <c r="F696" i="13" s="1"/>
  <c r="F697" i="13" a="1"/>
  <c r="F697" i="13" s="1"/>
  <c r="F698" i="13" a="1"/>
  <c r="F698" i="13" s="1"/>
  <c r="D698" i="13" s="1"/>
  <c r="F699" i="13" a="1"/>
  <c r="F699" i="13" s="1"/>
  <c r="F700" i="13" a="1"/>
  <c r="F700" i="13" s="1"/>
  <c r="A700" i="13" s="1" a="1"/>
  <c r="A700" i="13" s="1"/>
  <c r="F701" i="13" a="1"/>
  <c r="F701" i="13" s="1"/>
  <c r="A701" i="13" s="1" a="1"/>
  <c r="A701" i="13" s="1"/>
  <c r="F702" i="13" a="1"/>
  <c r="F702" i="13" s="1"/>
  <c r="F703" i="13" a="1"/>
  <c r="F703" i="13" s="1"/>
  <c r="C703" i="13" s="1" a="1"/>
  <c r="C703" i="13" s="1"/>
  <c r="F704" i="13" a="1"/>
  <c r="F704" i="13" s="1"/>
  <c r="F705" i="13" a="1"/>
  <c r="F705" i="13" s="1"/>
  <c r="A705" i="13" s="1" a="1"/>
  <c r="A705" i="13" s="1"/>
  <c r="F706" i="13" a="1"/>
  <c r="F706" i="13" s="1"/>
  <c r="D706" i="13" s="1"/>
  <c r="F707" i="13" a="1"/>
  <c r="F707" i="13" s="1"/>
  <c r="F708" i="13" a="1"/>
  <c r="F708" i="13" s="1"/>
  <c r="F709" i="13" a="1"/>
  <c r="F709" i="13" s="1"/>
  <c r="A709" i="13" s="1" a="1"/>
  <c r="A709" i="13" s="1"/>
  <c r="F710" i="13" a="1"/>
  <c r="F710" i="13" s="1"/>
  <c r="F711" i="13" a="1"/>
  <c r="F711" i="13" s="1"/>
  <c r="F712" i="13" a="1"/>
  <c r="F712" i="13" s="1"/>
  <c r="B712" i="13" s="1" a="1"/>
  <c r="B712" i="13" s="1"/>
  <c r="F713" i="13" a="1"/>
  <c r="F713" i="13" s="1"/>
  <c r="D713" i="13" s="1"/>
  <c r="F714" i="13" a="1"/>
  <c r="F714" i="13" s="1"/>
  <c r="C714" i="13" s="1" a="1"/>
  <c r="C714" i="13" s="1"/>
  <c r="F715" i="13" a="1"/>
  <c r="F715" i="13" s="1"/>
  <c r="F716" i="13" a="1"/>
  <c r="F716" i="13" s="1"/>
  <c r="A716" i="13" s="1" a="1"/>
  <c r="A716" i="13" s="1"/>
  <c r="F717" i="13" a="1"/>
  <c r="F717" i="13" s="1"/>
  <c r="F718" i="13" a="1"/>
  <c r="F718" i="13" s="1"/>
  <c r="F719" i="13" a="1"/>
  <c r="F719" i="13" s="1"/>
  <c r="C719" i="13" s="1" a="1"/>
  <c r="C719" i="13" s="1"/>
  <c r="F720" i="13" a="1"/>
  <c r="F720" i="13" s="1"/>
  <c r="F721" i="13" a="1"/>
  <c r="F721" i="13" s="1"/>
  <c r="D721" i="13" s="1"/>
  <c r="F722" i="13" a="1"/>
  <c r="F722" i="13" s="1"/>
  <c r="F723" i="13" a="1"/>
  <c r="F723" i="13" s="1"/>
  <c r="F724" i="13" a="1"/>
  <c r="F724" i="13" s="1"/>
  <c r="A724" i="13" s="1" a="1"/>
  <c r="A724" i="13" s="1"/>
  <c r="F725" i="13" a="1"/>
  <c r="F725" i="13" s="1"/>
  <c r="C725" i="13" s="1" a="1"/>
  <c r="C725" i="13" s="1"/>
  <c r="F726" i="13" a="1"/>
  <c r="F726" i="13" s="1"/>
  <c r="F727" i="13" a="1"/>
  <c r="F727" i="13" s="1"/>
  <c r="C727" i="13" s="1" a="1"/>
  <c r="C727" i="13" s="1"/>
  <c r="F728" i="13" a="1"/>
  <c r="F728" i="13" s="1"/>
  <c r="F729" i="13" a="1"/>
  <c r="F729" i="13" s="1"/>
  <c r="F730" i="13" a="1"/>
  <c r="F730" i="13" s="1"/>
  <c r="F731" i="13" a="1"/>
  <c r="F731" i="13" s="1"/>
  <c r="F732" i="13" a="1"/>
  <c r="F732" i="13" s="1"/>
  <c r="A732" i="13" s="1" a="1"/>
  <c r="A732" i="13" s="1"/>
  <c r="F733" i="13" a="1"/>
  <c r="F733" i="13" s="1"/>
  <c r="A733" i="13" s="1" a="1"/>
  <c r="A733" i="13" s="1"/>
  <c r="F734" i="13" a="1"/>
  <c r="F734" i="13" s="1"/>
  <c r="F735" i="13" a="1"/>
  <c r="F735" i="13" s="1"/>
  <c r="F736" i="13" a="1"/>
  <c r="F736" i="13" s="1"/>
  <c r="B736" i="13" s="1" a="1"/>
  <c r="B736" i="13" s="1"/>
  <c r="F737" i="13" a="1"/>
  <c r="F737" i="13" s="1"/>
  <c r="F738" i="13" a="1"/>
  <c r="F738" i="13" s="1"/>
  <c r="F739" i="13" a="1"/>
  <c r="F739" i="13" s="1"/>
  <c r="F740" i="13" a="1"/>
  <c r="F740" i="13" s="1"/>
  <c r="F741" i="13" a="1"/>
  <c r="F741" i="13" s="1"/>
  <c r="D741" i="13" s="1"/>
  <c r="F742" i="13" a="1"/>
  <c r="F742" i="13" s="1"/>
  <c r="F743" i="13" a="1"/>
  <c r="F743" i="13" s="1"/>
  <c r="A743" i="13" s="1" a="1"/>
  <c r="A743" i="13" s="1"/>
  <c r="F744" i="13" a="1"/>
  <c r="F744" i="13" s="1"/>
  <c r="F745" i="13" a="1"/>
  <c r="F745" i="13" s="1"/>
  <c r="C745" i="13" s="1" a="1"/>
  <c r="C745" i="13" s="1"/>
  <c r="F746" i="13" a="1"/>
  <c r="F746" i="13" s="1"/>
  <c r="F747" i="13" a="1"/>
  <c r="F747" i="13" s="1"/>
  <c r="F748" i="13" a="1"/>
  <c r="F748" i="13" s="1"/>
  <c r="F749" i="13" a="1"/>
  <c r="F749" i="13" s="1"/>
  <c r="D749" i="13" s="1"/>
  <c r="F750" i="13" a="1"/>
  <c r="F750" i="13" s="1"/>
  <c r="F751" i="13" a="1"/>
  <c r="F751" i="13" s="1"/>
  <c r="A751" i="13" s="1" a="1"/>
  <c r="A751" i="13" s="1"/>
  <c r="F752" i="13" a="1"/>
  <c r="F752" i="13" s="1"/>
  <c r="E752" i="13" s="1" a="1"/>
  <c r="E752" i="13" s="1"/>
  <c r="F753" i="13" a="1"/>
  <c r="F753" i="13" s="1"/>
  <c r="B753" i="13" s="1" a="1"/>
  <c r="B753" i="13" s="1"/>
  <c r="F754" i="13" a="1"/>
  <c r="F754" i="13" s="1"/>
  <c r="F755" i="13" a="1"/>
  <c r="F755" i="13" s="1"/>
  <c r="F756" i="13" a="1"/>
  <c r="F756" i="13" s="1"/>
  <c r="F757" i="13" a="1"/>
  <c r="F757" i="13" s="1"/>
  <c r="F758" i="13" a="1"/>
  <c r="F758" i="13" s="1"/>
  <c r="F759" i="13" a="1"/>
  <c r="F759" i="13" s="1"/>
  <c r="B759" i="13" s="1" a="1"/>
  <c r="B759" i="13" s="1"/>
  <c r="F760" i="13" a="1"/>
  <c r="F760" i="13" s="1"/>
  <c r="A760" i="13" s="1" a="1"/>
  <c r="A760" i="13" s="1"/>
  <c r="F761" i="13" a="1"/>
  <c r="F761" i="13" s="1"/>
  <c r="B761" i="13" s="1" a="1"/>
  <c r="B761" i="13" s="1"/>
  <c r="F762" i="13" a="1"/>
  <c r="F762" i="13" s="1"/>
  <c r="F763" i="13" a="1"/>
  <c r="F763" i="13" s="1"/>
  <c r="C763" i="13" s="1" a="1"/>
  <c r="C763" i="13" s="1"/>
  <c r="F764" i="13" a="1"/>
  <c r="F764" i="13" s="1"/>
  <c r="F765" i="13" a="1"/>
  <c r="F765" i="13" s="1"/>
  <c r="A765" i="13" s="1" a="1"/>
  <c r="A765" i="13" s="1"/>
  <c r="F766" i="13" a="1"/>
  <c r="F766" i="13" s="1"/>
  <c r="D766" i="13" s="1"/>
  <c r="F767" i="13" a="1"/>
  <c r="F767" i="13" s="1"/>
  <c r="A767" i="13" s="1" a="1"/>
  <c r="A767" i="13" s="1"/>
  <c r="F768" i="13" a="1"/>
  <c r="F768" i="13" s="1"/>
  <c r="A768" i="13" s="1" a="1"/>
  <c r="A768" i="13" s="1"/>
  <c r="F769" i="13" a="1"/>
  <c r="F769" i="13" s="1"/>
  <c r="B769" i="13" s="1" a="1"/>
  <c r="B769" i="13" s="1"/>
  <c r="F770" i="13" a="1"/>
  <c r="F770" i="13" s="1"/>
  <c r="F771" i="13" a="1"/>
  <c r="F771" i="13" s="1"/>
  <c r="F772" i="13" a="1"/>
  <c r="F772" i="13" s="1"/>
  <c r="C772" i="13" s="1" a="1"/>
  <c r="C772" i="13" s="1"/>
  <c r="F773" i="13" a="1"/>
  <c r="F773" i="13" s="1"/>
  <c r="A773" i="13" s="1" a="1"/>
  <c r="A773" i="13" s="1"/>
  <c r="F774" i="13" a="1"/>
  <c r="F774" i="13" s="1"/>
  <c r="D774" i="13" s="1"/>
  <c r="F775" i="13" a="1"/>
  <c r="F775" i="13" s="1"/>
  <c r="A775" i="13" s="1" a="1"/>
  <c r="A775" i="13" s="1"/>
  <c r="F776" i="13" a="1"/>
  <c r="F776" i="13" s="1"/>
  <c r="D776" i="13" s="1"/>
  <c r="F777" i="13" a="1"/>
  <c r="F777" i="13" s="1"/>
  <c r="C777" i="13" s="1" a="1"/>
  <c r="C777" i="13" s="1"/>
  <c r="F778" i="13" a="1"/>
  <c r="F778" i="13" s="1"/>
  <c r="F779" i="13" a="1"/>
  <c r="F779" i="13" s="1"/>
  <c r="A779" i="13" s="1" a="1"/>
  <c r="A779" i="13" s="1"/>
  <c r="F780" i="13" a="1"/>
  <c r="F780" i="13" s="1"/>
  <c r="F781" i="13" a="1"/>
  <c r="F781" i="13" s="1"/>
  <c r="E781" i="13" s="1" a="1"/>
  <c r="E781" i="13" s="1"/>
  <c r="F782" i="13" a="1"/>
  <c r="F782" i="13" s="1"/>
  <c r="D782" i="13" s="1"/>
  <c r="F783" i="13" a="1"/>
  <c r="F783" i="13" s="1"/>
  <c r="F784" i="13" a="1"/>
  <c r="F784" i="13" s="1"/>
  <c r="A784" i="13" s="1" a="1"/>
  <c r="A784" i="13" s="1"/>
  <c r="F785" i="13" a="1"/>
  <c r="F785" i="13" s="1"/>
  <c r="C785" i="13" s="1" a="1"/>
  <c r="C785" i="13" s="1"/>
  <c r="F786" i="13" a="1"/>
  <c r="F786" i="13" s="1"/>
  <c r="F787" i="13" a="1"/>
  <c r="F787" i="13" s="1"/>
  <c r="C787" i="13" s="1" a="1"/>
  <c r="C787" i="13" s="1"/>
  <c r="F788" i="13" a="1"/>
  <c r="F788" i="13" s="1"/>
  <c r="B788" i="13" s="1" a="1"/>
  <c r="B788" i="13" s="1"/>
  <c r="F789" i="13" a="1"/>
  <c r="F789" i="13" s="1"/>
  <c r="D789" i="13" s="1"/>
  <c r="F790" i="13" a="1"/>
  <c r="F790" i="13" s="1"/>
  <c r="D790" i="13" s="1"/>
  <c r="F791" i="13" a="1"/>
  <c r="F791" i="13" s="1"/>
  <c r="F792" i="13" a="1"/>
  <c r="F792" i="13" s="1"/>
  <c r="A792" i="13" s="1" a="1"/>
  <c r="A792" i="13" s="1"/>
  <c r="F793" i="13" a="1"/>
  <c r="F793" i="13" s="1"/>
  <c r="C793" i="13" s="1" a="1"/>
  <c r="C793" i="13" s="1"/>
  <c r="F794" i="13" a="1"/>
  <c r="F794" i="13" s="1"/>
  <c r="F795" i="13" a="1"/>
  <c r="F795" i="13" s="1"/>
  <c r="F796" i="13" a="1"/>
  <c r="F796" i="13" s="1"/>
  <c r="F797" i="13" a="1"/>
  <c r="F797" i="13" s="1"/>
  <c r="A797" i="13" s="1" a="1"/>
  <c r="A797" i="13" s="1"/>
  <c r="F798" i="13" a="1"/>
  <c r="F798" i="13" s="1"/>
  <c r="C798" i="13" s="1" a="1"/>
  <c r="C798" i="13" s="1"/>
  <c r="F799" i="13" a="1"/>
  <c r="F799" i="13" s="1"/>
  <c r="F800" i="13" a="1"/>
  <c r="F800" i="13" s="1"/>
  <c r="A800" i="13" s="1" a="1"/>
  <c r="A800" i="13" s="1"/>
  <c r="F801" i="13" a="1"/>
  <c r="F801" i="13" s="1"/>
  <c r="C801" i="13" s="1" a="1"/>
  <c r="C801" i="13" s="1"/>
  <c r="F802" i="13" a="1"/>
  <c r="F802" i="13" s="1"/>
  <c r="F803" i="13" a="1"/>
  <c r="F803" i="13" s="1"/>
  <c r="C803" i="13" s="1" a="1"/>
  <c r="C803" i="13" s="1"/>
  <c r="F804" i="13" a="1"/>
  <c r="F804" i="13" s="1"/>
  <c r="F805" i="13" a="1"/>
  <c r="F805" i="13" s="1"/>
  <c r="F806" i="13" a="1"/>
  <c r="F806" i="13" s="1"/>
  <c r="D806" i="13" s="1"/>
  <c r="F807" i="13" a="1"/>
  <c r="F807" i="13" s="1"/>
  <c r="B807" i="13" s="1" a="1"/>
  <c r="B807" i="13" s="1"/>
  <c r="F808" i="13" a="1"/>
  <c r="F808" i="13" s="1"/>
  <c r="E808" i="13" s="1" a="1"/>
  <c r="E808" i="13" s="1"/>
  <c r="F809" i="13" a="1"/>
  <c r="F809" i="13" s="1"/>
  <c r="F810" i="13" a="1"/>
  <c r="F810" i="13" s="1"/>
  <c r="F811" i="13" a="1"/>
  <c r="F811" i="13" s="1"/>
  <c r="F812" i="13" a="1"/>
  <c r="F812" i="13" s="1"/>
  <c r="C812" i="13" s="1" a="1"/>
  <c r="C812" i="13" s="1"/>
  <c r="F813" i="13" a="1"/>
  <c r="F813" i="13" s="1"/>
  <c r="F814" i="13" a="1"/>
  <c r="F814" i="13" s="1"/>
  <c r="C814" i="13" s="1" a="1"/>
  <c r="C814" i="13" s="1"/>
  <c r="F815" i="13" a="1"/>
  <c r="F815" i="13" s="1"/>
  <c r="F816" i="13" a="1"/>
  <c r="F816" i="13" s="1"/>
  <c r="E816" i="13" s="1" a="1"/>
  <c r="E816" i="13" s="1"/>
  <c r="F817" i="13" a="1"/>
  <c r="F817" i="13" s="1"/>
  <c r="F818" i="13" a="1"/>
  <c r="F818" i="13" s="1"/>
  <c r="B818" i="13" s="1" a="1"/>
  <c r="B818" i="13" s="1"/>
  <c r="F819" i="13" a="1"/>
  <c r="F819" i="13" s="1"/>
  <c r="F820" i="13" a="1"/>
  <c r="F820" i="13" s="1"/>
  <c r="F821" i="13" a="1"/>
  <c r="F821" i="13" s="1"/>
  <c r="F822" i="13" a="1"/>
  <c r="F822" i="13" s="1"/>
  <c r="F823" i="13" a="1"/>
  <c r="F823" i="13" s="1"/>
  <c r="F824" i="13" a="1"/>
  <c r="F824" i="13" s="1"/>
  <c r="B824" i="13" s="1" a="1"/>
  <c r="B824" i="13" s="1"/>
  <c r="F825" i="13" a="1"/>
  <c r="F825" i="13" s="1"/>
  <c r="F826" i="13" a="1"/>
  <c r="F826" i="13" s="1"/>
  <c r="B826" i="13" s="1" a="1"/>
  <c r="B826" i="13" s="1"/>
  <c r="F827" i="13" a="1"/>
  <c r="F827" i="13" s="1"/>
  <c r="F828" i="13" a="1"/>
  <c r="F828" i="13" s="1"/>
  <c r="F829" i="13" a="1"/>
  <c r="F829" i="13" s="1"/>
  <c r="F830" i="13" a="1"/>
  <c r="F830" i="13" s="1"/>
  <c r="F831" i="13" a="1"/>
  <c r="F831" i="13" s="1"/>
  <c r="F832" i="13" a="1"/>
  <c r="F832" i="13" s="1"/>
  <c r="B832" i="13" s="1" a="1"/>
  <c r="B832" i="13" s="1"/>
  <c r="F833" i="13" a="1"/>
  <c r="F833" i="13" s="1"/>
  <c r="F834" i="13" a="1"/>
  <c r="F834" i="13" s="1"/>
  <c r="F835" i="13" a="1"/>
  <c r="F835" i="13" s="1"/>
  <c r="B835" i="13" s="1" a="1"/>
  <c r="B835" i="13" s="1"/>
  <c r="F836" i="13" a="1"/>
  <c r="F836" i="13" s="1"/>
  <c r="F837" i="13" a="1"/>
  <c r="F837" i="13" s="1"/>
  <c r="D837" i="13" s="1"/>
  <c r="F838" i="13" a="1"/>
  <c r="F838" i="13" s="1"/>
  <c r="C838" i="13" s="1" a="1"/>
  <c r="C838" i="13" s="1"/>
  <c r="F839" i="13" a="1"/>
  <c r="F839" i="13" s="1"/>
  <c r="F840" i="13" a="1"/>
  <c r="F840" i="13" s="1"/>
  <c r="A840" i="13" s="1" a="1"/>
  <c r="A840" i="13" s="1"/>
  <c r="F841" i="13" a="1"/>
  <c r="F841" i="13" s="1"/>
  <c r="F842" i="13" a="1"/>
  <c r="F842" i="13" s="1"/>
  <c r="F843" i="13" a="1"/>
  <c r="F843" i="13" s="1"/>
  <c r="F844" i="13" a="1"/>
  <c r="F844" i="13" s="1"/>
  <c r="F845" i="13" a="1"/>
  <c r="F845" i="13" s="1"/>
  <c r="D845" i="13" s="1"/>
  <c r="F846" i="13" a="1"/>
  <c r="F846" i="13" s="1"/>
  <c r="F847" i="13" a="1"/>
  <c r="F847" i="13" s="1"/>
  <c r="F848" i="13" a="1"/>
  <c r="F848" i="13" s="1"/>
  <c r="A848" i="13" s="1" a="1"/>
  <c r="A848" i="13" s="1"/>
  <c r="F849" i="13" a="1"/>
  <c r="F849" i="13" s="1"/>
  <c r="F850" i="13" a="1"/>
  <c r="F850" i="13" s="1"/>
  <c r="A850" i="13" s="1" a="1"/>
  <c r="A850" i="13" s="1"/>
  <c r="F851" i="13" a="1"/>
  <c r="F851" i="13" s="1"/>
  <c r="C851" i="13" s="1" a="1"/>
  <c r="C851" i="13" s="1"/>
  <c r="F852" i="13" a="1"/>
  <c r="F852" i="13" s="1"/>
  <c r="F853" i="13" a="1"/>
  <c r="F853" i="13" s="1"/>
  <c r="F854" i="13" a="1"/>
  <c r="F854" i="13" s="1"/>
  <c r="F855" i="13" a="1"/>
  <c r="F855" i="13" s="1"/>
  <c r="F856" i="13" a="1"/>
  <c r="F856" i="13" s="1"/>
  <c r="F857" i="13" a="1"/>
  <c r="F857" i="13" s="1"/>
  <c r="F858" i="13" a="1"/>
  <c r="F858" i="13" s="1"/>
  <c r="E858" i="13" s="1" a="1"/>
  <c r="E858" i="13" s="1"/>
  <c r="F859" i="13" a="1"/>
  <c r="F859" i="13" s="1"/>
  <c r="C859" i="13" s="1" a="1"/>
  <c r="C859" i="13" s="1"/>
  <c r="F860" i="13" a="1"/>
  <c r="F860" i="13" s="1"/>
  <c r="B860" i="13" s="1" a="1"/>
  <c r="B860" i="13" s="1"/>
  <c r="F861" i="13" a="1"/>
  <c r="F861" i="13" s="1"/>
  <c r="F862" i="13" a="1"/>
  <c r="F862" i="13" s="1"/>
  <c r="F863" i="13" a="1"/>
  <c r="F863" i="13" s="1"/>
  <c r="A863" i="13" s="1" a="1"/>
  <c r="A863" i="13" s="1"/>
  <c r="F864" i="13" a="1"/>
  <c r="F864" i="13" s="1"/>
  <c r="A864" i="13" s="1" a="1"/>
  <c r="A864" i="13" s="1"/>
  <c r="F865" i="13" a="1"/>
  <c r="F865" i="13" s="1"/>
  <c r="F866" i="13" a="1"/>
  <c r="F866" i="13" s="1"/>
  <c r="E866" i="13" s="1" a="1"/>
  <c r="E866" i="13" s="1"/>
  <c r="F867" i="13" a="1"/>
  <c r="F867" i="13" s="1"/>
  <c r="F868" i="13" a="1"/>
  <c r="F868" i="13" s="1"/>
  <c r="F869" i="13" a="1"/>
  <c r="F869" i="13" s="1"/>
  <c r="F870" i="13" a="1"/>
  <c r="F870" i="13" s="1"/>
  <c r="C870" i="13" s="1" a="1"/>
  <c r="C870" i="13" s="1"/>
  <c r="F871" i="13" a="1"/>
  <c r="F871" i="13" s="1"/>
  <c r="C871" i="13" s="1" a="1"/>
  <c r="C871" i="13" s="1"/>
  <c r="F872" i="13" a="1"/>
  <c r="F872" i="13" s="1"/>
  <c r="A872" i="13" s="1" a="1"/>
  <c r="A872" i="13" s="1"/>
  <c r="F873" i="13" a="1"/>
  <c r="F873" i="13" s="1"/>
  <c r="D873" i="13" s="1"/>
  <c r="F874" i="13" a="1"/>
  <c r="F874" i="13" s="1"/>
  <c r="F875" i="13" a="1"/>
  <c r="F875" i="13" s="1"/>
  <c r="E875" i="13" s="1" a="1"/>
  <c r="E875" i="13" s="1"/>
  <c r="F876" i="13" a="1"/>
  <c r="F876" i="13" s="1"/>
  <c r="F877" i="13" a="1"/>
  <c r="F877" i="13" s="1"/>
  <c r="B877" i="13" s="1" a="1"/>
  <c r="B877" i="13" s="1"/>
  <c r="F878" i="13" a="1"/>
  <c r="F878" i="13" s="1"/>
  <c r="C878" i="13" s="1" a="1"/>
  <c r="C878" i="13" s="1"/>
  <c r="F879" i="13" a="1"/>
  <c r="F879" i="13" s="1"/>
  <c r="C879" i="13" s="1" a="1"/>
  <c r="C879" i="13" s="1"/>
  <c r="F880" i="13" a="1"/>
  <c r="F880" i="13" s="1"/>
  <c r="A880" i="13" s="1" a="1"/>
  <c r="A880" i="13" s="1"/>
  <c r="F881" i="13" a="1"/>
  <c r="F881" i="13" s="1"/>
  <c r="B881" i="13" s="1" a="1"/>
  <c r="B881" i="13" s="1"/>
  <c r="F882" i="13" a="1"/>
  <c r="F882" i="13" s="1"/>
  <c r="F883" i="13" a="1"/>
  <c r="F883" i="13" s="1"/>
  <c r="C883" i="13" s="1" a="1"/>
  <c r="C883" i="13" s="1"/>
  <c r="F884" i="13" a="1"/>
  <c r="F884" i="13" s="1"/>
  <c r="F885" i="13" a="1"/>
  <c r="F885" i="13" s="1"/>
  <c r="F886" i="13" a="1"/>
  <c r="F886" i="13" s="1"/>
  <c r="C886" i="13" s="1" a="1"/>
  <c r="C886" i="13" s="1"/>
  <c r="F887" i="13" a="1"/>
  <c r="F887" i="13" s="1"/>
  <c r="F888" i="13" a="1"/>
  <c r="F888" i="13" s="1"/>
  <c r="D888" i="13" s="1"/>
  <c r="F889" i="13" a="1"/>
  <c r="F889" i="13" s="1"/>
  <c r="B889" i="13" s="1" a="1"/>
  <c r="B889" i="13" s="1"/>
  <c r="F890" i="13" a="1"/>
  <c r="F890" i="13" s="1"/>
  <c r="E890" i="13" s="1" a="1"/>
  <c r="E890" i="13" s="1"/>
  <c r="F891" i="13" a="1"/>
  <c r="F891" i="13" s="1"/>
  <c r="F892" i="13" a="1"/>
  <c r="F892" i="13" s="1"/>
  <c r="F893" i="13" a="1"/>
  <c r="F893" i="13" s="1"/>
  <c r="F894" i="13" a="1"/>
  <c r="F894" i="13" s="1"/>
  <c r="C894" i="13" s="1" a="1"/>
  <c r="C894" i="13" s="1"/>
  <c r="F895" i="13" a="1"/>
  <c r="F895" i="13" s="1"/>
  <c r="A895" i="13" s="1" a="1"/>
  <c r="A895" i="13" s="1"/>
  <c r="F896" i="13" a="1"/>
  <c r="F896" i="13" s="1"/>
  <c r="D896" i="13" s="1"/>
  <c r="F897" i="13" a="1"/>
  <c r="F897" i="13" s="1"/>
  <c r="B897" i="13" s="1" a="1"/>
  <c r="B897" i="13" s="1"/>
  <c r="F898" i="13" a="1"/>
  <c r="F898" i="13" s="1"/>
  <c r="A898" i="13" s="1" a="1"/>
  <c r="A898" i="13" s="1"/>
  <c r="F899" i="13" a="1"/>
  <c r="F899" i="13" s="1"/>
  <c r="F900" i="13" a="1"/>
  <c r="F900" i="13" s="1"/>
  <c r="F901" i="13" a="1"/>
  <c r="F901" i="13" s="1"/>
  <c r="F902" i="13" a="1"/>
  <c r="F902" i="13" s="1"/>
  <c r="F903" i="13" a="1"/>
  <c r="F903" i="13" s="1"/>
  <c r="A903" i="13" s="1" a="1"/>
  <c r="A903" i="13" s="1"/>
  <c r="F904" i="13" a="1"/>
  <c r="F904" i="13" s="1"/>
  <c r="A904" i="13" s="1" a="1"/>
  <c r="A904" i="13" s="1"/>
  <c r="F905" i="13" a="1"/>
  <c r="F905" i="13" s="1"/>
  <c r="A905" i="13" s="1" a="1"/>
  <c r="A905" i="13" s="1"/>
  <c r="F906" i="13" a="1"/>
  <c r="F906" i="13" s="1"/>
  <c r="A906" i="13" s="1" a="1"/>
  <c r="A906" i="13" s="1"/>
  <c r="F907" i="13" a="1"/>
  <c r="F907" i="13" s="1"/>
  <c r="F908" i="13" a="1"/>
  <c r="F908" i="13" s="1"/>
  <c r="F909" i="13" a="1"/>
  <c r="F909" i="13" s="1"/>
  <c r="F910" i="13" a="1"/>
  <c r="F910" i="13" s="1"/>
  <c r="E910" i="13" s="1" a="1"/>
  <c r="E910" i="13" s="1"/>
  <c r="F911" i="13" a="1"/>
  <c r="F911" i="13" s="1"/>
  <c r="A911" i="13" s="1" a="1"/>
  <c r="A911" i="13" s="1"/>
  <c r="F912" i="13" a="1"/>
  <c r="F912" i="13" s="1"/>
  <c r="A912" i="13" s="1" a="1"/>
  <c r="A912" i="13" s="1"/>
  <c r="F913" i="13" a="1"/>
  <c r="F913" i="13" s="1"/>
  <c r="F914" i="13" a="1"/>
  <c r="F914" i="13" s="1"/>
  <c r="B914" i="13" s="1" a="1"/>
  <c r="B914" i="13" s="1"/>
  <c r="F915" i="13" a="1"/>
  <c r="F915" i="13" s="1"/>
  <c r="D915" i="13" s="1"/>
  <c r="F916" i="13" a="1"/>
  <c r="F916" i="13" s="1"/>
  <c r="F917" i="13" a="1"/>
  <c r="F917" i="13" s="1"/>
  <c r="B917" i="13" s="1" a="1"/>
  <c r="B917" i="13" s="1"/>
  <c r="F918" i="13" a="1"/>
  <c r="F918" i="13" s="1"/>
  <c r="C918" i="13" s="1" a="1"/>
  <c r="C918" i="13" s="1"/>
  <c r="F919" i="13" a="1"/>
  <c r="F919" i="13" s="1"/>
  <c r="D919" i="13" s="1"/>
  <c r="F920" i="13" a="1"/>
  <c r="F920" i="13" s="1"/>
  <c r="A920" i="13" s="1" a="1"/>
  <c r="A920" i="13" s="1"/>
  <c r="F921" i="13" a="1"/>
  <c r="F921" i="13" s="1"/>
  <c r="A921" i="13" s="1" a="1"/>
  <c r="A921" i="13" s="1"/>
  <c r="F922" i="13" a="1"/>
  <c r="F922" i="13" s="1"/>
  <c r="A922" i="13" s="1" a="1"/>
  <c r="A922" i="13" s="1"/>
  <c r="F923" i="13" a="1"/>
  <c r="F923" i="13" s="1"/>
  <c r="B923" i="13" s="1" a="1"/>
  <c r="B923" i="13" s="1"/>
  <c r="F924" i="13" a="1"/>
  <c r="F924" i="13" s="1"/>
  <c r="F925" i="13" a="1"/>
  <c r="F925" i="13" s="1"/>
  <c r="E925" i="13" s="1" a="1"/>
  <c r="E925" i="13" s="1"/>
  <c r="F926" i="13" a="1"/>
  <c r="F926" i="13" s="1"/>
  <c r="B926" i="13" s="1" a="1"/>
  <c r="B926" i="13" s="1"/>
  <c r="F927" i="13" a="1"/>
  <c r="F927" i="13" s="1"/>
  <c r="E927" i="13" s="1" a="1"/>
  <c r="E927" i="13" s="1"/>
  <c r="F928" i="13" a="1"/>
  <c r="F928" i="13" s="1"/>
  <c r="F929" i="13" a="1"/>
  <c r="F929" i="13" s="1"/>
  <c r="F930" i="13" a="1"/>
  <c r="F930" i="13" s="1"/>
  <c r="F931" i="13" a="1"/>
  <c r="F931" i="13" s="1"/>
  <c r="F932" i="13" a="1"/>
  <c r="F932" i="13" s="1"/>
  <c r="E932" i="13" s="1" a="1"/>
  <c r="E932" i="13" s="1"/>
  <c r="F933" i="13" a="1"/>
  <c r="F933" i="13" s="1"/>
  <c r="F934" i="13" a="1"/>
  <c r="F934" i="13" s="1"/>
  <c r="E934" i="13" s="1" a="1"/>
  <c r="E934" i="13" s="1"/>
  <c r="F935" i="13" a="1"/>
  <c r="F935" i="13" s="1"/>
  <c r="D935" i="13" s="1"/>
  <c r="F936" i="13" a="1"/>
  <c r="F936" i="13" s="1"/>
  <c r="D936" i="13" s="1"/>
  <c r="F937" i="13" a="1"/>
  <c r="F937" i="13" s="1"/>
  <c r="F938" i="13" a="1"/>
  <c r="F938" i="13" s="1"/>
  <c r="F939" i="13" a="1"/>
  <c r="F939" i="13" s="1"/>
  <c r="F940" i="13" a="1"/>
  <c r="F940" i="13" s="1"/>
  <c r="E940" i="13" s="1" a="1"/>
  <c r="E940" i="13" s="1"/>
  <c r="F941" i="13" a="1"/>
  <c r="F941" i="13" s="1"/>
  <c r="F942" i="13" a="1"/>
  <c r="F942" i="13" s="1"/>
  <c r="E942" i="13" s="1" a="1"/>
  <c r="E942" i="13" s="1"/>
  <c r="F943" i="13" a="1"/>
  <c r="F943" i="13" s="1"/>
  <c r="D943" i="13" s="1"/>
  <c r="F944" i="13" a="1"/>
  <c r="F944" i="13" s="1"/>
  <c r="F945" i="13" a="1"/>
  <c r="F945" i="13" s="1"/>
  <c r="F946" i="13" a="1"/>
  <c r="F946" i="13" s="1"/>
  <c r="F947" i="13" a="1"/>
  <c r="F947" i="13" s="1"/>
  <c r="F948" i="13" a="1"/>
  <c r="F948" i="13" s="1"/>
  <c r="E948" i="13" s="1" a="1"/>
  <c r="E948" i="13" s="1"/>
  <c r="F949" i="13" a="1"/>
  <c r="F949" i="13" s="1"/>
  <c r="F950" i="13" a="1"/>
  <c r="F950" i="13" s="1"/>
  <c r="F951" i="13" a="1"/>
  <c r="F951" i="13" s="1"/>
  <c r="D951" i="13" s="1"/>
  <c r="F952" i="13" a="1"/>
  <c r="F952" i="13" s="1"/>
  <c r="F953" i="13" a="1"/>
  <c r="F953" i="13" s="1"/>
  <c r="F954" i="13" a="1"/>
  <c r="F954" i="13" s="1"/>
  <c r="F955" i="13" a="1"/>
  <c r="F955" i="13" s="1"/>
  <c r="F956" i="13" a="1"/>
  <c r="F956" i="13" s="1"/>
  <c r="E956" i="13" s="1" a="1"/>
  <c r="E956" i="13" s="1"/>
  <c r="F957" i="13" a="1"/>
  <c r="F957" i="13" s="1"/>
  <c r="F958" i="13" a="1"/>
  <c r="F958" i="13" s="1"/>
  <c r="F959" i="13" a="1"/>
  <c r="F959" i="13" s="1"/>
  <c r="D959" i="13" s="1"/>
  <c r="F960" i="13" a="1"/>
  <c r="F960" i="13" s="1"/>
  <c r="F961" i="13" a="1"/>
  <c r="F961" i="13" s="1"/>
  <c r="F962" i="13" a="1"/>
  <c r="F962" i="13" s="1"/>
  <c r="F963" i="13" a="1"/>
  <c r="F963" i="13" s="1"/>
  <c r="F964" i="13" a="1"/>
  <c r="F964" i="13" s="1"/>
  <c r="E964" i="13" s="1" a="1"/>
  <c r="E964" i="13" s="1"/>
  <c r="F965" i="13" a="1"/>
  <c r="F965" i="13" s="1"/>
  <c r="A965" i="13" s="1" a="1"/>
  <c r="A965" i="13" s="1"/>
  <c r="F966" i="13" a="1"/>
  <c r="F966" i="13" s="1"/>
  <c r="B966" i="13" s="1" a="1"/>
  <c r="B966" i="13" s="1"/>
  <c r="F967" i="13" a="1"/>
  <c r="F967" i="13" s="1"/>
  <c r="B967" i="13" s="1" a="1"/>
  <c r="B967" i="13" s="1"/>
  <c r="F968" i="13" a="1"/>
  <c r="F968" i="13" s="1"/>
  <c r="F969" i="13" a="1"/>
  <c r="F969" i="13" s="1"/>
  <c r="F970" i="13" a="1"/>
  <c r="F970" i="13" s="1"/>
  <c r="F971" i="13" a="1"/>
  <c r="F971" i="13" s="1"/>
  <c r="D971" i="13" s="1"/>
  <c r="F972" i="13" a="1"/>
  <c r="F972" i="13" s="1"/>
  <c r="E972" i="13" s="1" a="1"/>
  <c r="E972" i="13" s="1"/>
  <c r="F973" i="13" a="1"/>
  <c r="F973" i="13" s="1"/>
  <c r="A973" i="13" s="1" a="1"/>
  <c r="A973" i="13" s="1"/>
  <c r="F974" i="13" a="1"/>
  <c r="F974" i="13" s="1"/>
  <c r="F975" i="13" a="1"/>
  <c r="F975" i="13" s="1"/>
  <c r="F976" i="13" a="1"/>
  <c r="F976" i="13" s="1"/>
  <c r="C976" i="13" s="1" a="1"/>
  <c r="C976" i="13" s="1"/>
  <c r="F977" i="13" a="1"/>
  <c r="F977" i="13" s="1"/>
  <c r="C977" i="13" s="1" a="1"/>
  <c r="C977" i="13" s="1"/>
  <c r="F978" i="13" a="1"/>
  <c r="F978" i="13" s="1"/>
  <c r="F979" i="13" a="1"/>
  <c r="F979" i="13" s="1"/>
  <c r="D979" i="13" s="1"/>
  <c r="F980" i="13" a="1"/>
  <c r="F980" i="13" s="1"/>
  <c r="E980" i="13" s="1" a="1"/>
  <c r="E980" i="13" s="1"/>
  <c r="F981" i="13" a="1"/>
  <c r="F981" i="13" s="1"/>
  <c r="F982" i="13" a="1"/>
  <c r="F982" i="13" s="1"/>
  <c r="F983" i="13" a="1"/>
  <c r="F983" i="13" s="1"/>
  <c r="B983" i="13" s="1" a="1"/>
  <c r="B983" i="13" s="1"/>
  <c r="F984" i="13" a="1"/>
  <c r="F984" i="13" s="1"/>
  <c r="F985" i="13" a="1"/>
  <c r="F985" i="13" s="1"/>
  <c r="C985" i="13" s="1" a="1"/>
  <c r="C985" i="13" s="1"/>
  <c r="F986" i="13" a="1"/>
  <c r="F986" i="13" s="1"/>
  <c r="A986" i="13" s="1" a="1"/>
  <c r="A986" i="13" s="1"/>
  <c r="F987" i="13" a="1"/>
  <c r="F987" i="13" s="1"/>
  <c r="D987" i="13" s="1"/>
  <c r="F988" i="13" a="1"/>
  <c r="F988" i="13" s="1"/>
  <c r="B988" i="13" s="1" a="1"/>
  <c r="B988" i="13" s="1"/>
  <c r="F989" i="13" a="1"/>
  <c r="F989" i="13" s="1"/>
  <c r="A989" i="13" s="1" a="1"/>
  <c r="A989" i="13" s="1"/>
  <c r="F990" i="13" a="1"/>
  <c r="F990" i="13" s="1"/>
  <c r="F991" i="13" a="1"/>
  <c r="F991" i="13" s="1"/>
  <c r="F992" i="13" a="1"/>
  <c r="F992" i="13" s="1"/>
  <c r="F993" i="13" a="1"/>
  <c r="F993" i="13" s="1"/>
  <c r="F994" i="13" a="1"/>
  <c r="F994" i="13" s="1"/>
  <c r="A994" i="13" s="1" a="1"/>
  <c r="A994" i="13" s="1"/>
  <c r="F995" i="13" a="1"/>
  <c r="F995" i="13" s="1"/>
  <c r="D995" i="13" s="1"/>
  <c r="F996" i="13" a="1"/>
  <c r="F996" i="13" s="1"/>
  <c r="F997" i="13" a="1"/>
  <c r="F997" i="13" s="1"/>
  <c r="A997" i="13" s="1" a="1"/>
  <c r="A997" i="13" s="1"/>
  <c r="F998" i="13" a="1"/>
  <c r="F998" i="13" s="1"/>
  <c r="A998" i="13" s="1" a="1"/>
  <c r="A998" i="13" s="1"/>
  <c r="F999" i="13" a="1"/>
  <c r="F999" i="13" s="1"/>
  <c r="F1000" i="13" a="1"/>
  <c r="F1000" i="13" s="1"/>
  <c r="F1001" i="13" a="1"/>
  <c r="F1001" i="13" s="1"/>
  <c r="C1001" i="13" s="1" a="1"/>
  <c r="C1001" i="13" s="1"/>
  <c r="F1002" i="13" a="1"/>
  <c r="F1002" i="13" s="1"/>
  <c r="A1002" i="13" s="1" a="1"/>
  <c r="A1002" i="13" s="1"/>
  <c r="F1003" i="13" a="1"/>
  <c r="F1003" i="13" s="1"/>
  <c r="F1004" i="13" a="1"/>
  <c r="F1004" i="13" s="1"/>
  <c r="F1005" i="13" a="1"/>
  <c r="F1005" i="13" s="1"/>
  <c r="A1005" i="13" s="1" a="1"/>
  <c r="A1005" i="13" s="1"/>
  <c r="F1006" i="13" a="1"/>
  <c r="F1006" i="13" s="1"/>
  <c r="C1006" i="13" s="1" a="1"/>
  <c r="C1006" i="13" s="1"/>
  <c r="F1007" i="13" a="1"/>
  <c r="F1007" i="13" s="1"/>
  <c r="F1008" i="13" a="1"/>
  <c r="F1008" i="13" s="1"/>
  <c r="F1009" i="13" a="1"/>
  <c r="F1009" i="13" s="1"/>
  <c r="E1009" i="13" s="1" a="1"/>
  <c r="E1009" i="13" s="1"/>
  <c r="F1010" i="13" a="1"/>
  <c r="F1010" i="13" s="1"/>
  <c r="F1011" i="13" a="1"/>
  <c r="F1011" i="13" s="1"/>
  <c r="D1011" i="13" s="1"/>
  <c r="F1012" i="13" a="1"/>
  <c r="F1012" i="13" s="1"/>
  <c r="B1012" i="13" s="1" a="1"/>
  <c r="B1012" i="13" s="1"/>
  <c r="F1013" i="13" a="1"/>
  <c r="F1013" i="13" s="1"/>
  <c r="A1013" i="13" s="1" a="1"/>
  <c r="A1013" i="13" s="1"/>
  <c r="F1014" i="13" a="1"/>
  <c r="F1014" i="13" s="1"/>
  <c r="F1015" i="13" a="1"/>
  <c r="F1015" i="13" s="1"/>
  <c r="F1016" i="13" a="1"/>
  <c r="F1016" i="13" s="1"/>
  <c r="F1017" i="13" a="1"/>
  <c r="F1017" i="13" s="1"/>
  <c r="F1018" i="13" a="1"/>
  <c r="F1018" i="13" s="1"/>
  <c r="A1018" i="13" s="1" a="1"/>
  <c r="A1018" i="13" s="1"/>
  <c r="F1019" i="13" a="1"/>
  <c r="F1019" i="13" s="1"/>
  <c r="F1020" i="13" a="1"/>
  <c r="F1020" i="13" s="1"/>
  <c r="D1020" i="13" s="1"/>
  <c r="F1021" i="13" a="1"/>
  <c r="F1021" i="13" s="1"/>
  <c r="A1021" i="13" s="1" a="1"/>
  <c r="A1021" i="13" s="1"/>
  <c r="F1022" i="13" a="1"/>
  <c r="F1022" i="13" s="1"/>
  <c r="F1023" i="13" a="1"/>
  <c r="F1023" i="13" s="1"/>
  <c r="F1024" i="13" a="1"/>
  <c r="F1024" i="13" s="1"/>
  <c r="F1025" i="13" a="1"/>
  <c r="F1025" i="13" s="1"/>
  <c r="F1026" i="13" a="1"/>
  <c r="F1026" i="13" s="1"/>
  <c r="A1026" i="13" s="1" a="1"/>
  <c r="A1026" i="13" s="1"/>
  <c r="F1027" i="13" a="1"/>
  <c r="F1027" i="13" s="1"/>
  <c r="E1027" i="13" s="1" a="1"/>
  <c r="E1027" i="13" s="1"/>
  <c r="F1028" i="13" a="1"/>
  <c r="F1028" i="13" s="1"/>
  <c r="F1029" i="13" a="1"/>
  <c r="F1029" i="13" s="1"/>
  <c r="A1029" i="13" s="1" a="1"/>
  <c r="A1029" i="13" s="1"/>
  <c r="F1030" i="13" a="1"/>
  <c r="F1030" i="13" s="1"/>
  <c r="D1030" i="13" s="1"/>
  <c r="F1031" i="13" a="1"/>
  <c r="F1031" i="13" s="1"/>
  <c r="F1032" i="13" a="1"/>
  <c r="F1032" i="13" s="1"/>
  <c r="C1032" i="13" s="1" a="1"/>
  <c r="C1032" i="13" s="1"/>
  <c r="F1033" i="13" a="1"/>
  <c r="F1033" i="13" s="1"/>
  <c r="A1033" i="13" s="1" a="1"/>
  <c r="A1033" i="13" s="1"/>
  <c r="F1034" i="13" a="1"/>
  <c r="F1034" i="13" s="1"/>
  <c r="F1035" i="13" a="1"/>
  <c r="F1035" i="13" s="1"/>
  <c r="F1036" i="13" a="1"/>
  <c r="F1036" i="13" s="1"/>
  <c r="B1036" i="13" s="1" a="1"/>
  <c r="B1036" i="13" s="1"/>
  <c r="F1037" i="13" a="1"/>
  <c r="F1037" i="13" s="1"/>
  <c r="A1037" i="13" s="1" a="1"/>
  <c r="A1037" i="13" s="1"/>
  <c r="F1038" i="13" a="1"/>
  <c r="F1038" i="13" s="1"/>
  <c r="D1038" i="13" s="1"/>
  <c r="F1039" i="13" a="1"/>
  <c r="F1039" i="13" s="1"/>
  <c r="F1040" i="13" a="1"/>
  <c r="F1040" i="13" s="1"/>
  <c r="F1041" i="13" a="1"/>
  <c r="F1041" i="13" s="1"/>
  <c r="F1042" i="13" a="1"/>
  <c r="F1042" i="13" s="1"/>
  <c r="A1042" i="13" s="1" a="1"/>
  <c r="A1042" i="13" s="1"/>
  <c r="F1043" i="13" a="1"/>
  <c r="F1043" i="13" s="1"/>
  <c r="D1043" i="13" s="1"/>
  <c r="F1044" i="13" a="1"/>
  <c r="F1044" i="13" s="1"/>
  <c r="C1044" i="13" s="1" a="1"/>
  <c r="C1044" i="13" s="1"/>
  <c r="F1045" i="13" a="1"/>
  <c r="F1045" i="13" s="1"/>
  <c r="A1045" i="13" s="1" a="1"/>
  <c r="A1045" i="13" s="1"/>
  <c r="F1046" i="13" a="1"/>
  <c r="F1046" i="13" s="1"/>
  <c r="A1046" i="13" s="1" a="1"/>
  <c r="A1046" i="13" s="1"/>
  <c r="F1047" i="13" a="1"/>
  <c r="F1047" i="13" s="1"/>
  <c r="F1048" i="13" a="1"/>
  <c r="F1048" i="13" s="1"/>
  <c r="F1049" i="13" a="1"/>
  <c r="F1049" i="13" s="1"/>
  <c r="A1049" i="13" s="1" a="1"/>
  <c r="A1049" i="13" s="1"/>
  <c r="F1050" i="13" a="1"/>
  <c r="F1050" i="13" s="1"/>
  <c r="F1051" i="13" a="1"/>
  <c r="F1051" i="13" s="1"/>
  <c r="F1052" i="13" a="1"/>
  <c r="F1052" i="13" s="1"/>
  <c r="F1053" i="13" a="1"/>
  <c r="F1053" i="13" s="1"/>
  <c r="E1053" i="13" s="1" a="1"/>
  <c r="E1053" i="13" s="1"/>
  <c r="F1054" i="13" a="1"/>
  <c r="F1054" i="13" s="1"/>
  <c r="A1054" i="13" s="1" a="1"/>
  <c r="A1054" i="13" s="1"/>
  <c r="F1055" i="13" a="1"/>
  <c r="F1055" i="13" s="1"/>
  <c r="B1055" i="13" s="1" a="1"/>
  <c r="B1055" i="13" s="1"/>
  <c r="F1056" i="13" a="1"/>
  <c r="F1056" i="13" s="1"/>
  <c r="C1056" i="13" s="1" a="1"/>
  <c r="C1056" i="13" s="1"/>
  <c r="F1057" i="13" a="1"/>
  <c r="F1057" i="13" s="1"/>
  <c r="F1058" i="13" a="1"/>
  <c r="F1058" i="13" s="1"/>
  <c r="F1059" i="13" a="1"/>
  <c r="F1059" i="13" s="1"/>
  <c r="F1060" i="13" a="1"/>
  <c r="F1060" i="13" s="1"/>
  <c r="F1061" i="13" a="1"/>
  <c r="F1061" i="13" s="1"/>
  <c r="E1061" i="13" s="1" a="1"/>
  <c r="E1061" i="13" s="1"/>
  <c r="F1062" i="13" a="1"/>
  <c r="F1062" i="13" s="1"/>
  <c r="D1062" i="13" s="1"/>
  <c r="F1063" i="13" a="1"/>
  <c r="F1063" i="13" s="1"/>
  <c r="F1064" i="13" a="1"/>
  <c r="F1064" i="13" s="1"/>
  <c r="C1064" i="13" s="1" a="1"/>
  <c r="C1064" i="13" s="1"/>
  <c r="F1065" i="13" a="1"/>
  <c r="F1065" i="13" s="1"/>
  <c r="F1066" i="13" a="1"/>
  <c r="F1066" i="13" s="1"/>
  <c r="F1067" i="13" a="1"/>
  <c r="F1067" i="13" s="1"/>
  <c r="D1067" i="13" s="1"/>
  <c r="F1068" i="13" a="1"/>
  <c r="F1068" i="13" s="1"/>
  <c r="B1068" i="13" s="1" a="1"/>
  <c r="B1068" i="13" s="1"/>
  <c r="F1069" i="13" a="1"/>
  <c r="F1069" i="13" s="1"/>
  <c r="A1069" i="13" s="1" a="1"/>
  <c r="A1069" i="13" s="1"/>
  <c r="F1070" i="13" a="1"/>
  <c r="F1070" i="13" s="1"/>
  <c r="D1070" i="13" s="1"/>
  <c r="F1071" i="13" a="1"/>
  <c r="F1071" i="13" s="1"/>
  <c r="F1072" i="13" a="1"/>
  <c r="F1072" i="13" s="1"/>
  <c r="F1073" i="13" a="1"/>
  <c r="F1073" i="13" s="1"/>
  <c r="F1074" i="13" a="1"/>
  <c r="F1074" i="13" s="1"/>
  <c r="A1074" i="13" s="1" a="1"/>
  <c r="A1074" i="13" s="1"/>
  <c r="F1075" i="13" a="1"/>
  <c r="F1075" i="13" s="1"/>
  <c r="D1075" i="13" s="1"/>
  <c r="F1076" i="13" a="1"/>
  <c r="F1076" i="13" s="1"/>
  <c r="C1076" i="13" s="1" a="1"/>
  <c r="C1076" i="13" s="1"/>
  <c r="F1077" i="13" a="1"/>
  <c r="F1077" i="13" s="1"/>
  <c r="A1077" i="13" s="1" a="1"/>
  <c r="A1077" i="13" s="1"/>
  <c r="F1078" i="13" a="1"/>
  <c r="F1078" i="13" s="1"/>
  <c r="A1078" i="13" s="1" a="1"/>
  <c r="A1078" i="13" s="1"/>
  <c r="F1079" i="13" a="1"/>
  <c r="F1079" i="13" s="1"/>
  <c r="F1080" i="13" a="1"/>
  <c r="F1080" i="13" s="1"/>
  <c r="F1081" i="13" a="1"/>
  <c r="F1081" i="13" s="1"/>
  <c r="F1082" i="13" a="1"/>
  <c r="F1082" i="13" s="1"/>
  <c r="F1083" i="13" a="1"/>
  <c r="F1083" i="13" s="1"/>
  <c r="F1084" i="13" a="1"/>
  <c r="F1084" i="13" s="1"/>
  <c r="F1085" i="13" a="1"/>
  <c r="F1085" i="13" s="1"/>
  <c r="E1085" i="13" s="1" a="1"/>
  <c r="E1085" i="13" s="1"/>
  <c r="F1086" i="13" a="1"/>
  <c r="F1086" i="13" s="1"/>
  <c r="A1086" i="13" s="1" a="1"/>
  <c r="A1086" i="13" s="1"/>
  <c r="F1087" i="13" a="1"/>
  <c r="F1087" i="13" s="1"/>
  <c r="B1087" i="13" s="1" a="1"/>
  <c r="B1087" i="13" s="1"/>
  <c r="F1088" i="13" a="1"/>
  <c r="F1088" i="13" s="1"/>
  <c r="F1089" i="13" a="1"/>
  <c r="F1089" i="13" s="1"/>
  <c r="F1090" i="13" a="1"/>
  <c r="F1090" i="13" s="1"/>
  <c r="F1091" i="13" a="1"/>
  <c r="F1091" i="13" s="1"/>
  <c r="F1092" i="13" a="1"/>
  <c r="F1092" i="13" s="1"/>
  <c r="B1092" i="13" s="1" a="1"/>
  <c r="B1092" i="13" s="1"/>
  <c r="F1093" i="13" a="1"/>
  <c r="F1093" i="13" s="1"/>
  <c r="F1094" i="13" a="1"/>
  <c r="F1094" i="13" s="1"/>
  <c r="D1094" i="13" s="1"/>
  <c r="F1095" i="13" a="1"/>
  <c r="F1095" i="13" s="1"/>
  <c r="F1096" i="13" a="1"/>
  <c r="F1096" i="13" s="1"/>
  <c r="F1097" i="13" a="1"/>
  <c r="F1097" i="13" s="1"/>
  <c r="F1098" i="13" a="1"/>
  <c r="F1098" i="13" s="1"/>
  <c r="F1099" i="13" a="1"/>
  <c r="F1099" i="13" s="1"/>
  <c r="D1099" i="13" s="1"/>
  <c r="F1100" i="13" a="1"/>
  <c r="F1100" i="13" s="1"/>
  <c r="B1100" i="13" s="1" a="1"/>
  <c r="B1100" i="13" s="1"/>
  <c r="F1101" i="13" a="1"/>
  <c r="F1101" i="13" s="1"/>
  <c r="A1101" i="13" s="1" a="1"/>
  <c r="A1101" i="13" s="1"/>
  <c r="F1102" i="13" a="1"/>
  <c r="F1102" i="13" s="1"/>
  <c r="F1103" i="13" a="1"/>
  <c r="F1103" i="13" s="1"/>
  <c r="F1104" i="13" a="1"/>
  <c r="F1104" i="13" s="1"/>
  <c r="F1105" i="13" a="1"/>
  <c r="F1105" i="13" s="1"/>
  <c r="F1106" i="13" a="1"/>
  <c r="F1106" i="13" s="1"/>
  <c r="A1106" i="13" s="1" a="1"/>
  <c r="A1106" i="13" s="1"/>
  <c r="F1107" i="13" a="1"/>
  <c r="F1107" i="13" s="1"/>
  <c r="E1107" i="13" s="1" a="1"/>
  <c r="E1107" i="13" s="1"/>
  <c r="F1108" i="13" a="1"/>
  <c r="F1108" i="13" s="1"/>
  <c r="D1108" i="13" s="1"/>
  <c r="F1109" i="13" a="1"/>
  <c r="F1109" i="13" s="1"/>
  <c r="A1109" i="13" s="1" a="1"/>
  <c r="A1109" i="13" s="1"/>
  <c r="F1110" i="13" a="1"/>
  <c r="F1110" i="13" s="1"/>
  <c r="F1111" i="13" a="1"/>
  <c r="F1111" i="13" s="1"/>
  <c r="F1112" i="13" a="1"/>
  <c r="F1112" i="13" s="1"/>
  <c r="F1113" i="13" a="1"/>
  <c r="F1113" i="13" s="1"/>
  <c r="F1114" i="13" a="1"/>
  <c r="F1114" i="13" s="1"/>
  <c r="F1115" i="13" a="1"/>
  <c r="F1115" i="13" s="1"/>
  <c r="F1116" i="13" a="1"/>
  <c r="F1116" i="13" s="1"/>
  <c r="D1116" i="13" s="1"/>
  <c r="F1117" i="13" a="1"/>
  <c r="F1117" i="13" s="1"/>
  <c r="E1117" i="13" s="1" a="1"/>
  <c r="E1117" i="13" s="1"/>
  <c r="F1118" i="13" a="1"/>
  <c r="F1118" i="13" s="1"/>
  <c r="F1119" i="13" a="1"/>
  <c r="F1119" i="13" s="1"/>
  <c r="B1119" i="13" s="1" a="1"/>
  <c r="B1119" i="13" s="1"/>
  <c r="F1120" i="13" a="1"/>
  <c r="F1120" i="13" s="1"/>
  <c r="F1121" i="13" a="1"/>
  <c r="F1121" i="13" s="1"/>
  <c r="F1122" i="13" a="1"/>
  <c r="F1122" i="13" s="1"/>
  <c r="F1123" i="13" a="1"/>
  <c r="F1123" i="13" s="1"/>
  <c r="D1123" i="13" s="1"/>
  <c r="F1124" i="13" a="1"/>
  <c r="F1124" i="13" s="1"/>
  <c r="D1124" i="13" s="1"/>
  <c r="F1125" i="13" a="1"/>
  <c r="F1125" i="13" s="1"/>
  <c r="A1125" i="13" s="1" a="1"/>
  <c r="A1125" i="13" s="1"/>
  <c r="F1126" i="13" a="1"/>
  <c r="F1126" i="13" s="1"/>
  <c r="B1126" i="13" s="1" a="1"/>
  <c r="B1126" i="13" s="1"/>
  <c r="F1127" i="13" a="1"/>
  <c r="F1127" i="13" s="1"/>
  <c r="F1128" i="13" a="1"/>
  <c r="F1128" i="13" s="1"/>
  <c r="F1129" i="13" a="1"/>
  <c r="F1129" i="13" s="1"/>
  <c r="F1130" i="13" a="1"/>
  <c r="F1130" i="13" s="1"/>
  <c r="F1131" i="13" a="1"/>
  <c r="F1131" i="13" s="1"/>
  <c r="F1132" i="13" a="1"/>
  <c r="F1132" i="13" s="1"/>
  <c r="F1133" i="13" a="1"/>
  <c r="F1133" i="13" s="1"/>
  <c r="B1133" i="13" s="1" a="1"/>
  <c r="B1133" i="13" s="1"/>
  <c r="F1134" i="13" a="1"/>
  <c r="F1134" i="13" s="1"/>
  <c r="F1135" i="13" a="1"/>
  <c r="F1135" i="13" s="1"/>
  <c r="F1136" i="13" a="1"/>
  <c r="F1136" i="13" s="1"/>
  <c r="F1137" i="13" a="1"/>
  <c r="F1137" i="13" s="1"/>
  <c r="F1138" i="13" a="1"/>
  <c r="F1138" i="13" s="1"/>
  <c r="B1138" i="13" s="1" a="1"/>
  <c r="B1138" i="13" s="1"/>
  <c r="F1139" i="13" a="1"/>
  <c r="F1139" i="13" s="1"/>
  <c r="F1140" i="13" a="1"/>
  <c r="F1140" i="13" s="1"/>
  <c r="F1141" i="13" a="1"/>
  <c r="F1141" i="13" s="1"/>
  <c r="F1142" i="13" a="1"/>
  <c r="F1142" i="13" s="1"/>
  <c r="B1142" i="13" s="1" a="1"/>
  <c r="B1142" i="13" s="1"/>
  <c r="F1143" i="13" a="1"/>
  <c r="F1143" i="13" s="1"/>
  <c r="C1143" i="13" s="1" a="1"/>
  <c r="C1143" i="13" s="1"/>
  <c r="F1144" i="13" a="1"/>
  <c r="F1144" i="13" s="1"/>
  <c r="C1144" i="13" s="1" a="1"/>
  <c r="C1144" i="13" s="1"/>
  <c r="F1145" i="13" a="1"/>
  <c r="F1145" i="13" s="1"/>
  <c r="F1146" i="13" a="1"/>
  <c r="F1146" i="13" s="1"/>
  <c r="E1146" i="13" s="1" a="1"/>
  <c r="E1146" i="13" s="1"/>
  <c r="F1147" i="13" a="1"/>
  <c r="F1147" i="13" s="1"/>
  <c r="F1148" i="13" a="1"/>
  <c r="F1148" i="13" s="1"/>
  <c r="D1148" i="13" s="1"/>
  <c r="F1149" i="13" a="1"/>
  <c r="F1149" i="13" s="1"/>
  <c r="F1150" i="13" a="1"/>
  <c r="F1150" i="13" s="1"/>
  <c r="F1151" i="13" a="1"/>
  <c r="F1151" i="13" s="1"/>
  <c r="D1151" i="13" s="1"/>
  <c r="F1152" i="13" a="1"/>
  <c r="F1152" i="13" s="1"/>
  <c r="F1153" i="13" a="1"/>
  <c r="F1153" i="13" s="1"/>
  <c r="E1153" i="13" s="1" a="1"/>
  <c r="E1153" i="13" s="1"/>
  <c r="F1154" i="13" a="1"/>
  <c r="F1154" i="13" s="1"/>
  <c r="F1155" i="13" a="1"/>
  <c r="F1155" i="13" s="1"/>
  <c r="F1156" i="13" a="1"/>
  <c r="F1156" i="13" s="1"/>
  <c r="B1156" i="13" s="1" a="1"/>
  <c r="B1156" i="13" s="1"/>
  <c r="F1157" i="13" a="1"/>
  <c r="F1157" i="13" s="1"/>
  <c r="E1157" i="13" s="1" a="1"/>
  <c r="E1157" i="13" s="1"/>
  <c r="F1158" i="13" a="1"/>
  <c r="F1158" i="13" s="1"/>
  <c r="E1158" i="13" s="1" a="1"/>
  <c r="E1158" i="13" s="1"/>
  <c r="F1159" i="13" a="1"/>
  <c r="F1159" i="13" s="1"/>
  <c r="F1160" i="13" a="1"/>
  <c r="F1160" i="13" s="1"/>
  <c r="D1160" i="13" s="1"/>
  <c r="F1161" i="13" a="1"/>
  <c r="F1161" i="13" s="1"/>
  <c r="E1161" i="13" s="1" a="1"/>
  <c r="E1161" i="13" s="1"/>
  <c r="F1162" i="13" a="1"/>
  <c r="F1162" i="13" s="1"/>
  <c r="A1162" i="13" s="1" a="1"/>
  <c r="A1162" i="13" s="1"/>
  <c r="F1163" i="13" a="1"/>
  <c r="F1163" i="13" s="1"/>
  <c r="F1164" i="13" a="1"/>
  <c r="F1164" i="13" s="1"/>
  <c r="B1164" i="13" s="1" a="1"/>
  <c r="B1164" i="13" s="1"/>
  <c r="F1165" i="13" a="1"/>
  <c r="F1165" i="13" s="1"/>
  <c r="D1165" i="13" s="1"/>
  <c r="F1166" i="13" a="1"/>
  <c r="F1166" i="13" s="1"/>
  <c r="D1166" i="13" s="1"/>
  <c r="F1167" i="13" a="1"/>
  <c r="F1167" i="13" s="1"/>
  <c r="A1167" i="13" s="1" a="1"/>
  <c r="A1167" i="13" s="1"/>
  <c r="F1168" i="13" a="1"/>
  <c r="F1168" i="13" s="1"/>
  <c r="D1168" i="13" s="1"/>
  <c r="F1169" i="13" a="1"/>
  <c r="F1169" i="13" s="1"/>
  <c r="B1169" i="13" s="1" a="1"/>
  <c r="B1169" i="13" s="1"/>
  <c r="F1170" i="13" a="1"/>
  <c r="F1170" i="13" s="1"/>
  <c r="A1170" i="13" s="1" a="1"/>
  <c r="A1170" i="13" s="1"/>
  <c r="F1171" i="13" a="1"/>
  <c r="F1171" i="13" s="1"/>
  <c r="E1171" i="13" s="1" a="1"/>
  <c r="E1171" i="13" s="1"/>
  <c r="F1172" i="13" a="1"/>
  <c r="F1172" i="13" s="1"/>
  <c r="F1173" i="13" a="1"/>
  <c r="F1173" i="13" s="1"/>
  <c r="F1174" i="13" a="1"/>
  <c r="F1174" i="13" s="1"/>
  <c r="A1174" i="13" s="1" a="1"/>
  <c r="A1174" i="13" s="1"/>
  <c r="F1175" i="13" a="1"/>
  <c r="F1175" i="13" s="1"/>
  <c r="A1175" i="13" s="1" a="1"/>
  <c r="A1175" i="13" s="1"/>
  <c r="F1176" i="13" a="1"/>
  <c r="F1176" i="13" s="1"/>
  <c r="D1176" i="13" s="1"/>
  <c r="F1177" i="13" a="1"/>
  <c r="F1177" i="13" s="1"/>
  <c r="B1177" i="13" s="1" a="1"/>
  <c r="B1177" i="13" s="1"/>
  <c r="F1178" i="13" a="1"/>
  <c r="F1178" i="13" s="1"/>
  <c r="A1178" i="13" s="1" a="1"/>
  <c r="A1178" i="13" s="1"/>
  <c r="F1179" i="13" a="1"/>
  <c r="F1179" i="13" s="1"/>
  <c r="F1180" i="13" a="1"/>
  <c r="F1180" i="13" s="1"/>
  <c r="F1181" i="13" a="1"/>
  <c r="F1181" i="13" s="1"/>
  <c r="F1182" i="13" a="1"/>
  <c r="F1182" i="13" s="1"/>
  <c r="C1182" i="13" s="1" a="1"/>
  <c r="C1182" i="13" s="1"/>
  <c r="F1183" i="13" a="1"/>
  <c r="F1183" i="13" s="1"/>
  <c r="A1183" i="13" s="1" a="1"/>
  <c r="A1183" i="13" s="1"/>
  <c r="F1184" i="13" a="1"/>
  <c r="F1184" i="13" s="1"/>
  <c r="A1184" i="13" s="1" a="1"/>
  <c r="A1184" i="13" s="1"/>
  <c r="F1185" i="13" a="1"/>
  <c r="F1185" i="13" s="1"/>
  <c r="F1186" i="13" a="1"/>
  <c r="F1186" i="13" s="1"/>
  <c r="B1186" i="13" s="1" a="1"/>
  <c r="B1186" i="13" s="1"/>
  <c r="F1187" i="13" a="1"/>
  <c r="F1187" i="13" s="1"/>
  <c r="A1187" i="13" s="1" a="1"/>
  <c r="A1187" i="13" s="1"/>
  <c r="F1188" i="13" a="1"/>
  <c r="F1188" i="13" s="1"/>
  <c r="F1189" i="13" a="1"/>
  <c r="F1189" i="13" s="1"/>
  <c r="F1190" i="13" a="1"/>
  <c r="F1190" i="13" s="1"/>
  <c r="F1191" i="13" a="1"/>
  <c r="F1191" i="13" s="1"/>
  <c r="A1191" i="13" s="1" a="1"/>
  <c r="A1191" i="13" s="1"/>
  <c r="F1192" i="13" a="1"/>
  <c r="F1192" i="13" s="1"/>
  <c r="A1192" i="13" s="1" a="1"/>
  <c r="A1192" i="13" s="1"/>
  <c r="F1193" i="13" a="1"/>
  <c r="F1193" i="13" s="1"/>
  <c r="D1193" i="13" s="1"/>
  <c r="F1194" i="13" a="1"/>
  <c r="F1194" i="13" s="1"/>
  <c r="F1195" i="13" a="1"/>
  <c r="F1195" i="13" s="1"/>
  <c r="E1195" i="13" s="1" a="1"/>
  <c r="E1195" i="13" s="1"/>
  <c r="F1196" i="13" a="1"/>
  <c r="F1196" i="13" s="1"/>
  <c r="F1197" i="13" a="1"/>
  <c r="F1197" i="13" s="1"/>
  <c r="F1198" i="13" a="1"/>
  <c r="F1198" i="13" s="1"/>
  <c r="E1198" i="13" s="1" a="1"/>
  <c r="E1198" i="13" s="1"/>
  <c r="F1199" i="13" a="1"/>
  <c r="F1199" i="13" s="1"/>
  <c r="F1200" i="13" a="1"/>
  <c r="F1200" i="13" s="1"/>
  <c r="A1200" i="13" s="1" a="1"/>
  <c r="A1200" i="13" s="1"/>
  <c r="F1201" i="13" a="1"/>
  <c r="F1201" i="13" s="1"/>
  <c r="B1201" i="13" s="1" a="1"/>
  <c r="B1201" i="13" s="1"/>
  <c r="F1202" i="13" a="1"/>
  <c r="F1202" i="13" s="1"/>
  <c r="A1202" i="13" s="1" a="1"/>
  <c r="A1202" i="13" s="1"/>
  <c r="F1203" i="13" a="1"/>
  <c r="F1203" i="13" s="1"/>
  <c r="A1203" i="13" s="1" a="1"/>
  <c r="A1203" i="13" s="1"/>
  <c r="F1204" i="13" a="1"/>
  <c r="F1204" i="13" s="1"/>
  <c r="F1205" i="13" a="1"/>
  <c r="F1205" i="13" s="1"/>
  <c r="F1206" i="13" a="1"/>
  <c r="F1206" i="13" s="1"/>
  <c r="F1207" i="13" a="1"/>
  <c r="F1207" i="13" s="1"/>
  <c r="C1207" i="13" s="1" a="1"/>
  <c r="C1207" i="13" s="1"/>
  <c r="F1208" i="13" a="1"/>
  <c r="F1208" i="13" s="1"/>
  <c r="F1209" i="13" a="1"/>
  <c r="F1209" i="13" s="1"/>
  <c r="B1209" i="13" s="1" a="1"/>
  <c r="B1209" i="13" s="1"/>
  <c r="F1210" i="13" a="1"/>
  <c r="F1210" i="13" s="1"/>
  <c r="F1211" i="13" a="1"/>
  <c r="F1211" i="13" s="1"/>
  <c r="F1212" i="13" a="1"/>
  <c r="F1212" i="13" s="1"/>
  <c r="F1213" i="13" a="1"/>
  <c r="F1213" i="13" s="1"/>
  <c r="F1214" i="13" a="1"/>
  <c r="F1214" i="13" s="1"/>
  <c r="E1214" i="13" s="1" a="1"/>
  <c r="E1214" i="13" s="1"/>
  <c r="F1215" i="13" a="1"/>
  <c r="F1215" i="13" s="1"/>
  <c r="A1215" i="13" s="1" a="1"/>
  <c r="A1215" i="13" s="1"/>
  <c r="F1216" i="13" a="1"/>
  <c r="F1216" i="13" s="1"/>
  <c r="D1216" i="13" s="1"/>
  <c r="F1217" i="13" a="1"/>
  <c r="F1217" i="13" s="1"/>
  <c r="D1217" i="13" s="1"/>
  <c r="F1218" i="13" a="1"/>
  <c r="F1218" i="13" s="1"/>
  <c r="E1218" i="13" s="1" a="1"/>
  <c r="E1218" i="13" s="1"/>
  <c r="F1219" i="13" a="1"/>
  <c r="F1219" i="13" s="1"/>
  <c r="F1220" i="13" a="1"/>
  <c r="F1220" i="13" s="1"/>
  <c r="F1221" i="13" a="1"/>
  <c r="F1221" i="13" s="1"/>
  <c r="F1222" i="13" a="1"/>
  <c r="F1222" i="13" s="1"/>
  <c r="F1223" i="13" a="1"/>
  <c r="F1223" i="13" s="1"/>
  <c r="A1223" i="13" s="1" a="1"/>
  <c r="A1223" i="13" s="1"/>
  <c r="F1224" i="13" a="1"/>
  <c r="F1224" i="13" s="1"/>
  <c r="A1224" i="13" s="1" a="1"/>
  <c r="A1224" i="13" s="1"/>
  <c r="F1225" i="13" a="1"/>
  <c r="F1225" i="13" s="1"/>
  <c r="D1225" i="13" s="1"/>
  <c r="F1226" i="13" a="1"/>
  <c r="F1226" i="13" s="1"/>
  <c r="F1227" i="13" a="1"/>
  <c r="F1227" i="13" s="1"/>
  <c r="F1228" i="13" a="1"/>
  <c r="F1228" i="13" s="1"/>
  <c r="F1229" i="13" a="1"/>
  <c r="F1229" i="13" s="1"/>
  <c r="F1230" i="13" a="1"/>
  <c r="F1230" i="13" s="1"/>
  <c r="C1230" i="13" s="1" a="1"/>
  <c r="C1230" i="13" s="1"/>
  <c r="F1231" i="13" a="1"/>
  <c r="F1231" i="13" s="1"/>
  <c r="F1232" i="13" a="1"/>
  <c r="F1232" i="13" s="1"/>
  <c r="A1232" i="13" s="1" a="1"/>
  <c r="A1232" i="13" s="1"/>
  <c r="F1233" i="13" a="1"/>
  <c r="F1233" i="13" s="1"/>
  <c r="B1233" i="13" s="1" a="1"/>
  <c r="B1233" i="13" s="1"/>
  <c r="F1234" i="13" a="1"/>
  <c r="F1234" i="13" s="1"/>
  <c r="F1235" i="13" a="1"/>
  <c r="F1235" i="13" s="1"/>
  <c r="A1235" i="13" s="1" a="1"/>
  <c r="A1235" i="13" s="1"/>
  <c r="F1236" i="13" a="1"/>
  <c r="F1236" i="13" s="1"/>
  <c r="F1237" i="13" a="1"/>
  <c r="F1237" i="13" s="1"/>
  <c r="F1238" i="13" a="1"/>
  <c r="F1238" i="13" s="1"/>
  <c r="F1239" i="13" a="1"/>
  <c r="F1239" i="13" s="1"/>
  <c r="C1239" i="13" s="1" a="1"/>
  <c r="C1239" i="13" s="1"/>
  <c r="F1240" i="13" a="1"/>
  <c r="F1240" i="13" s="1"/>
  <c r="D1240" i="13" s="1"/>
  <c r="F1241" i="13" a="1"/>
  <c r="F1241" i="13" s="1"/>
  <c r="F1242" i="13" a="1"/>
  <c r="F1242" i="13" s="1"/>
  <c r="B1242" i="13" s="1" a="1"/>
  <c r="B1242" i="13" s="1"/>
  <c r="F1243" i="13" a="1"/>
  <c r="F1243" i="13" s="1"/>
  <c r="F1244" i="13" a="1"/>
  <c r="F1244" i="13" s="1"/>
  <c r="F1245" i="13" a="1"/>
  <c r="F1245" i="13" s="1"/>
  <c r="F1246" i="13" a="1"/>
  <c r="F1246" i="13" s="1"/>
  <c r="A1246" i="13" s="1" a="1"/>
  <c r="A1246" i="13" s="1"/>
  <c r="F1247" i="13" a="1"/>
  <c r="F1247" i="13" s="1"/>
  <c r="A1247" i="13" s="1" a="1"/>
  <c r="A1247" i="13" s="1"/>
  <c r="F1248" i="13" a="1"/>
  <c r="F1248" i="13" s="1"/>
  <c r="D1248" i="13" s="1"/>
  <c r="F1249" i="13" a="1"/>
  <c r="F1249" i="13" s="1"/>
  <c r="D1249" i="13" s="1"/>
  <c r="F1250" i="13" a="1"/>
  <c r="F1250" i="13" s="1"/>
  <c r="B1250" i="13" s="1" a="1"/>
  <c r="B1250" i="13" s="1"/>
  <c r="F1251" i="13" a="1"/>
  <c r="F1251" i="13" s="1"/>
  <c r="F1252" i="13" a="1"/>
  <c r="F1252" i="13" s="1"/>
  <c r="F1253" i="13" a="1"/>
  <c r="F1253" i="13" s="1"/>
  <c r="D1253" i="13" s="1"/>
  <c r="F1254" i="13" a="1"/>
  <c r="F1254" i="13" s="1"/>
  <c r="F1255" i="13" a="1"/>
  <c r="F1255" i="13" s="1"/>
  <c r="F1256" i="13" a="1"/>
  <c r="F1256" i="13" s="1"/>
  <c r="A1256" i="13" s="1" a="1"/>
  <c r="A1256" i="13" s="1"/>
  <c r="F1257" i="13" a="1"/>
  <c r="F1257" i="13" s="1"/>
  <c r="D1257" i="13" s="1"/>
  <c r="F1258" i="13" a="1"/>
  <c r="F1258" i="13" s="1"/>
  <c r="D1258" i="13" s="1"/>
  <c r="F1259" i="13" a="1"/>
  <c r="F1259" i="13" s="1"/>
  <c r="F1260" i="13" a="1"/>
  <c r="F1260" i="13" s="1"/>
  <c r="E1260" i="13" s="1" a="1"/>
  <c r="E1260" i="13" s="1"/>
  <c r="F1261" i="13" a="1"/>
  <c r="F1261" i="13" s="1"/>
  <c r="E1261" i="13" s="1" a="1"/>
  <c r="E1261" i="13" s="1"/>
  <c r="F1262" i="13" a="1"/>
  <c r="F1262" i="13" s="1"/>
  <c r="F1263" i="13" a="1"/>
  <c r="F1263" i="13" s="1"/>
  <c r="C1263" i="13" s="1" a="1"/>
  <c r="C1263" i="13" s="1"/>
  <c r="F1264" i="13" a="1"/>
  <c r="F1264" i="13" s="1"/>
  <c r="F1265" i="13" a="1"/>
  <c r="F1265" i="13" s="1"/>
  <c r="E1265" i="13" s="1" a="1"/>
  <c r="E1265" i="13" s="1"/>
  <c r="F1266" i="13" a="1"/>
  <c r="F1266" i="13" s="1"/>
  <c r="F1267" i="13" a="1"/>
  <c r="F1267" i="13" s="1"/>
  <c r="E1267" i="13" s="1" a="1"/>
  <c r="E1267" i="13" s="1"/>
  <c r="F1268" i="13" a="1"/>
  <c r="F1268" i="13" s="1"/>
  <c r="A1268" i="13" s="1" a="1"/>
  <c r="A1268" i="13" s="1"/>
  <c r="F1269" i="13" a="1"/>
  <c r="F1269" i="13" s="1"/>
  <c r="F1270" i="13" a="1"/>
  <c r="F1270" i="13" s="1"/>
  <c r="F1271" i="13" a="1"/>
  <c r="F1271" i="13" s="1"/>
  <c r="F1272" i="13" a="1"/>
  <c r="F1272" i="13" s="1"/>
  <c r="A1272" i="13" s="1" a="1"/>
  <c r="A1272" i="13" s="1"/>
  <c r="F1273" i="13" a="1"/>
  <c r="F1273" i="13" s="1"/>
  <c r="F1274" i="13" a="1"/>
  <c r="F1274" i="13" s="1"/>
  <c r="A1274" i="13" s="1" a="1"/>
  <c r="A1274" i="13" s="1"/>
  <c r="F1275" i="13" a="1"/>
  <c r="F1275" i="13" s="1"/>
  <c r="F1276" i="13" a="1"/>
  <c r="F1276" i="13" s="1"/>
  <c r="F1277" i="13" a="1"/>
  <c r="F1277" i="13" s="1"/>
  <c r="E1277" i="13" s="1" a="1"/>
  <c r="E1277" i="13" s="1"/>
  <c r="F1278" i="13" a="1"/>
  <c r="F1278" i="13" s="1"/>
  <c r="D1278" i="13" s="1"/>
  <c r="F1279" i="13" a="1"/>
  <c r="F1279" i="13" s="1"/>
  <c r="E1279" i="13" s="1" a="1"/>
  <c r="E1279" i="13" s="1"/>
  <c r="F1280" i="13" a="1"/>
  <c r="F1280" i="13" s="1"/>
  <c r="F1281" i="13" a="1"/>
  <c r="F1281" i="13" s="1"/>
  <c r="B1281" i="13" s="1" a="1"/>
  <c r="B1281" i="13" s="1"/>
  <c r="F1282" i="13" a="1"/>
  <c r="F1282" i="13" s="1"/>
  <c r="B1282" i="13" s="1" a="1"/>
  <c r="B1282" i="13" s="1"/>
  <c r="F1283" i="13" a="1"/>
  <c r="F1283" i="13" s="1"/>
  <c r="A1283" i="13" s="1" a="1"/>
  <c r="A1283" i="13" s="1"/>
  <c r="F1284" i="13" a="1"/>
  <c r="F1284" i="13" s="1"/>
  <c r="C1284" i="13" s="1" a="1"/>
  <c r="C1284" i="13" s="1"/>
  <c r="F1285" i="13" a="1"/>
  <c r="F1285" i="13" s="1"/>
  <c r="F1286" i="13" a="1"/>
  <c r="F1286" i="13" s="1"/>
  <c r="B1286" i="13" s="1" a="1"/>
  <c r="B1286" i="13" s="1"/>
  <c r="F1287" i="13" a="1"/>
  <c r="F1287" i="13" s="1"/>
  <c r="A1287" i="13" s="1" a="1"/>
  <c r="A1287" i="13" s="1"/>
  <c r="F1288" i="13" a="1"/>
  <c r="F1288" i="13" s="1"/>
  <c r="F1289" i="13" a="1"/>
  <c r="F1289" i="13" s="1"/>
  <c r="E1289" i="13" s="1" a="1"/>
  <c r="E1289" i="13" s="1"/>
  <c r="F1290" i="13" a="1"/>
  <c r="F1290" i="13" s="1"/>
  <c r="F1291" i="13" a="1"/>
  <c r="F1291" i="13" s="1"/>
  <c r="F1292" i="13" a="1"/>
  <c r="F1292" i="13" s="1"/>
  <c r="F1293" i="13" a="1"/>
  <c r="F1293" i="13" s="1"/>
  <c r="E1293" i="13" s="1" a="1"/>
  <c r="E1293" i="13" s="1"/>
  <c r="F1294" i="13" a="1"/>
  <c r="F1294" i="13" s="1"/>
  <c r="F1295" i="13" a="1"/>
  <c r="F1295" i="13" s="1"/>
  <c r="E1295" i="13" s="1" a="1"/>
  <c r="E1295" i="13" s="1"/>
  <c r="F1296" i="13" a="1"/>
  <c r="F1296" i="13" s="1"/>
  <c r="E1296" i="13" s="1" a="1"/>
  <c r="E1296" i="13" s="1"/>
  <c r="F1297" i="13" a="1"/>
  <c r="F1297" i="13" s="1"/>
  <c r="D1297" i="13" s="1"/>
  <c r="F1298" i="13" a="1"/>
  <c r="F1298" i="13" s="1"/>
  <c r="A1298" i="13" s="1" a="1"/>
  <c r="A1298" i="13" s="1"/>
  <c r="F1299" i="13" a="1"/>
  <c r="F1299" i="13" s="1"/>
  <c r="A1299" i="13" s="1" a="1"/>
  <c r="A1299" i="13" s="1"/>
  <c r="F1300" i="13" a="1"/>
  <c r="F1300" i="13" s="1"/>
  <c r="C1300" i="13" s="1" a="1"/>
  <c r="C1300" i="13" s="1"/>
  <c r="F1301" i="13" a="1"/>
  <c r="F1301" i="13" s="1"/>
  <c r="B1301" i="13" s="1" a="1"/>
  <c r="B1301" i="13" s="1"/>
  <c r="F1302" i="13" a="1"/>
  <c r="F1302" i="13" s="1"/>
  <c r="D1302" i="13" s="1"/>
  <c r="F1303" i="13" a="1"/>
  <c r="F1303" i="13" s="1"/>
  <c r="A1303" i="13" s="1" a="1"/>
  <c r="A1303" i="13" s="1"/>
  <c r="F1304" i="13" a="1"/>
  <c r="F1304" i="13" s="1"/>
  <c r="A1304" i="13" s="1" a="1"/>
  <c r="A1304" i="13" s="1"/>
  <c r="F1305" i="13" a="1"/>
  <c r="F1305" i="13" s="1"/>
  <c r="F1306" i="13" a="1"/>
  <c r="F1306" i="13" s="1"/>
  <c r="F1307" i="13" a="1"/>
  <c r="F1307" i="13" s="1"/>
  <c r="B1307" i="13" s="1" a="1"/>
  <c r="B1307" i="13" s="1"/>
  <c r="F1308" i="13" a="1"/>
  <c r="F1308" i="13" s="1"/>
  <c r="C1308" i="13" s="1" a="1"/>
  <c r="C1308" i="13" s="1"/>
  <c r="F1309" i="13" a="1"/>
  <c r="F1309" i="13" s="1"/>
  <c r="B1309" i="13" s="1" a="1"/>
  <c r="B1309" i="13" s="1"/>
  <c r="F1310" i="13" a="1"/>
  <c r="F1310" i="13" s="1"/>
  <c r="F1311" i="13" a="1"/>
  <c r="F1311" i="13" s="1"/>
  <c r="A1311" i="13" s="1" a="1"/>
  <c r="A1311" i="13" s="1"/>
  <c r="F1312" i="13" a="1"/>
  <c r="F1312" i="13" s="1"/>
  <c r="D1312" i="13" s="1"/>
  <c r="F1313" i="13" a="1"/>
  <c r="F1313" i="13" s="1"/>
  <c r="F1314" i="13" a="1"/>
  <c r="F1314" i="13" s="1"/>
  <c r="F1315" i="13" a="1"/>
  <c r="F1315" i="13" s="1"/>
  <c r="A1315" i="13" s="1" a="1"/>
  <c r="A1315" i="13" s="1"/>
  <c r="F1316" i="13" a="1"/>
  <c r="F1316" i="13" s="1"/>
  <c r="A1316" i="13" s="1" a="1"/>
  <c r="A1316" i="13" s="1"/>
  <c r="F1317" i="13" a="1"/>
  <c r="F1317" i="13" s="1"/>
  <c r="F1318" i="13" a="1"/>
  <c r="F1318" i="13" s="1"/>
  <c r="B1318" i="13" s="1" a="1"/>
  <c r="B1318" i="13" s="1"/>
  <c r="F1319" i="13" a="1"/>
  <c r="F1319" i="13" s="1"/>
  <c r="F1320" i="13" a="1"/>
  <c r="F1320" i="13" s="1"/>
  <c r="E1320" i="13" s="1" a="1"/>
  <c r="E1320" i="13" s="1"/>
  <c r="F1321" i="13" a="1"/>
  <c r="F1321" i="13" s="1"/>
  <c r="F1322" i="13" a="1"/>
  <c r="F1322" i="13" s="1"/>
  <c r="F1323" i="13" a="1"/>
  <c r="F1323" i="13" s="1"/>
  <c r="C1323" i="13" s="1" a="1"/>
  <c r="C1323" i="13" s="1"/>
  <c r="F1324" i="13" a="1"/>
  <c r="F1324" i="13" s="1"/>
  <c r="A1324" i="13" s="1" a="1"/>
  <c r="A1324" i="13" s="1"/>
  <c r="F1325" i="13" a="1"/>
  <c r="F1325" i="13" s="1"/>
  <c r="F1326" i="13" a="1"/>
  <c r="F1326" i="13" s="1"/>
  <c r="B1326" i="13" s="1" a="1"/>
  <c r="B1326" i="13" s="1"/>
  <c r="F1327" i="13" a="1"/>
  <c r="F1327" i="13" s="1"/>
  <c r="C1327" i="13" s="1" a="1"/>
  <c r="C1327" i="13" s="1"/>
  <c r="F1328" i="13" a="1"/>
  <c r="F1328" i="13" s="1"/>
  <c r="A1328" i="13" s="1" a="1"/>
  <c r="A1328" i="13" s="1"/>
  <c r="F1329" i="13" a="1"/>
  <c r="F1329" i="13" s="1"/>
  <c r="F1330" i="13" a="1"/>
  <c r="F1330" i="13" s="1"/>
  <c r="F1331" i="13" a="1"/>
  <c r="F1331" i="13" s="1"/>
  <c r="F1332" i="13" a="1"/>
  <c r="F1332" i="13" s="1"/>
  <c r="B1332" i="13" s="1" a="1"/>
  <c r="B1332" i="13" s="1"/>
  <c r="F1333" i="13" a="1"/>
  <c r="F1333" i="13" s="1"/>
  <c r="F1334" i="13" a="1"/>
  <c r="F1334" i="13" s="1"/>
  <c r="F1335" i="13" a="1"/>
  <c r="F1335" i="13" s="1"/>
  <c r="F1336" i="13" a="1"/>
  <c r="F1336" i="13" s="1"/>
  <c r="F1337" i="13" a="1"/>
  <c r="F1337" i="13" s="1"/>
  <c r="F1338" i="13" a="1"/>
  <c r="F1338" i="13" s="1"/>
  <c r="F1339" i="13" a="1"/>
  <c r="F1339" i="13" s="1"/>
  <c r="F1340" i="13" a="1"/>
  <c r="F1340" i="13" s="1"/>
  <c r="C1340" i="13" s="1" a="1"/>
  <c r="C1340" i="13" s="1"/>
  <c r="F1341" i="13" a="1"/>
  <c r="F1341" i="13" s="1"/>
  <c r="C1341" i="13" s="1" a="1"/>
  <c r="C1341" i="13" s="1"/>
  <c r="F1342" i="13" a="1"/>
  <c r="F1342" i="13" s="1"/>
  <c r="A1342" i="13" s="1" a="1"/>
  <c r="A1342" i="13" s="1"/>
  <c r="F1343" i="13" a="1"/>
  <c r="F1343" i="13" s="1"/>
  <c r="F1344" i="13" a="1"/>
  <c r="F1344" i="13" s="1"/>
  <c r="F1345" i="13" a="1"/>
  <c r="F1345" i="13" s="1"/>
  <c r="F1346" i="13" a="1"/>
  <c r="F1346" i="13" s="1"/>
  <c r="C1346" i="13" s="1" a="1"/>
  <c r="C1346" i="13" s="1"/>
  <c r="F1347" i="13" a="1"/>
  <c r="F1347" i="13" s="1"/>
  <c r="F1348" i="13" a="1"/>
  <c r="F1348" i="13" s="1"/>
  <c r="C1348" i="13" s="1" a="1"/>
  <c r="C1348" i="13" s="1"/>
  <c r="F1349" i="13" a="1"/>
  <c r="F1349" i="13" s="1"/>
  <c r="F1350" i="13" a="1"/>
  <c r="F1350" i="13" s="1"/>
  <c r="D1350" i="13" s="1"/>
  <c r="F1351" i="13" a="1"/>
  <c r="F1351" i="13" s="1"/>
  <c r="B1351" i="13" s="1" a="1"/>
  <c r="B1351" i="13" s="1"/>
  <c r="F1352" i="13" a="1"/>
  <c r="F1352" i="13" s="1"/>
  <c r="F1353" i="13" a="1"/>
  <c r="F1353" i="13" s="1"/>
  <c r="A1353" i="13" s="1" a="1"/>
  <c r="A1353" i="13" s="1"/>
  <c r="F1354" i="13" a="1"/>
  <c r="F1354" i="13" s="1"/>
  <c r="F1355" i="13" a="1"/>
  <c r="F1355" i="13" s="1"/>
  <c r="F1356" i="13" a="1"/>
  <c r="F1356" i="13" s="1"/>
  <c r="D1356" i="13" s="1"/>
  <c r="F1357" i="13" a="1"/>
  <c r="F1357" i="13" s="1"/>
  <c r="F1358" i="13" a="1"/>
  <c r="F1358" i="13" s="1"/>
  <c r="D1358" i="13" s="1"/>
  <c r="F1359" i="13" a="1"/>
  <c r="F1359" i="13" s="1"/>
  <c r="F1360" i="13" a="1"/>
  <c r="F1360" i="13" s="1"/>
  <c r="F1361" i="13" a="1"/>
  <c r="F1361" i="13" s="1"/>
  <c r="A1361" i="13" s="1" a="1"/>
  <c r="A1361" i="13" s="1"/>
  <c r="F1362" i="13" a="1"/>
  <c r="F1362" i="13" s="1"/>
  <c r="F1363" i="13" a="1"/>
  <c r="F1363" i="13" s="1"/>
  <c r="A1363" i="13" s="1" a="1"/>
  <c r="A1363" i="13" s="1"/>
  <c r="F1364" i="13" a="1"/>
  <c r="F1364" i="13" s="1"/>
  <c r="E1364" i="13" s="1" a="1"/>
  <c r="E1364" i="13" s="1"/>
  <c r="F1365" i="13" a="1"/>
  <c r="F1365" i="13" s="1"/>
  <c r="F1366" i="13" a="1"/>
  <c r="F1366" i="13" s="1"/>
  <c r="E1366" i="13" s="1" a="1"/>
  <c r="E1366" i="13" s="1"/>
  <c r="F1367" i="13" a="1"/>
  <c r="F1367" i="13" s="1"/>
  <c r="C1367" i="13" s="1" a="1"/>
  <c r="C1367" i="13" s="1"/>
  <c r="F1368" i="13" a="1"/>
  <c r="F1368" i="13" s="1"/>
  <c r="B1368" i="13" s="1" a="1"/>
  <c r="B1368" i="13" s="1"/>
  <c r="F1369" i="13" a="1"/>
  <c r="F1369" i="13" s="1"/>
  <c r="F1370" i="13" a="1"/>
  <c r="F1370" i="13" s="1"/>
  <c r="F1371" i="13" a="1"/>
  <c r="F1371" i="13" s="1"/>
  <c r="F1372" i="13" a="1"/>
  <c r="F1372" i="13" s="1"/>
  <c r="D1372" i="13" s="1"/>
  <c r="F1373" i="13" a="1"/>
  <c r="F1373" i="13" s="1"/>
  <c r="F1374" i="13" a="1"/>
  <c r="F1374" i="13" s="1"/>
  <c r="F1375" i="13" a="1"/>
  <c r="F1375" i="13" s="1"/>
  <c r="F1376" i="13" a="1"/>
  <c r="F1376" i="13" s="1"/>
  <c r="F1377" i="13" a="1"/>
  <c r="F1377" i="13" s="1"/>
  <c r="F1378" i="13" a="1"/>
  <c r="F1378" i="13" s="1"/>
  <c r="B1378" i="13" s="1" a="1"/>
  <c r="B1378" i="13" s="1"/>
  <c r="F1379" i="13" a="1"/>
  <c r="F1379" i="13" s="1"/>
  <c r="E1379" i="13" s="1" a="1"/>
  <c r="E1379" i="13" s="1"/>
  <c r="F1380" i="13" a="1"/>
  <c r="F1380" i="13" s="1"/>
  <c r="C1380" i="13" s="1" a="1"/>
  <c r="C1380" i="13" s="1"/>
  <c r="F1381" i="13" a="1"/>
  <c r="F1381" i="13" s="1"/>
  <c r="E1381" i="13" s="1" a="1"/>
  <c r="E1381" i="13" s="1"/>
  <c r="F1382" i="13" a="1"/>
  <c r="F1382" i="13" s="1"/>
  <c r="A1382" i="13" s="1" a="1"/>
  <c r="A1382" i="13" s="1"/>
  <c r="F1383" i="13" a="1"/>
  <c r="F1383" i="13" s="1"/>
  <c r="F1384" i="13" a="1"/>
  <c r="F1384" i="13" s="1"/>
  <c r="C1384" i="13" s="1" a="1"/>
  <c r="C1384" i="13" s="1"/>
  <c r="F1385" i="13" a="1"/>
  <c r="F1385" i="13" s="1"/>
  <c r="F1386" i="13" a="1"/>
  <c r="F1386" i="13" s="1"/>
  <c r="D1386" i="13" s="1"/>
  <c r="F1387" i="13" a="1"/>
  <c r="F1387" i="13" s="1"/>
  <c r="C1387" i="13" s="1" a="1"/>
  <c r="C1387" i="13" s="1"/>
  <c r="F1388" i="13" a="1"/>
  <c r="F1388" i="13" s="1"/>
  <c r="F1389" i="13" a="1"/>
  <c r="F1389" i="13" s="1"/>
  <c r="F1390" i="13" a="1"/>
  <c r="F1390" i="13" s="1"/>
  <c r="F1391" i="13" a="1"/>
  <c r="F1391" i="13" s="1"/>
  <c r="F1392" i="13" a="1"/>
  <c r="F1392" i="13" s="1"/>
  <c r="F1393" i="13" a="1"/>
  <c r="F1393" i="13" s="1"/>
  <c r="F1394" i="13" a="1"/>
  <c r="F1394" i="13" s="1"/>
  <c r="D1394" i="13" s="1"/>
  <c r="F1395" i="13" a="1"/>
  <c r="F1395" i="13" s="1"/>
  <c r="C1395" i="13" s="1" a="1"/>
  <c r="C1395" i="13" s="1"/>
  <c r="F1396" i="13" a="1"/>
  <c r="F1396" i="13" s="1"/>
  <c r="D1396" i="13" s="1"/>
  <c r="F1397" i="13" a="1"/>
  <c r="F1397" i="13" s="1"/>
  <c r="F1398" i="13" a="1"/>
  <c r="F1398" i="13" s="1"/>
  <c r="F1399" i="13" a="1"/>
  <c r="F1399" i="13" s="1"/>
  <c r="F1400" i="13" a="1"/>
  <c r="F1400" i="13" s="1"/>
  <c r="F1401" i="13" a="1"/>
  <c r="F1401" i="13" s="1"/>
  <c r="F1402" i="13" a="1"/>
  <c r="F1402" i="13" s="1"/>
  <c r="D1402" i="13" s="1"/>
  <c r="F1403" i="13" a="1"/>
  <c r="F1403" i="13" s="1"/>
  <c r="C1403" i="13" s="1" a="1"/>
  <c r="C1403" i="13" s="1"/>
  <c r="F1404" i="13" a="1"/>
  <c r="F1404" i="13" s="1"/>
  <c r="F1405" i="13" a="1"/>
  <c r="F1405" i="13" s="1"/>
  <c r="F1406" i="13" a="1"/>
  <c r="F1406" i="13" s="1"/>
  <c r="F1407" i="13" a="1"/>
  <c r="F1407" i="13" s="1"/>
  <c r="E1407" i="13" s="1" a="1"/>
  <c r="E1407" i="13" s="1"/>
  <c r="F1408" i="13" a="1"/>
  <c r="F1408" i="13" s="1"/>
  <c r="F1409" i="13" a="1"/>
  <c r="F1409" i="13" s="1"/>
  <c r="F1410" i="13" a="1"/>
  <c r="F1410" i="13" s="1"/>
  <c r="D1410" i="13" s="1"/>
  <c r="F1411" i="13" a="1"/>
  <c r="F1411" i="13" s="1"/>
  <c r="F1412" i="13" a="1"/>
  <c r="F1412" i="13" s="1"/>
  <c r="F1413" i="13" a="1"/>
  <c r="F1413" i="13" s="1"/>
  <c r="F1414" i="13" a="1"/>
  <c r="F1414" i="13" s="1"/>
  <c r="F1415" i="13" a="1"/>
  <c r="F1415" i="13" s="1"/>
  <c r="F1416" i="13" a="1"/>
  <c r="F1416" i="13" s="1"/>
  <c r="C1416" i="13" s="1" a="1"/>
  <c r="C1416" i="13" s="1"/>
  <c r="F1417" i="13" a="1"/>
  <c r="F1417" i="13" s="1"/>
  <c r="F1418" i="13" a="1"/>
  <c r="F1418" i="13" s="1"/>
  <c r="D1418" i="13" s="1"/>
  <c r="F1419" i="13" a="1"/>
  <c r="F1419" i="13" s="1"/>
  <c r="C1419" i="13" s="1" a="1"/>
  <c r="C1419" i="13" s="1"/>
  <c r="F1420" i="13" a="1"/>
  <c r="F1420" i="13" s="1"/>
  <c r="F1421" i="13" a="1"/>
  <c r="F1421" i="13" s="1"/>
  <c r="F1422" i="13" a="1"/>
  <c r="F1422" i="13" s="1"/>
  <c r="F1423" i="13" a="1"/>
  <c r="F1423" i="13" s="1"/>
  <c r="E1423" i="13" s="1" a="1"/>
  <c r="E1423" i="13" s="1"/>
  <c r="F1424" i="13" a="1"/>
  <c r="F1424" i="13" s="1"/>
  <c r="E1424" i="13" s="1" a="1"/>
  <c r="E1424" i="13" s="1"/>
  <c r="F1425" i="13" a="1"/>
  <c r="F1425" i="13" s="1"/>
  <c r="A1425" i="13" s="1" a="1"/>
  <c r="A1425" i="13" s="1"/>
  <c r="F1426" i="13" a="1"/>
  <c r="F1426" i="13" s="1"/>
  <c r="F1427" i="13" a="1"/>
  <c r="F1427" i="13" s="1"/>
  <c r="E1427" i="13" s="1" a="1"/>
  <c r="E1427" i="13" s="1"/>
  <c r="F1428" i="13" a="1"/>
  <c r="F1428" i="13" s="1"/>
  <c r="F1429" i="13" a="1"/>
  <c r="F1429" i="13" s="1"/>
  <c r="F1430" i="13" a="1"/>
  <c r="F1430" i="13" s="1"/>
  <c r="F1431" i="13" a="1"/>
  <c r="F1431" i="13" s="1"/>
  <c r="F1432" i="13" a="1"/>
  <c r="F1432" i="13" s="1"/>
  <c r="F1433" i="13" a="1"/>
  <c r="F1433" i="13" s="1"/>
  <c r="A1433" i="13" s="1" a="1"/>
  <c r="A1433" i="13" s="1"/>
  <c r="F1434" i="13" a="1"/>
  <c r="F1434" i="13" s="1"/>
  <c r="B1434" i="13" s="1" a="1"/>
  <c r="B1434" i="13" s="1"/>
  <c r="F1435" i="13" a="1"/>
  <c r="F1435" i="13" s="1"/>
  <c r="E1435" i="13" s="1" a="1"/>
  <c r="E1435" i="13" s="1"/>
  <c r="F1436" i="13" a="1"/>
  <c r="F1436" i="13" s="1"/>
  <c r="F1437" i="13" a="1"/>
  <c r="F1437" i="13" s="1"/>
  <c r="C1437" i="13" s="1" a="1"/>
  <c r="C1437" i="13" s="1"/>
  <c r="F1438" i="13" a="1"/>
  <c r="F1438" i="13" s="1"/>
  <c r="D1438" i="13" s="1"/>
  <c r="F1439" i="13" a="1"/>
  <c r="F1439" i="13" s="1"/>
  <c r="F1440" i="13" a="1"/>
  <c r="F1440" i="13" s="1"/>
  <c r="F1441" i="13" a="1"/>
  <c r="F1441" i="13" s="1"/>
  <c r="A1441" i="13" s="1" a="1"/>
  <c r="A1441" i="13" s="1"/>
  <c r="F1442" i="13" a="1"/>
  <c r="F1442" i="13" s="1"/>
  <c r="F1443" i="13" a="1"/>
  <c r="F1443" i="13" s="1"/>
  <c r="F1444" i="13" a="1"/>
  <c r="F1444" i="13" s="1"/>
  <c r="F1445" i="13" a="1"/>
  <c r="F1445" i="13" s="1"/>
  <c r="F1446" i="13" a="1"/>
  <c r="F1446" i="13" s="1"/>
  <c r="F1447" i="13" a="1"/>
  <c r="F1447" i="13" s="1"/>
  <c r="D1447" i="13" s="1"/>
  <c r="F1448" i="13" a="1"/>
  <c r="F1448" i="13" s="1"/>
  <c r="F1449" i="13" a="1"/>
  <c r="F1449" i="13" s="1"/>
  <c r="A1449" i="13" s="1" a="1"/>
  <c r="A1449" i="13" s="1"/>
  <c r="F1450" i="13" a="1"/>
  <c r="F1450" i="13" s="1"/>
  <c r="F1451" i="13" a="1"/>
  <c r="F1451" i="13" s="1"/>
  <c r="F1452" i="13" a="1"/>
  <c r="F1452" i="13" s="1"/>
  <c r="F1453" i="13" a="1"/>
  <c r="F1453" i="13" s="1"/>
  <c r="F1454" i="13" a="1"/>
  <c r="F1454" i="13" s="1"/>
  <c r="F1455" i="13" a="1"/>
  <c r="F1455" i="13" s="1"/>
  <c r="B1455" i="13" s="1" a="1"/>
  <c r="B1455" i="13" s="1"/>
  <c r="F1456" i="13" a="1"/>
  <c r="F1456" i="13" s="1"/>
  <c r="F1457" i="13" a="1"/>
  <c r="F1457" i="13" s="1"/>
  <c r="F1458" i="13" a="1"/>
  <c r="F1458" i="13" s="1"/>
  <c r="F1459" i="13" a="1"/>
  <c r="F1459" i="13" s="1"/>
  <c r="E1459" i="13" s="1" a="1"/>
  <c r="E1459" i="13" s="1"/>
  <c r="F1460" i="13" a="1"/>
  <c r="F1460" i="13" s="1"/>
  <c r="E1460" i="13" s="1" a="1"/>
  <c r="E1460" i="13" s="1"/>
  <c r="F1461" i="13" a="1"/>
  <c r="F1461" i="13" s="1"/>
  <c r="A1461" i="13" s="1" a="1"/>
  <c r="A1461" i="13" s="1"/>
  <c r="F1462" i="13" a="1"/>
  <c r="F1462" i="13" s="1"/>
  <c r="D1462" i="13" s="1"/>
  <c r="F1463" i="13" a="1"/>
  <c r="F1463" i="13" s="1"/>
  <c r="F1464" i="13" a="1"/>
  <c r="F1464" i="13" s="1"/>
  <c r="F1465" i="13" a="1"/>
  <c r="F1465" i="13" s="1"/>
  <c r="A1465" i="13" s="1" a="1"/>
  <c r="A1465" i="13" s="1"/>
  <c r="F1466" i="13" a="1"/>
  <c r="F1466" i="13" s="1"/>
  <c r="F1467" i="13" a="1"/>
  <c r="F1467" i="13" s="1"/>
  <c r="D1467" i="13" s="1"/>
  <c r="F1468" i="13" a="1"/>
  <c r="F1468" i="13" s="1"/>
  <c r="F1469" i="13" a="1"/>
  <c r="F1469" i="13" s="1"/>
  <c r="A1469" i="13" s="1" a="1"/>
  <c r="A1469" i="13" s="1"/>
  <c r="F1470" i="13" a="1"/>
  <c r="F1470" i="13" s="1"/>
  <c r="A1470" i="13" s="1" a="1"/>
  <c r="A1470" i="13" s="1"/>
  <c r="F1471" i="13" a="1"/>
  <c r="F1471" i="13" s="1"/>
  <c r="F1472" i="13" a="1"/>
  <c r="F1472" i="13" s="1"/>
  <c r="E1472" i="13" s="1" a="1"/>
  <c r="E1472" i="13" s="1"/>
  <c r="F1473" i="13" a="1"/>
  <c r="F1473" i="13" s="1"/>
  <c r="A1473" i="13" s="1" a="1"/>
  <c r="A1473" i="13" s="1"/>
  <c r="F1474" i="13" a="1"/>
  <c r="F1474" i="13" s="1"/>
  <c r="F1475" i="13" a="1"/>
  <c r="F1475" i="13" s="1"/>
  <c r="F1476" i="13" a="1"/>
  <c r="F1476" i="13" s="1"/>
  <c r="F1477" i="13" a="1"/>
  <c r="F1477" i="13" s="1"/>
  <c r="A1477" i="13" s="1" a="1"/>
  <c r="A1477" i="13" s="1"/>
  <c r="F1478" i="13" a="1"/>
  <c r="F1478" i="13" s="1"/>
  <c r="A1478" i="13" s="1" a="1"/>
  <c r="A1478" i="13" s="1"/>
  <c r="F1479" i="13" a="1"/>
  <c r="F1479" i="13" s="1"/>
  <c r="B1479" i="13" s="1" a="1"/>
  <c r="B1479" i="13" s="1"/>
  <c r="F1480" i="13" a="1"/>
  <c r="F1480" i="13" s="1"/>
  <c r="E1480" i="13" s="1" a="1"/>
  <c r="E1480" i="13" s="1"/>
  <c r="F1481" i="13" a="1"/>
  <c r="F1481" i="13" s="1"/>
  <c r="F1482" i="13" a="1"/>
  <c r="F1482" i="13" s="1"/>
  <c r="B1482" i="13" s="1" a="1"/>
  <c r="B1482" i="13" s="1"/>
  <c r="F1483" i="13" a="1"/>
  <c r="F1483" i="13" s="1"/>
  <c r="B1483" i="13" s="1" a="1"/>
  <c r="B1483" i="13" s="1"/>
  <c r="F1484" i="13" a="1"/>
  <c r="F1484" i="13" s="1"/>
  <c r="F1485" i="13" a="1"/>
  <c r="F1485" i="13" s="1"/>
  <c r="A1485" i="13" s="1" a="1"/>
  <c r="A1485" i="13" s="1"/>
  <c r="F1486" i="13" a="1"/>
  <c r="F1486" i="13" s="1"/>
  <c r="A1486" i="13" s="1" a="1"/>
  <c r="A1486" i="13" s="1"/>
  <c r="F1487" i="13" a="1"/>
  <c r="F1487" i="13" s="1"/>
  <c r="B1487" i="13" s="1" a="1"/>
  <c r="B1487" i="13" s="1"/>
  <c r="F1488" i="13" a="1"/>
  <c r="F1488" i="13" s="1"/>
  <c r="F1489" i="13" a="1"/>
  <c r="F1489" i="13" s="1"/>
  <c r="A1489" i="13" s="1" a="1"/>
  <c r="A1489" i="13" s="1"/>
  <c r="F1490" i="13" a="1"/>
  <c r="F1490" i="13" s="1"/>
  <c r="F1491" i="13" a="1"/>
  <c r="F1491" i="13" s="1"/>
  <c r="F1492" i="13" a="1"/>
  <c r="F1492" i="13" s="1"/>
  <c r="F1493" i="13" a="1"/>
  <c r="F1493" i="13" s="1"/>
  <c r="C1493" i="13" s="1" a="1"/>
  <c r="C1493" i="13" s="1"/>
  <c r="F1494" i="13" a="1"/>
  <c r="F1494" i="13" s="1"/>
  <c r="A1494" i="13" s="1" a="1"/>
  <c r="A1494" i="13" s="1"/>
  <c r="F1495" i="13" a="1"/>
  <c r="F1495" i="13" s="1"/>
  <c r="B1495" i="13" s="1" a="1"/>
  <c r="B1495" i="13" s="1"/>
  <c r="F1496" i="13" a="1"/>
  <c r="F1496" i="13" s="1"/>
  <c r="F1497" i="13" a="1"/>
  <c r="F1497" i="13" s="1"/>
  <c r="C1497" i="13" s="1" a="1"/>
  <c r="C1497" i="13" s="1"/>
  <c r="F1498" i="13" a="1"/>
  <c r="F1498" i="13" s="1"/>
  <c r="F1499" i="13" a="1"/>
  <c r="F1499" i="13" s="1"/>
  <c r="B1499" i="13" s="1" a="1"/>
  <c r="B1499" i="13" s="1"/>
  <c r="F1500" i="13" a="1"/>
  <c r="F1500" i="13" s="1"/>
  <c r="D1500" i="13" s="1"/>
  <c r="F1501" i="13" a="1"/>
  <c r="F1501" i="13" s="1"/>
  <c r="F1502" i="13" a="1"/>
  <c r="F1502" i="13" s="1"/>
  <c r="D1502" i="13" s="1"/>
  <c r="F1503" i="13" a="1"/>
  <c r="F1503" i="13" s="1"/>
  <c r="B1503" i="13" s="1" a="1"/>
  <c r="B1503" i="13" s="1"/>
  <c r="F1504" i="13" a="1"/>
  <c r="F1504" i="13" s="1"/>
  <c r="F1505" i="13" a="1"/>
  <c r="F1505" i="13" s="1"/>
  <c r="E1505" i="13" s="1" a="1"/>
  <c r="E1505" i="13" s="1"/>
  <c r="F1506" i="13" a="1"/>
  <c r="F1506" i="13" s="1"/>
  <c r="C1506" i="13" s="1" a="1"/>
  <c r="C1506" i="13" s="1"/>
  <c r="F1507" i="13" a="1"/>
  <c r="F1507" i="13" s="1"/>
  <c r="F1508" i="13" a="1"/>
  <c r="F1508" i="13" s="1"/>
  <c r="F1509" i="13" a="1"/>
  <c r="F1509" i="13" s="1"/>
  <c r="F1510" i="13" a="1"/>
  <c r="F1510" i="13" s="1"/>
  <c r="D1510" i="13" s="1"/>
  <c r="F1511" i="13" a="1"/>
  <c r="F1511" i="13" s="1"/>
  <c r="B1511" i="13" s="1" a="1"/>
  <c r="B1511" i="13" s="1"/>
  <c r="F1512" i="13" a="1"/>
  <c r="F1512" i="13" s="1"/>
  <c r="A1512" i="13" s="1" a="1"/>
  <c r="A1512" i="13" s="1"/>
  <c r="F1513" i="13" a="1"/>
  <c r="F1513" i="13" s="1"/>
  <c r="C1513" i="13" s="1" a="1"/>
  <c r="C1513" i="13" s="1"/>
  <c r="F1514" i="13" a="1"/>
  <c r="F1514" i="13" s="1"/>
  <c r="F1515" i="13" a="1"/>
  <c r="F1515" i="13" s="1"/>
  <c r="F1516" i="13" a="1"/>
  <c r="F1516" i="13" s="1"/>
  <c r="C1516" i="13" s="1" a="1"/>
  <c r="C1516" i="13" s="1"/>
  <c r="F1517" i="13" a="1"/>
  <c r="F1517" i="13" s="1"/>
  <c r="A1517" i="13" s="1" a="1"/>
  <c r="A1517" i="13" s="1"/>
  <c r="F1518" i="13" a="1"/>
  <c r="F1518" i="13" s="1"/>
  <c r="F1519" i="13" a="1"/>
  <c r="F1519" i="13" s="1"/>
  <c r="D1519" i="13" s="1"/>
  <c r="F1520" i="13" a="1"/>
  <c r="F1520" i="13" s="1"/>
  <c r="A1520" i="13" s="1" a="1"/>
  <c r="A1520" i="13" s="1"/>
  <c r="F1521" i="13" a="1"/>
  <c r="F1521" i="13" s="1"/>
  <c r="C1521" i="13" s="1" a="1"/>
  <c r="C1521" i="13" s="1"/>
  <c r="F1522" i="13" a="1"/>
  <c r="F1522" i="13" s="1"/>
  <c r="F1523" i="13" a="1"/>
  <c r="F1523" i="13" s="1"/>
  <c r="F1524" i="13" a="1"/>
  <c r="F1524" i="13" s="1"/>
  <c r="D1524" i="13" s="1"/>
  <c r="F1525" i="13" a="1"/>
  <c r="F1525" i="13" s="1"/>
  <c r="A1525" i="13" s="1" a="1"/>
  <c r="A1525" i="13" s="1"/>
  <c r="F1526" i="13" a="1"/>
  <c r="F1526" i="13" s="1"/>
  <c r="A1526" i="13" s="1" a="1"/>
  <c r="A1526" i="13" s="1"/>
  <c r="F1527" i="13" a="1"/>
  <c r="F1527" i="13" s="1"/>
  <c r="D1527" i="13" s="1"/>
  <c r="F1528" i="13" a="1"/>
  <c r="F1528" i="13" s="1"/>
  <c r="A1528" i="13" s="1" a="1"/>
  <c r="A1528" i="13" s="1"/>
  <c r="F1529" i="13" a="1"/>
  <c r="F1529" i="13" s="1"/>
  <c r="A1529" i="13" s="1" a="1"/>
  <c r="A1529" i="13" s="1"/>
  <c r="F1530" i="13" a="1"/>
  <c r="F1530" i="13" s="1"/>
  <c r="B1530" i="13" s="1" a="1"/>
  <c r="B1530" i="13" s="1"/>
  <c r="F1531" i="13" a="1"/>
  <c r="F1531" i="13" s="1"/>
  <c r="D1531" i="13" s="1"/>
  <c r="F1532" i="13" a="1"/>
  <c r="F1532" i="13" s="1"/>
  <c r="A1532" i="13" s="1" a="1"/>
  <c r="A1532" i="13" s="1"/>
  <c r="F1533" i="13" a="1"/>
  <c r="F1533" i="13" s="1"/>
  <c r="A1533" i="13" s="1" a="1"/>
  <c r="A1533" i="13" s="1"/>
  <c r="F1534" i="13" a="1"/>
  <c r="F1534" i="13" s="1"/>
  <c r="A1534" i="13" s="1" a="1"/>
  <c r="A1534" i="13" s="1"/>
  <c r="F1535" i="13" a="1"/>
  <c r="F1535" i="13" s="1"/>
  <c r="F1536" i="13" a="1"/>
  <c r="F1536" i="13" s="1"/>
  <c r="E1536" i="13" s="1" a="1"/>
  <c r="E1536" i="13" s="1"/>
  <c r="F1537" i="13" a="1"/>
  <c r="F1537" i="13" s="1"/>
  <c r="A1537" i="13" s="1" a="1"/>
  <c r="A1537" i="13" s="1"/>
  <c r="F1538" i="13" a="1"/>
  <c r="F1538" i="13" s="1"/>
  <c r="F1539" i="13" a="1"/>
  <c r="F1539" i="13" s="1"/>
  <c r="F1540" i="13" a="1"/>
  <c r="F1540" i="13" s="1"/>
  <c r="F1541" i="13" a="1"/>
  <c r="F1541" i="13" s="1"/>
  <c r="A1541" i="13" s="1" a="1"/>
  <c r="A1541" i="13" s="1"/>
  <c r="F1542" i="13" a="1"/>
  <c r="F1542" i="13" s="1"/>
  <c r="A1542" i="13" s="1" a="1"/>
  <c r="A1542" i="13" s="1"/>
  <c r="F1543" i="13" a="1"/>
  <c r="F1543" i="13" s="1"/>
  <c r="F1544" i="13" a="1"/>
  <c r="F1544" i="13" s="1"/>
  <c r="E1544" i="13" s="1" a="1"/>
  <c r="E1544" i="13" s="1"/>
  <c r="F1545" i="13" a="1"/>
  <c r="F1545" i="13" s="1"/>
  <c r="E1545" i="13" s="1" a="1"/>
  <c r="E1545" i="13" s="1"/>
  <c r="F1546" i="13" a="1"/>
  <c r="F1546" i="13" s="1"/>
  <c r="B1546" i="13" s="1" a="1"/>
  <c r="B1546" i="13" s="1"/>
  <c r="F1547" i="13" a="1"/>
  <c r="F1547" i="13" s="1"/>
  <c r="F1548" i="13" a="1"/>
  <c r="F1548" i="13" s="1"/>
  <c r="F1549" i="13" a="1"/>
  <c r="F1549" i="13" s="1"/>
  <c r="F1550" i="13" a="1"/>
  <c r="F1550" i="13" s="1"/>
  <c r="A1550" i="13" s="1" a="1"/>
  <c r="A1550" i="13" s="1"/>
  <c r="F1551" i="13" a="1"/>
  <c r="F1551" i="13" s="1"/>
  <c r="D1551" i="13" s="1"/>
  <c r="F1552" i="13" a="1"/>
  <c r="F1552" i="13" s="1"/>
  <c r="A1552" i="13" s="1" a="1"/>
  <c r="A1552" i="13" s="1"/>
  <c r="F1553" i="13" a="1"/>
  <c r="F1553" i="13" s="1"/>
  <c r="E1553" i="13" s="1" a="1"/>
  <c r="E1553" i="13" s="1"/>
  <c r="F1554" i="13" a="1"/>
  <c r="F1554" i="13" s="1"/>
  <c r="F1555" i="13" a="1"/>
  <c r="F1555" i="13" s="1"/>
  <c r="F1556" i="13" a="1"/>
  <c r="F1556" i="13" s="1"/>
  <c r="D1556" i="13" s="1"/>
  <c r="F1557" i="13" a="1"/>
  <c r="F1557" i="13" s="1"/>
  <c r="C1557" i="13" s="1" a="1"/>
  <c r="C1557" i="13" s="1"/>
  <c r="F1558" i="13" a="1"/>
  <c r="F1558" i="13" s="1"/>
  <c r="A1558" i="13" s="1" a="1"/>
  <c r="A1558" i="13" s="1"/>
  <c r="F1559" i="13" a="1"/>
  <c r="F1559" i="13" s="1"/>
  <c r="B1559" i="13" s="1" a="1"/>
  <c r="B1559" i="13" s="1"/>
  <c r="F1560" i="13" a="1"/>
  <c r="F1560" i="13" s="1"/>
  <c r="B1560" i="13" s="1" a="1"/>
  <c r="B1560" i="13" s="1"/>
  <c r="F1561" i="13" a="1"/>
  <c r="F1561" i="13" s="1"/>
  <c r="C1561" i="13" s="1" a="1"/>
  <c r="C1561" i="13" s="1"/>
  <c r="F1562" i="13" a="1"/>
  <c r="F1562" i="13" s="1"/>
  <c r="F1563" i="13" a="1"/>
  <c r="F1563" i="13" s="1"/>
  <c r="B1563" i="13" s="1" a="1"/>
  <c r="B1563" i="13" s="1"/>
  <c r="F1564" i="13" a="1"/>
  <c r="F1564" i="13" s="1"/>
  <c r="E1564" i="13" s="1" a="1"/>
  <c r="E1564" i="13" s="1"/>
  <c r="F1565" i="13" a="1"/>
  <c r="F1565" i="13" s="1"/>
  <c r="F1566" i="13" a="1"/>
  <c r="F1566" i="13" s="1"/>
  <c r="D1566" i="13" s="1"/>
  <c r="F1567" i="13" a="1"/>
  <c r="F1567" i="13" s="1"/>
  <c r="B1567" i="13" s="1" a="1"/>
  <c r="B1567" i="13" s="1"/>
  <c r="F1568" i="13" a="1"/>
  <c r="F1568" i="13" s="1"/>
  <c r="A1568" i="13" s="1" a="1"/>
  <c r="A1568" i="13" s="1"/>
  <c r="F1569" i="13" a="1"/>
  <c r="F1569" i="13" s="1"/>
  <c r="A1569" i="13" s="1" a="1"/>
  <c r="A1569" i="13" s="1"/>
  <c r="F1570" i="13" a="1"/>
  <c r="F1570" i="13" s="1"/>
  <c r="C1570" i="13" s="1" a="1"/>
  <c r="C1570" i="13" s="1"/>
  <c r="F1571" i="13" a="1"/>
  <c r="F1571" i="13" s="1"/>
  <c r="F1572" i="13" a="1"/>
  <c r="F1572" i="13" s="1"/>
  <c r="E1572" i="13" s="1" a="1"/>
  <c r="E1572" i="13" s="1"/>
  <c r="F1573" i="13" a="1"/>
  <c r="F1573" i="13" s="1"/>
  <c r="A1573" i="13" s="1" a="1"/>
  <c r="A1573" i="13" s="1"/>
  <c r="F1574" i="13" a="1"/>
  <c r="F1574" i="13" s="1"/>
  <c r="D1574" i="13" s="1"/>
  <c r="F1575" i="13" a="1"/>
  <c r="F1575" i="13" s="1"/>
  <c r="B1575" i="13" s="1" a="1"/>
  <c r="B1575" i="13" s="1"/>
  <c r="F1576" i="13" a="1"/>
  <c r="F1576" i="13" s="1"/>
  <c r="C1576" i="13" s="1" a="1"/>
  <c r="C1576" i="13" s="1"/>
  <c r="F1577" i="13" a="1"/>
  <c r="F1577" i="13" s="1"/>
  <c r="B1577" i="13" s="1" a="1"/>
  <c r="B1577" i="13" s="1"/>
  <c r="F1578" i="13" a="1"/>
  <c r="F1578" i="13" s="1"/>
  <c r="F1579" i="13" a="1"/>
  <c r="F1579" i="13" s="1"/>
  <c r="F1580" i="13" a="1"/>
  <c r="F1580" i="13" s="1"/>
  <c r="B1580" i="13" s="1" a="1"/>
  <c r="B1580" i="13" s="1"/>
  <c r="F1581" i="13" a="1"/>
  <c r="F1581" i="13" s="1"/>
  <c r="F1582" i="13" a="1"/>
  <c r="F1582" i="13" s="1"/>
  <c r="B1582" i="13" s="1" a="1"/>
  <c r="B1582" i="13" s="1"/>
  <c r="F1583" i="13" a="1"/>
  <c r="F1583" i="13" s="1"/>
  <c r="F1584" i="13" a="1"/>
  <c r="F1584" i="13" s="1"/>
  <c r="F1585" i="13" a="1"/>
  <c r="F1585" i="13" s="1"/>
  <c r="B1585" i="13" s="1" a="1"/>
  <c r="B1585" i="13" s="1"/>
  <c r="F1586" i="13" a="1"/>
  <c r="F1586" i="13" s="1"/>
  <c r="C1586" i="13" s="1" a="1"/>
  <c r="C1586" i="13" s="1"/>
  <c r="F1587" i="13" a="1"/>
  <c r="F1587" i="13" s="1"/>
  <c r="F1588" i="13" a="1"/>
  <c r="F1588" i="13" s="1"/>
  <c r="F1589" i="13" a="1"/>
  <c r="F1589" i="13" s="1"/>
  <c r="D1589" i="13" s="1"/>
  <c r="F1590" i="13" a="1"/>
  <c r="F1590" i="13" s="1"/>
  <c r="F1591" i="13" a="1"/>
  <c r="F1591" i="13" s="1"/>
  <c r="B1591" i="13" s="1" a="1"/>
  <c r="B1591" i="13" s="1"/>
  <c r="F1592" i="13" a="1"/>
  <c r="F1592" i="13" s="1"/>
  <c r="F1593" i="13" a="1"/>
  <c r="F1593" i="13" s="1"/>
  <c r="B1593" i="13" s="1" a="1"/>
  <c r="B1593" i="13" s="1"/>
  <c r="F1594" i="13" a="1"/>
  <c r="F1594" i="13" s="1"/>
  <c r="F1595" i="13" a="1"/>
  <c r="F1595" i="13" s="1"/>
  <c r="F1596" i="13" a="1"/>
  <c r="F1596" i="13" s="1"/>
  <c r="E1596" i="13" s="1" a="1"/>
  <c r="E1596" i="13" s="1"/>
  <c r="F1597" i="13" a="1"/>
  <c r="F1597" i="13" s="1"/>
  <c r="F1598" i="13" a="1"/>
  <c r="F1598" i="13" s="1"/>
  <c r="F1599" i="13" a="1"/>
  <c r="F1599" i="13" s="1"/>
  <c r="C1599" i="13" s="1" a="1"/>
  <c r="C1599" i="13" s="1"/>
  <c r="F1600" i="13" a="1"/>
  <c r="F1600" i="13" s="1"/>
  <c r="F1601" i="13" a="1"/>
  <c r="F1601" i="13" s="1"/>
  <c r="F1602" i="13" a="1"/>
  <c r="F1602" i="13" s="1"/>
  <c r="F1603" i="13" a="1"/>
  <c r="F1603" i="13" s="1"/>
  <c r="F1604" i="13" a="1"/>
  <c r="F1604" i="13" s="1"/>
  <c r="F1605" i="13" a="1"/>
  <c r="F1605" i="13" s="1"/>
  <c r="D1605" i="13" s="1"/>
  <c r="F1606" i="13" a="1"/>
  <c r="F1606" i="13" s="1"/>
  <c r="B1606" i="13" s="1" a="1"/>
  <c r="B1606" i="13" s="1"/>
  <c r="F1607" i="13" a="1"/>
  <c r="F1607" i="13" s="1"/>
  <c r="B1607" i="13" s="1" a="1"/>
  <c r="B1607" i="13" s="1"/>
  <c r="F1608" i="13" a="1"/>
  <c r="F1608" i="13" s="1"/>
  <c r="F1609" i="13" a="1"/>
  <c r="F1609" i="13" s="1"/>
  <c r="B1609" i="13" s="1" a="1"/>
  <c r="B1609" i="13" s="1"/>
  <c r="F1610" i="13" a="1"/>
  <c r="F1610" i="13" s="1"/>
  <c r="F1611" i="13" a="1"/>
  <c r="F1611" i="13" s="1"/>
  <c r="C1611" i="13" s="1" a="1"/>
  <c r="C1611" i="13" s="1"/>
  <c r="F1612" i="13" a="1"/>
  <c r="F1612" i="13" s="1"/>
  <c r="B1612" i="13" s="1" a="1"/>
  <c r="B1612" i="13" s="1"/>
  <c r="F1613" i="13" a="1"/>
  <c r="F1613" i="13" s="1"/>
  <c r="F1614" i="13" a="1"/>
  <c r="F1614" i="13" s="1"/>
  <c r="F1615" i="13" a="1"/>
  <c r="F1615" i="13" s="1"/>
  <c r="F1616" i="13" a="1"/>
  <c r="F1616" i="13" s="1"/>
  <c r="E1616" i="13" s="1" a="1"/>
  <c r="E1616" i="13" s="1"/>
  <c r="F1617" i="13" a="1"/>
  <c r="F1617" i="13" s="1"/>
  <c r="B1617" i="13" s="1" a="1"/>
  <c r="B1617" i="13" s="1"/>
  <c r="F1618" i="13" a="1"/>
  <c r="F1618" i="13" s="1"/>
  <c r="F1619" i="13" a="1"/>
  <c r="F1619" i="13" s="1"/>
  <c r="F1620" i="13" a="1"/>
  <c r="F1620" i="13" s="1"/>
  <c r="D1620" i="13" s="1"/>
  <c r="F1621" i="13" a="1"/>
  <c r="F1621" i="13" s="1"/>
  <c r="F1622" i="13" a="1"/>
  <c r="F1622" i="13" s="1"/>
  <c r="D1622" i="13" s="1"/>
  <c r="F1623" i="13" a="1"/>
  <c r="F1623" i="13" s="1"/>
  <c r="E1623" i="13" s="1" a="1"/>
  <c r="E1623" i="13" s="1"/>
  <c r="F1624" i="13" a="1"/>
  <c r="F1624" i="13" s="1"/>
  <c r="F1625" i="13" a="1"/>
  <c r="F1625" i="13" s="1"/>
  <c r="F1626" i="13" a="1"/>
  <c r="F1626" i="13" s="1"/>
  <c r="F1627" i="13" a="1"/>
  <c r="F1627" i="13" s="1"/>
  <c r="F1628" i="13" a="1"/>
  <c r="F1628" i="13" s="1"/>
  <c r="C1628" i="13" s="1" a="1"/>
  <c r="C1628" i="13" s="1"/>
  <c r="F1629" i="13" a="1"/>
  <c r="F1629" i="13" s="1"/>
  <c r="A1629" i="13" s="1" a="1"/>
  <c r="A1629" i="13" s="1"/>
  <c r="F1630" i="13" a="1"/>
  <c r="F1630" i="13" s="1"/>
  <c r="D1630" i="13" s="1"/>
  <c r="F1631" i="13" a="1"/>
  <c r="F1631" i="13" s="1"/>
  <c r="B1631" i="13" s="1" a="1"/>
  <c r="B1631" i="13" s="1"/>
  <c r="F1632" i="13" a="1"/>
  <c r="F1632" i="13" s="1"/>
  <c r="E1632" i="13" s="1" a="1"/>
  <c r="E1632" i="13" s="1"/>
  <c r="F1633" i="13" a="1"/>
  <c r="F1633" i="13" s="1"/>
  <c r="A1633" i="13" s="1" a="1"/>
  <c r="A1633" i="13" s="1"/>
  <c r="F1634" i="13" a="1"/>
  <c r="F1634" i="13" s="1"/>
  <c r="F1635" i="13" a="1"/>
  <c r="F1635" i="13" s="1"/>
  <c r="D1635" i="13" s="1"/>
  <c r="F1636" i="13" a="1"/>
  <c r="F1636" i="13" s="1"/>
  <c r="F1637" i="13" a="1"/>
  <c r="F1637" i="13" s="1"/>
  <c r="A1637" i="13" s="1" a="1"/>
  <c r="A1637" i="13" s="1"/>
  <c r="F1638" i="13" a="1"/>
  <c r="F1638" i="13" s="1"/>
  <c r="D1638" i="13" s="1"/>
  <c r="F1639" i="13" a="1"/>
  <c r="F1639" i="13" s="1"/>
  <c r="B1639" i="13" s="1" a="1"/>
  <c r="B1639" i="13" s="1"/>
  <c r="F1640" i="13" a="1"/>
  <c r="F1640" i="13" s="1"/>
  <c r="C1640" i="13" s="1" a="1"/>
  <c r="C1640" i="13" s="1"/>
  <c r="F1641" i="13" a="1"/>
  <c r="F1641" i="13" s="1"/>
  <c r="C1641" i="13" s="1" a="1"/>
  <c r="C1641" i="13" s="1"/>
  <c r="F1642" i="13" a="1"/>
  <c r="F1642" i="13" s="1"/>
  <c r="B1642" i="13" s="1" a="1"/>
  <c r="B1642" i="13" s="1"/>
  <c r="F1643" i="13" a="1"/>
  <c r="F1643" i="13" s="1"/>
  <c r="F1644" i="13" a="1"/>
  <c r="F1644" i="13" s="1"/>
  <c r="D1644" i="13" s="1"/>
  <c r="F1645" i="13" a="1"/>
  <c r="F1645" i="13" s="1"/>
  <c r="F1646" i="13" a="1"/>
  <c r="F1646" i="13" s="1"/>
  <c r="D1646" i="13" s="1"/>
  <c r="F1647" i="13" a="1"/>
  <c r="F1647" i="13" s="1"/>
  <c r="F1648" i="13" a="1"/>
  <c r="F1648" i="13" s="1"/>
  <c r="F1649" i="13" a="1"/>
  <c r="F1649" i="13" s="1"/>
  <c r="D1649" i="13" s="1"/>
  <c r="F1650" i="13" a="1"/>
  <c r="F1650" i="13" s="1"/>
  <c r="F1651" i="13" a="1"/>
  <c r="F1651" i="13" s="1"/>
  <c r="F1652" i="13" a="1"/>
  <c r="F1652" i="13" s="1"/>
  <c r="F1653" i="13" a="1"/>
  <c r="F1653" i="13" s="1"/>
  <c r="A1653" i="13" s="1" a="1"/>
  <c r="A1653" i="13" s="1"/>
  <c r="F1654" i="13" a="1"/>
  <c r="F1654" i="13" s="1"/>
  <c r="F1655" i="13" a="1"/>
  <c r="F1655" i="13" s="1"/>
  <c r="B1655" i="13" s="1" a="1"/>
  <c r="B1655" i="13" s="1"/>
  <c r="F1656" i="13" a="1"/>
  <c r="F1656" i="13" s="1"/>
  <c r="C1656" i="13" s="1" a="1"/>
  <c r="C1656" i="13" s="1"/>
  <c r="F1657" i="13" a="1"/>
  <c r="F1657" i="13" s="1"/>
  <c r="E1657" i="13" s="1" a="1"/>
  <c r="E1657" i="13" s="1"/>
  <c r="F1658" i="13" a="1"/>
  <c r="F1658" i="13" s="1"/>
  <c r="F1659" i="13" a="1"/>
  <c r="F1659" i="13" s="1"/>
  <c r="F1660" i="13" a="1"/>
  <c r="F1660" i="13" s="1"/>
  <c r="D1660" i="13" s="1"/>
  <c r="F1661" i="13" a="1"/>
  <c r="F1661" i="13" s="1"/>
  <c r="F1662" i="13" a="1"/>
  <c r="F1662" i="13" s="1"/>
  <c r="F1663" i="13" a="1"/>
  <c r="F1663" i="13" s="1"/>
  <c r="D1663" i="13" s="1"/>
  <c r="F1664" i="13" a="1"/>
  <c r="F1664" i="13" s="1"/>
  <c r="F1665" i="13" a="1"/>
  <c r="F1665" i="13" s="1"/>
  <c r="B1665" i="13" s="1" a="1"/>
  <c r="B1665" i="13" s="1"/>
  <c r="F1666" i="13" a="1"/>
  <c r="F1666" i="13" s="1"/>
  <c r="B1666" i="13" s="1" a="1"/>
  <c r="B1666" i="13" s="1"/>
  <c r="F1667" i="13" a="1"/>
  <c r="F1667" i="13" s="1"/>
  <c r="E1667" i="13" s="1" a="1"/>
  <c r="E1667" i="13" s="1"/>
  <c r="F1668" i="13" a="1"/>
  <c r="F1668" i="13" s="1"/>
  <c r="F1669" i="13" a="1"/>
  <c r="F1669" i="13" s="1"/>
  <c r="A1669" i="13" s="1" a="1"/>
  <c r="A1669" i="13" s="1"/>
  <c r="F1670" i="13" a="1"/>
  <c r="F1670" i="13" s="1"/>
  <c r="A1670" i="13" s="1" a="1"/>
  <c r="A1670" i="13" s="1"/>
  <c r="F1671" i="13" a="1"/>
  <c r="F1671" i="13" s="1"/>
  <c r="D1671" i="13" s="1"/>
  <c r="F1672" i="13" a="1"/>
  <c r="F1672" i="13" s="1"/>
  <c r="A1672" i="13" s="1" a="1"/>
  <c r="A1672" i="13" s="1"/>
  <c r="F1673" i="13" a="1"/>
  <c r="F1673" i="13" s="1"/>
  <c r="C1673" i="13" s="1" a="1"/>
  <c r="C1673" i="13" s="1"/>
  <c r="F1674" i="13" a="1"/>
  <c r="F1674" i="13" s="1"/>
  <c r="F1675" i="13" a="1"/>
  <c r="F1675" i="13" s="1"/>
  <c r="F1676" i="13" a="1"/>
  <c r="F1676" i="13" s="1"/>
  <c r="A1676" i="13" s="1" a="1"/>
  <c r="A1676" i="13" s="1"/>
  <c r="F1677" i="13" a="1"/>
  <c r="F1677" i="13" s="1"/>
  <c r="A1677" i="13" s="1" a="1"/>
  <c r="A1677" i="13" s="1"/>
  <c r="F1678" i="13" a="1"/>
  <c r="F1678" i="13" s="1"/>
  <c r="A1678" i="13" s="1" a="1"/>
  <c r="A1678" i="13" s="1"/>
  <c r="F1679" i="13" a="1"/>
  <c r="F1679" i="13" s="1"/>
  <c r="D1679" i="13" s="1"/>
  <c r="F1680" i="13" a="1"/>
  <c r="F1680" i="13" s="1"/>
  <c r="A1680" i="13" s="1" a="1"/>
  <c r="A1680" i="13" s="1"/>
  <c r="F1681" i="13" a="1"/>
  <c r="F1681" i="13" s="1"/>
  <c r="C1681" i="13" s="1" a="1"/>
  <c r="C1681" i="13" s="1"/>
  <c r="F1682" i="13" a="1"/>
  <c r="F1682" i="13" s="1"/>
  <c r="F1683" i="13" a="1"/>
  <c r="F1683" i="13" s="1"/>
  <c r="F1684" i="13" a="1"/>
  <c r="F1684" i="13" s="1"/>
  <c r="F1685" i="13" a="1"/>
  <c r="F1685" i="13" s="1"/>
  <c r="A1685" i="13" s="1" a="1"/>
  <c r="A1685" i="13" s="1"/>
  <c r="F1686" i="13" a="1"/>
  <c r="F1686" i="13" s="1"/>
  <c r="D1686" i="13" s="1"/>
  <c r="F1687" i="13" a="1"/>
  <c r="F1687" i="13" s="1"/>
  <c r="B1687" i="13" s="1" a="1"/>
  <c r="B1687" i="13" s="1"/>
  <c r="F1688" i="13" a="1"/>
  <c r="F1688" i="13" s="1"/>
  <c r="F1689" i="13" a="1"/>
  <c r="F1689" i="13" s="1"/>
  <c r="F1690" i="13" a="1"/>
  <c r="F1690" i="13" s="1"/>
  <c r="F1691" i="13" a="1"/>
  <c r="F1691" i="13" s="1"/>
  <c r="F1692" i="13" a="1"/>
  <c r="F1692" i="13" s="1"/>
  <c r="E1692" i="13" s="1" a="1"/>
  <c r="E1692" i="13" s="1"/>
  <c r="F1693" i="13" a="1"/>
  <c r="F1693" i="13" s="1"/>
  <c r="A1693" i="13" s="1" a="1"/>
  <c r="A1693" i="13" s="1"/>
  <c r="F1694" i="13" a="1"/>
  <c r="F1694" i="13" s="1"/>
  <c r="D1694" i="13" s="1"/>
  <c r="F1695" i="13" a="1"/>
  <c r="F1695" i="13" s="1"/>
  <c r="F1696" i="13" a="1"/>
  <c r="F1696" i="13" s="1"/>
  <c r="F1697" i="13" a="1"/>
  <c r="F1697" i="13" s="1"/>
  <c r="F1698" i="13" a="1"/>
  <c r="F1698" i="13" s="1"/>
  <c r="F1699" i="13" a="1"/>
  <c r="F1699" i="13" s="1"/>
  <c r="F1700" i="13" a="1"/>
  <c r="F1700" i="13" s="1"/>
  <c r="F1701" i="13" a="1"/>
  <c r="F1701" i="13" s="1"/>
  <c r="F1702" i="13" a="1"/>
  <c r="F1702" i="13" s="1"/>
  <c r="A1702" i="13" s="1" a="1"/>
  <c r="A1702" i="13" s="1"/>
  <c r="F1703" i="13" a="1"/>
  <c r="F1703" i="13" s="1"/>
  <c r="F1704" i="13" a="1"/>
  <c r="F1704" i="13" s="1"/>
  <c r="E1704" i="13" s="1" a="1"/>
  <c r="E1704" i="13" s="1"/>
  <c r="F1705" i="13" a="1"/>
  <c r="F1705" i="13" s="1"/>
  <c r="F1706" i="13" a="1"/>
  <c r="F1706" i="13" s="1"/>
  <c r="F1707" i="13" a="1"/>
  <c r="F1707" i="13" s="1"/>
  <c r="F1708" i="13" a="1"/>
  <c r="F1708" i="13" s="1"/>
  <c r="A1708" i="13" s="1" a="1"/>
  <c r="A1708" i="13" s="1"/>
  <c r="F1709" i="13" a="1"/>
  <c r="F1709" i="13" s="1"/>
  <c r="F1710" i="13" a="1"/>
  <c r="F1710" i="13" s="1"/>
  <c r="A1710" i="13" s="1" a="1"/>
  <c r="A1710" i="13" s="1"/>
  <c r="F1711" i="13" a="1"/>
  <c r="F1711" i="13" s="1"/>
  <c r="D1711" i="13" s="1"/>
  <c r="F1712" i="13" a="1"/>
  <c r="F1712" i="13" s="1"/>
  <c r="F1713" i="13" a="1"/>
  <c r="F1713" i="13" s="1"/>
  <c r="A1713" i="13" s="1" a="1"/>
  <c r="A1713" i="13" s="1"/>
  <c r="F1714" i="13" a="1"/>
  <c r="F1714" i="13" s="1"/>
  <c r="F1715" i="13" a="1"/>
  <c r="F1715" i="13" s="1"/>
  <c r="D1715" i="13" s="1"/>
  <c r="F1716" i="13" a="1"/>
  <c r="F1716" i="13" s="1"/>
  <c r="F1717" i="13" a="1"/>
  <c r="F1717" i="13" s="1"/>
  <c r="A1717" i="13" s="1" a="1"/>
  <c r="A1717" i="13" s="1"/>
  <c r="F1718" i="13" a="1"/>
  <c r="F1718" i="13" s="1"/>
  <c r="A1718" i="13" s="1" a="1"/>
  <c r="A1718" i="13" s="1"/>
  <c r="F1719" i="13" a="1"/>
  <c r="F1719" i="13" s="1"/>
  <c r="F1720" i="13" a="1"/>
  <c r="F1720" i="13" s="1"/>
  <c r="F1721" i="13" a="1"/>
  <c r="F1721" i="13" s="1"/>
  <c r="F1722" i="13" a="1"/>
  <c r="F1722" i="13" s="1"/>
  <c r="F1723" i="13" a="1"/>
  <c r="F1723" i="13" s="1"/>
  <c r="F1724" i="13" a="1"/>
  <c r="F1724" i="13" s="1"/>
  <c r="F1725" i="13" a="1"/>
  <c r="F1725" i="13" s="1"/>
  <c r="A1725" i="13" s="1" a="1"/>
  <c r="A1725" i="13" s="1"/>
  <c r="F1726" i="13" a="1"/>
  <c r="F1726" i="13" s="1"/>
  <c r="A1726" i="13" s="1" a="1"/>
  <c r="A1726" i="13" s="1"/>
  <c r="F1727" i="13" a="1"/>
  <c r="F1727" i="13" s="1"/>
  <c r="B1727" i="13" s="1" a="1"/>
  <c r="B1727" i="13" s="1"/>
  <c r="F1728" i="13" a="1"/>
  <c r="F1728" i="13" s="1"/>
  <c r="A1728" i="13" s="1" a="1"/>
  <c r="A1728" i="13" s="1"/>
  <c r="F1729" i="13" a="1"/>
  <c r="F1729" i="13" s="1"/>
  <c r="F1730" i="13" a="1"/>
  <c r="F1730" i="13" s="1"/>
  <c r="C1730" i="13" s="1" a="1"/>
  <c r="C1730" i="13" s="1"/>
  <c r="F1731" i="13" a="1"/>
  <c r="F1731" i="13" s="1"/>
  <c r="E1731" i="13" s="1" a="1"/>
  <c r="E1731" i="13" s="1"/>
  <c r="F1732" i="13" a="1"/>
  <c r="F1732" i="13" s="1"/>
  <c r="F1733" i="13" a="1"/>
  <c r="F1733" i="13" s="1"/>
  <c r="F1734" i="13" a="1"/>
  <c r="F1734" i="13" s="1"/>
  <c r="A1734" i="13" s="1" a="1"/>
  <c r="A1734" i="13" s="1"/>
  <c r="F1735" i="13" a="1"/>
  <c r="F1735" i="13" s="1"/>
  <c r="F1736" i="13" a="1"/>
  <c r="F1736" i="13" s="1"/>
  <c r="A1736" i="13" s="1" a="1"/>
  <c r="A1736" i="13" s="1"/>
  <c r="F1737" i="13" a="1"/>
  <c r="F1737" i="13" s="1"/>
  <c r="C1737" i="13" s="1" a="1"/>
  <c r="C1737" i="13" s="1"/>
  <c r="F1738" i="13" a="1"/>
  <c r="F1738" i="13" s="1"/>
  <c r="B1738" i="13" s="1" a="1"/>
  <c r="B1738" i="13" s="1"/>
  <c r="F1739" i="13" a="1"/>
  <c r="F1739" i="13" s="1"/>
  <c r="B1739" i="13" s="1" a="1"/>
  <c r="B1739" i="13" s="1"/>
  <c r="F1740" i="13" a="1"/>
  <c r="F1740" i="13" s="1"/>
  <c r="A1740" i="13" s="1" a="1"/>
  <c r="A1740" i="13" s="1"/>
  <c r="F1741" i="13" a="1"/>
  <c r="F1741" i="13" s="1"/>
  <c r="A1741" i="13" s="1" a="1"/>
  <c r="A1741" i="13" s="1"/>
  <c r="F1742" i="13" a="1"/>
  <c r="F1742" i="13" s="1"/>
  <c r="D1742" i="13" s="1"/>
  <c r="F1743" i="13" a="1"/>
  <c r="F1743" i="13" s="1"/>
  <c r="F1744" i="13" a="1"/>
  <c r="F1744" i="13" s="1"/>
  <c r="F1745" i="13" a="1"/>
  <c r="F1745" i="13" s="1"/>
  <c r="F1746" i="13" a="1"/>
  <c r="F1746" i="13" s="1"/>
  <c r="F1747" i="13" a="1"/>
  <c r="F1747" i="13" s="1"/>
  <c r="F1748" i="13" a="1"/>
  <c r="F1748" i="13" s="1"/>
  <c r="A1748" i="13" s="1" a="1"/>
  <c r="A1748" i="13" s="1"/>
  <c r="F1749" i="13" a="1"/>
  <c r="F1749" i="13" s="1"/>
  <c r="F1750" i="13" a="1"/>
  <c r="F1750" i="13" s="1"/>
  <c r="D1750" i="13" s="1"/>
  <c r="F1751" i="13" a="1"/>
  <c r="F1751" i="13" s="1"/>
  <c r="B1751" i="13" s="1" a="1"/>
  <c r="B1751" i="13" s="1"/>
  <c r="F1752" i="13" a="1"/>
  <c r="F1752" i="13" s="1"/>
  <c r="F1753" i="13" a="1"/>
  <c r="F1753" i="13" s="1"/>
  <c r="B1753" i="13" s="1" a="1"/>
  <c r="B1753" i="13" s="1"/>
  <c r="F1754" i="13" a="1"/>
  <c r="F1754" i="13" s="1"/>
  <c r="B1754" i="13" s="1" a="1"/>
  <c r="B1754" i="13" s="1"/>
  <c r="F1755" i="13" a="1"/>
  <c r="F1755" i="13" s="1"/>
  <c r="F1756" i="13" a="1"/>
  <c r="F1756" i="13" s="1"/>
  <c r="F1757" i="13" a="1"/>
  <c r="F1757" i="13" s="1"/>
  <c r="A1757" i="13" s="1" a="1"/>
  <c r="A1757" i="13" s="1"/>
  <c r="F1758" i="13" a="1"/>
  <c r="F1758" i="13" s="1"/>
  <c r="D1758" i="13" s="1"/>
  <c r="F1759" i="13" a="1"/>
  <c r="F1759" i="13" s="1"/>
  <c r="F1760" i="13" a="1"/>
  <c r="F1760" i="13" s="1"/>
  <c r="F1761" i="13" a="1"/>
  <c r="F1761" i="13" s="1"/>
  <c r="F1762" i="13" a="1"/>
  <c r="F1762" i="13" s="1"/>
  <c r="F1763" i="13" a="1"/>
  <c r="F1763" i="13" s="1"/>
  <c r="F1764" i="13" a="1"/>
  <c r="F1764" i="13" s="1"/>
  <c r="D1764" i="13" s="1"/>
  <c r="F1765" i="13" a="1"/>
  <c r="F1765" i="13" s="1"/>
  <c r="A1765" i="13" s="1" a="1"/>
  <c r="A1765" i="13" s="1"/>
  <c r="F1766" i="13" a="1"/>
  <c r="F1766" i="13" s="1"/>
  <c r="A1766" i="13" s="1" a="1"/>
  <c r="A1766" i="13" s="1"/>
  <c r="F1767" i="13" a="1"/>
  <c r="F1767" i="13" s="1"/>
  <c r="B1767" i="13" s="1" a="1"/>
  <c r="B1767" i="13" s="1"/>
  <c r="F1768" i="13" a="1"/>
  <c r="F1768" i="13" s="1"/>
  <c r="E1768" i="13" s="1" a="1"/>
  <c r="E1768" i="13" s="1"/>
  <c r="F1769" i="13" a="1"/>
  <c r="F1769" i="13" s="1"/>
  <c r="B1769" i="13" s="1" a="1"/>
  <c r="B1769" i="13" s="1"/>
  <c r="F1770" i="13" a="1"/>
  <c r="F1770" i="13" s="1"/>
  <c r="F1771" i="13" a="1"/>
  <c r="F1771" i="13" s="1"/>
  <c r="F1772" i="13" a="1"/>
  <c r="F1772" i="13" s="1"/>
  <c r="A1772" i="13" s="1" a="1"/>
  <c r="A1772" i="13" s="1"/>
  <c r="F1773" i="13" a="1"/>
  <c r="F1773" i="13" s="1"/>
  <c r="A1773" i="13" s="1" a="1"/>
  <c r="A1773" i="13" s="1"/>
  <c r="F1774" i="13" a="1"/>
  <c r="F1774" i="13" s="1"/>
  <c r="A1774" i="13" s="1" a="1"/>
  <c r="A1774" i="13" s="1"/>
  <c r="F1775" i="13" a="1"/>
  <c r="F1775" i="13" s="1"/>
  <c r="D1775" i="13" s="1"/>
  <c r="F1776" i="13" a="1"/>
  <c r="F1776" i="13" s="1"/>
  <c r="F1777" i="13" a="1"/>
  <c r="F1777" i="13" s="1"/>
  <c r="F1778" i="13" a="1"/>
  <c r="F1778" i="13" s="1"/>
  <c r="F1779" i="13" a="1"/>
  <c r="F1779" i="13" s="1"/>
  <c r="D1779" i="13" s="1"/>
  <c r="F1780" i="13" a="1"/>
  <c r="F1780" i="13" s="1"/>
  <c r="F1781" i="13" a="1"/>
  <c r="F1781" i="13" s="1"/>
  <c r="F1782" i="13" a="1"/>
  <c r="F1782" i="13" s="1"/>
  <c r="A1782" i="13" s="1" a="1"/>
  <c r="A1782" i="13" s="1"/>
  <c r="F1783" i="13" a="1"/>
  <c r="F1783" i="13" s="1"/>
  <c r="B1783" i="13" s="1" a="1"/>
  <c r="B1783" i="13" s="1"/>
  <c r="F1784" i="13" a="1"/>
  <c r="F1784" i="13" s="1"/>
  <c r="F1785" i="13" a="1"/>
  <c r="F1785" i="13" s="1"/>
  <c r="F1786" i="13" a="1"/>
  <c r="F1786" i="13" s="1"/>
  <c r="F1787" i="13" a="1"/>
  <c r="F1787" i="13" s="1"/>
  <c r="B1787" i="13" s="1" a="1"/>
  <c r="B1787" i="13" s="1"/>
  <c r="F1788" i="13" a="1"/>
  <c r="F1788" i="13" s="1"/>
  <c r="F1789" i="13" a="1"/>
  <c r="F1789" i="13" s="1"/>
  <c r="C1789" i="13" s="1" a="1"/>
  <c r="C1789" i="13" s="1"/>
  <c r="F1790" i="13" a="1"/>
  <c r="F1790" i="13" s="1"/>
  <c r="F1791" i="13" a="1"/>
  <c r="F1791" i="13" s="1"/>
  <c r="F1792" i="13" a="1"/>
  <c r="F1792" i="13" s="1"/>
  <c r="A1792" i="13" s="1" a="1"/>
  <c r="A1792" i="13" s="1"/>
  <c r="F1793" i="13" a="1"/>
  <c r="F1793" i="13" s="1"/>
  <c r="B1793" i="13" s="1" a="1"/>
  <c r="B1793" i="13" s="1"/>
  <c r="F1794" i="13" a="1"/>
  <c r="F1794" i="13" s="1"/>
  <c r="C1794" i="13" s="1" a="1"/>
  <c r="C1794" i="13" s="1"/>
  <c r="F1795" i="13" a="1"/>
  <c r="F1795" i="13" s="1"/>
  <c r="E1795" i="13" s="1" a="1"/>
  <c r="E1795" i="13" s="1"/>
  <c r="F1796" i="13" a="1"/>
  <c r="F1796" i="13" s="1"/>
  <c r="F1797" i="13" a="1"/>
  <c r="F1797" i="13" s="1"/>
  <c r="A1797" i="13" s="1" a="1"/>
  <c r="A1797" i="13" s="1"/>
  <c r="F1798" i="13" a="1"/>
  <c r="F1798" i="13" s="1"/>
  <c r="A1798" i="13" s="1" a="1"/>
  <c r="A1798" i="13" s="1"/>
  <c r="F1799" i="13" a="1"/>
  <c r="F1799" i="13" s="1"/>
  <c r="B1799" i="13" s="1" a="1"/>
  <c r="B1799" i="13" s="1"/>
  <c r="F1800" i="13" a="1"/>
  <c r="F1800" i="13" s="1"/>
  <c r="F1801" i="13" a="1"/>
  <c r="F1801" i="13" s="1"/>
  <c r="A1801" i="13" s="1" a="1"/>
  <c r="A1801" i="13" s="1"/>
  <c r="F1802" i="13" a="1"/>
  <c r="F1802" i="13" s="1"/>
  <c r="B1802" i="13" s="1" a="1"/>
  <c r="B1802" i="13" s="1"/>
  <c r="F1803" i="13" a="1"/>
  <c r="F1803" i="13" s="1"/>
  <c r="D1803" i="13" s="1"/>
  <c r="F1804" i="13" a="1"/>
  <c r="F1804" i="13" s="1"/>
  <c r="F1805" i="13" a="1"/>
  <c r="F1805" i="13" s="1"/>
  <c r="C1805" i="13" s="1" a="1"/>
  <c r="C1805" i="13" s="1"/>
  <c r="F1806" i="13" a="1"/>
  <c r="F1806" i="13" s="1"/>
  <c r="A1806" i="13" s="1" a="1"/>
  <c r="A1806" i="13" s="1"/>
  <c r="F1807" i="13" a="1"/>
  <c r="F1807" i="13" s="1"/>
  <c r="B1807" i="13" s="1" a="1"/>
  <c r="B1807" i="13" s="1"/>
  <c r="F1808" i="13" a="1"/>
  <c r="F1808" i="13" s="1"/>
  <c r="A1808" i="13" s="1" a="1"/>
  <c r="A1808" i="13" s="1"/>
  <c r="F1809" i="13" a="1"/>
  <c r="F1809" i="13" s="1"/>
  <c r="C1809" i="13" s="1" a="1"/>
  <c r="C1809" i="13" s="1"/>
  <c r="F1810" i="13" a="1"/>
  <c r="F1810" i="13" s="1"/>
  <c r="F1811" i="13" a="1"/>
  <c r="F1811" i="13" s="1"/>
  <c r="E1811" i="13" s="1" a="1"/>
  <c r="E1811" i="13" s="1"/>
  <c r="F1812" i="13" a="1"/>
  <c r="F1812" i="13" s="1"/>
  <c r="F1813" i="13" a="1"/>
  <c r="F1813" i="13" s="1"/>
  <c r="C1813" i="13" s="1" a="1"/>
  <c r="C1813" i="13" s="1"/>
  <c r="F1814" i="13" a="1"/>
  <c r="F1814" i="13" s="1"/>
  <c r="A1814" i="13" s="1" a="1"/>
  <c r="A1814" i="13" s="1"/>
  <c r="F1815" i="13" a="1"/>
  <c r="F1815" i="13" s="1"/>
  <c r="D1815" i="13" s="1"/>
  <c r="F1816" i="13" a="1"/>
  <c r="F1816" i="13" s="1"/>
  <c r="F1817" i="13" a="1"/>
  <c r="F1817" i="13" s="1"/>
  <c r="A1817" i="13" s="1" a="1"/>
  <c r="A1817" i="13" s="1"/>
  <c r="F1818" i="13" a="1"/>
  <c r="F1818" i="13" s="1"/>
  <c r="F1819" i="13" a="1"/>
  <c r="F1819" i="13" s="1"/>
  <c r="F1820" i="13" a="1"/>
  <c r="F1820" i="13" s="1"/>
  <c r="F1821" i="13" a="1"/>
  <c r="F1821" i="13" s="1"/>
  <c r="A1821" i="13" s="1" a="1"/>
  <c r="A1821" i="13" s="1"/>
  <c r="F1822" i="13" a="1"/>
  <c r="F1822" i="13" s="1"/>
  <c r="F1823" i="13" a="1"/>
  <c r="F1823" i="13" s="1"/>
  <c r="C1823" i="13" s="1" a="1"/>
  <c r="C1823" i="13" s="1"/>
  <c r="F1824" i="13" a="1"/>
  <c r="F1824" i="13" s="1"/>
  <c r="F1825" i="13" a="1"/>
  <c r="F1825" i="13" s="1"/>
  <c r="B1825" i="13" s="1" a="1"/>
  <c r="B1825" i="13" s="1"/>
  <c r="F1826" i="13" a="1"/>
  <c r="F1826" i="13" s="1"/>
  <c r="B1826" i="13" s="1" a="1"/>
  <c r="B1826" i="13" s="1"/>
  <c r="F1827" i="13" a="1"/>
  <c r="F1827" i="13" s="1"/>
  <c r="F1828" i="13" a="1"/>
  <c r="F1828" i="13" s="1"/>
  <c r="B1828" i="13" s="1" a="1"/>
  <c r="B1828" i="13" s="1"/>
  <c r="F1829" i="13" a="1"/>
  <c r="F1829" i="13" s="1"/>
  <c r="D1829" i="13" s="1"/>
  <c r="F1830" i="13" a="1"/>
  <c r="F1830" i="13" s="1"/>
  <c r="B1830" i="13" s="1" a="1"/>
  <c r="B1830" i="13" s="1"/>
  <c r="F1831" i="13" a="1"/>
  <c r="F1831" i="13" s="1"/>
  <c r="B1831" i="13" s="1" a="1"/>
  <c r="B1831" i="13" s="1"/>
  <c r="F1832" i="13" a="1"/>
  <c r="F1832" i="13" s="1"/>
  <c r="F1833" i="13" a="1"/>
  <c r="F1833" i="13" s="1"/>
  <c r="B1833" i="13" s="1" a="1"/>
  <c r="B1833" i="13" s="1"/>
  <c r="F1834" i="13" a="1"/>
  <c r="F1834" i="13" s="1"/>
  <c r="B1834" i="13" s="1" a="1"/>
  <c r="B1834" i="13" s="1"/>
  <c r="F1835" i="13" a="1"/>
  <c r="F1835" i="13" s="1"/>
  <c r="F1836" i="13" a="1"/>
  <c r="F1836" i="13" s="1"/>
  <c r="A1836" i="13" s="1" a="1"/>
  <c r="A1836" i="13" s="1"/>
  <c r="F1837" i="13" a="1"/>
  <c r="F1837" i="13" s="1"/>
  <c r="D1837" i="13" s="1"/>
  <c r="F1838" i="13" a="1"/>
  <c r="F1838" i="13" s="1"/>
  <c r="F1839" i="13" a="1"/>
  <c r="F1839" i="13" s="1"/>
  <c r="B1839" i="13" s="1" a="1"/>
  <c r="B1839" i="13" s="1"/>
  <c r="F1840" i="13" a="1"/>
  <c r="F1840" i="13" s="1"/>
  <c r="C1840" i="13" s="1" a="1"/>
  <c r="C1840" i="13" s="1"/>
  <c r="F1841" i="13" a="1"/>
  <c r="F1841" i="13" s="1"/>
  <c r="F1842" i="13" a="1"/>
  <c r="F1842" i="13" s="1"/>
  <c r="F1843" i="13" a="1"/>
  <c r="F1843" i="13" s="1"/>
  <c r="F1844" i="13" a="1"/>
  <c r="F1844" i="13" s="1"/>
  <c r="F1845" i="13" a="1"/>
  <c r="F1845" i="13" s="1"/>
  <c r="A1845" i="13" s="1" a="1"/>
  <c r="A1845" i="13" s="1"/>
  <c r="F1846" i="13" a="1"/>
  <c r="F1846" i="13" s="1"/>
  <c r="E1846" i="13" s="1" a="1"/>
  <c r="E1846" i="13" s="1"/>
  <c r="F1847" i="13" a="1"/>
  <c r="F1847" i="13" s="1"/>
  <c r="E1847" i="13" s="1" a="1"/>
  <c r="E1847" i="13" s="1"/>
  <c r="F1848" i="13" a="1"/>
  <c r="F1848" i="13" s="1"/>
  <c r="C1848" i="13" s="1" a="1"/>
  <c r="C1848" i="13" s="1"/>
  <c r="F1849" i="13" a="1"/>
  <c r="F1849" i="13" s="1"/>
  <c r="F1850" i="13" a="1"/>
  <c r="F1850" i="13" s="1"/>
  <c r="A1850" i="13" s="1" a="1"/>
  <c r="A1850" i="13" s="1"/>
  <c r="F1851" i="13" a="1"/>
  <c r="F1851" i="13" s="1"/>
  <c r="F1852" i="13" a="1"/>
  <c r="F1852" i="13" s="1"/>
  <c r="B1852" i="13" s="1" a="1"/>
  <c r="B1852" i="13" s="1"/>
  <c r="F1853" i="13" a="1"/>
  <c r="F1853" i="13" s="1"/>
  <c r="D1853" i="13" s="1"/>
  <c r="F1854" i="13" a="1"/>
  <c r="F1854" i="13" s="1"/>
  <c r="F1855" i="13" a="1"/>
  <c r="F1855" i="13" s="1"/>
  <c r="F1856" i="13" a="1"/>
  <c r="F1856" i="13" s="1"/>
  <c r="F1857" i="13" a="1"/>
  <c r="F1857" i="13" s="1"/>
  <c r="B1857" i="13" s="1" a="1"/>
  <c r="B1857" i="13" s="1"/>
  <c r="F1858" i="13" a="1"/>
  <c r="F1858" i="13" s="1"/>
  <c r="E1858" i="13" s="1" a="1"/>
  <c r="E1858" i="13" s="1"/>
  <c r="F1859" i="13" a="1"/>
  <c r="F1859" i="13" s="1"/>
  <c r="C1859" i="13" s="1" a="1"/>
  <c r="C1859" i="13" s="1"/>
  <c r="F1860" i="13" a="1"/>
  <c r="F1860" i="13" s="1"/>
  <c r="F1861" i="13" a="1"/>
  <c r="F1861" i="13" s="1"/>
  <c r="F1862" i="13" a="1"/>
  <c r="F1862" i="13" s="1"/>
  <c r="F1863" i="13" a="1"/>
  <c r="F1863" i="13" s="1"/>
  <c r="F1864" i="13" a="1"/>
  <c r="F1864" i="13" s="1"/>
  <c r="F1865" i="13" a="1"/>
  <c r="F1865" i="13" s="1"/>
  <c r="F1866" i="13" a="1"/>
  <c r="F1866" i="13" s="1"/>
  <c r="A1866" i="13" s="1" a="1"/>
  <c r="A1866" i="13" s="1"/>
  <c r="F1867" i="13" a="1"/>
  <c r="F1867" i="13" s="1"/>
  <c r="E1867" i="13" s="1" a="1"/>
  <c r="E1867" i="13" s="1"/>
  <c r="F1868" i="13" a="1"/>
  <c r="F1868" i="13" s="1"/>
  <c r="B1868" i="13" s="1" a="1"/>
  <c r="B1868" i="13" s="1"/>
  <c r="F1869" i="13" a="1"/>
  <c r="F1869" i="13" s="1"/>
  <c r="F1870" i="13" a="1"/>
  <c r="F1870" i="13" s="1"/>
  <c r="F1871" i="13" a="1"/>
  <c r="F1871" i="13" s="1"/>
  <c r="F1872" i="13" a="1"/>
  <c r="F1872" i="13" s="1"/>
  <c r="F1873" i="13" a="1"/>
  <c r="F1873" i="13" s="1"/>
  <c r="B1873" i="13" s="1" a="1"/>
  <c r="B1873" i="13" s="1"/>
  <c r="F1874" i="13" a="1"/>
  <c r="F1874" i="13" s="1"/>
  <c r="E1874" i="13" s="1" a="1"/>
  <c r="E1874" i="13" s="1"/>
  <c r="F1875" i="13" a="1"/>
  <c r="F1875" i="13" s="1"/>
  <c r="C1875" i="13" s="1" a="1"/>
  <c r="C1875" i="13" s="1"/>
  <c r="F1876" i="13" a="1"/>
  <c r="F1876" i="13" s="1"/>
  <c r="B1876" i="13" s="1" a="1"/>
  <c r="B1876" i="13" s="1"/>
  <c r="F1877" i="13" a="1"/>
  <c r="F1877" i="13" s="1"/>
  <c r="F1878" i="13" a="1"/>
  <c r="F1878" i="13" s="1"/>
  <c r="F1879" i="13" a="1"/>
  <c r="F1879" i="13" s="1"/>
  <c r="F1880" i="13" a="1"/>
  <c r="F1880" i="13" s="1"/>
  <c r="F1881" i="13" a="1"/>
  <c r="F1881" i="13" s="1"/>
  <c r="B1881" i="13" s="1" a="1"/>
  <c r="B1881" i="13" s="1"/>
  <c r="F1882" i="13" a="1"/>
  <c r="F1882" i="13" s="1"/>
  <c r="B1882" i="13" s="1" a="1"/>
  <c r="B1882" i="13" s="1"/>
  <c r="F1883" i="13" a="1"/>
  <c r="F1883" i="13" s="1"/>
  <c r="E1883" i="13" s="1" a="1"/>
  <c r="E1883" i="13" s="1"/>
  <c r="F1884" i="13" a="1"/>
  <c r="F1884" i="13" s="1"/>
  <c r="D1884" i="13" s="1"/>
  <c r="F7" i="13" a="1"/>
  <c r="F7" i="13" s="1"/>
  <c r="A7" i="13" s="1" a="1"/>
  <c r="A7" i="13" s="1"/>
  <c r="FH57" i="8"/>
  <c r="FH56" i="8"/>
  <c r="FH31" i="8"/>
  <c r="FH6" i="8"/>
  <c r="ET57" i="8"/>
  <c r="ET56" i="8"/>
  <c r="ET31" i="8"/>
  <c r="ET6" i="8"/>
  <c r="EF60" i="8"/>
  <c r="EF42" i="8"/>
  <c r="EF24" i="8"/>
  <c r="EF6" i="8"/>
  <c r="DR24" i="8"/>
  <c r="DR6" i="8"/>
  <c r="DB24" i="8"/>
  <c r="DB6" i="8"/>
  <c r="DB43" i="8"/>
  <c r="CL43" i="8"/>
  <c r="CL42" i="8"/>
  <c r="CL24" i="8"/>
  <c r="CL6" i="8"/>
  <c r="J8" i="2" l="1" a="1"/>
  <c r="J8" i="2" s="1"/>
  <c r="D190" i="14" a="1"/>
  <c r="D190" i="14" s="1"/>
  <c r="D232" i="14" a="1"/>
  <c r="D232" i="14" s="1"/>
  <c r="A134" i="14" a="1"/>
  <c r="A134" i="14" s="1"/>
  <c r="D655" i="14" a="1"/>
  <c r="D655" i="14" s="1"/>
  <c r="D939" i="14" a="1"/>
  <c r="D939" i="14" s="1"/>
  <c r="C655" i="14" a="1"/>
  <c r="C655" i="14" s="1"/>
  <c r="D531" i="14" a="1"/>
  <c r="D531" i="14" s="1"/>
  <c r="B655" i="14" a="1"/>
  <c r="B655" i="14" s="1"/>
  <c r="A531" i="14" a="1"/>
  <c r="A531" i="14" s="1"/>
  <c r="B385" i="14" a="1"/>
  <c r="B385" i="14" s="1"/>
  <c r="C232" i="14" a="1"/>
  <c r="C232" i="14" s="1"/>
  <c r="A477" i="14" a="1"/>
  <c r="A477" i="14" s="1"/>
  <c r="A361" i="14" a="1"/>
  <c r="A361" i="14" s="1"/>
  <c r="B859" i="14" a="1"/>
  <c r="B859" i="14" s="1"/>
  <c r="B766" i="14" a="1"/>
  <c r="B766" i="14" s="1"/>
  <c r="A305" i="14" a="1"/>
  <c r="A305" i="14" s="1"/>
  <c r="B477" i="14" a="1"/>
  <c r="B477" i="14" s="1"/>
  <c r="B337" i="14" a="1"/>
  <c r="B337" i="14" s="1"/>
  <c r="C266" i="14" a="1"/>
  <c r="C266" i="14" s="1"/>
  <c r="B170" i="14" a="1"/>
  <c r="B170" i="14" s="1"/>
  <c r="C140" i="14" a="1"/>
  <c r="C140" i="14" s="1"/>
  <c r="C146" i="14" a="1"/>
  <c r="C146" i="14" s="1"/>
  <c r="B126" i="14" a="1"/>
  <c r="B126" i="14" s="1"/>
  <c r="C859" i="14" a="1"/>
  <c r="C859" i="14" s="1"/>
  <c r="C766" i="14" a="1"/>
  <c r="C766" i="14" s="1"/>
  <c r="C573" i="14" a="1"/>
  <c r="C573" i="14" s="1"/>
  <c r="D369" i="14" a="1"/>
  <c r="D369" i="14" s="1"/>
  <c r="A895" i="14" a="1"/>
  <c r="A895" i="14" s="1"/>
  <c r="C735" i="14" a="1"/>
  <c r="C735" i="14" s="1"/>
  <c r="B607" i="14" a="1"/>
  <c r="B607" i="14" s="1"/>
  <c r="A475" i="14" a="1"/>
  <c r="A475" i="14" s="1"/>
  <c r="C803" i="14" a="1"/>
  <c r="C803" i="14" s="1"/>
  <c r="C354" i="14" a="1"/>
  <c r="C354" i="14" s="1"/>
  <c r="A317" i="14" a="1"/>
  <c r="A317" i="14" s="1"/>
  <c r="D289" i="14" a="1"/>
  <c r="D289" i="14" s="1"/>
  <c r="D210" i="14" a="1"/>
  <c r="D210" i="14" s="1"/>
  <c r="C768" i="14" a="1"/>
  <c r="C768" i="14" s="1"/>
  <c r="B734" i="14" a="1"/>
  <c r="B734" i="14" s="1"/>
  <c r="B591" i="14" a="1"/>
  <c r="B591" i="14" s="1"/>
  <c r="C484" i="14" a="1"/>
  <c r="C484" i="14" s="1"/>
  <c r="A289" i="14" a="1"/>
  <c r="A289" i="14" s="1"/>
  <c r="B210" i="14" a="1"/>
  <c r="B210" i="14" s="1"/>
  <c r="D899" i="14" a="1"/>
  <c r="D899" i="14" s="1"/>
  <c r="B768" i="14" a="1"/>
  <c r="B768" i="14" s="1"/>
  <c r="C635" i="14" a="1"/>
  <c r="C635" i="14" s="1"/>
  <c r="B575" i="14" a="1"/>
  <c r="B575" i="14" s="1"/>
  <c r="B554" i="14" a="1"/>
  <c r="B554" i="14" s="1"/>
  <c r="D337" i="14" a="1"/>
  <c r="D337" i="14" s="1"/>
  <c r="C772" i="14" a="1"/>
  <c r="C772" i="14" s="1"/>
  <c r="A772" i="14" a="1"/>
  <c r="A772" i="14" s="1"/>
  <c r="D641" i="14" a="1"/>
  <c r="D641" i="14" s="1"/>
  <c r="A641" i="14" a="1"/>
  <c r="A641" i="14" s="1"/>
  <c r="B504" i="14" a="1"/>
  <c r="B504" i="14" s="1"/>
  <c r="C504" i="14" a="1"/>
  <c r="C504" i="14" s="1"/>
  <c r="A564" i="14" a="1"/>
  <c r="A564" i="14" s="1"/>
  <c r="D564" i="14" a="1"/>
  <c r="D564" i="14" s="1"/>
  <c r="B636" i="14" a="1"/>
  <c r="B636" i="14" s="1"/>
  <c r="C636" i="14" a="1"/>
  <c r="C636" i="14" s="1"/>
  <c r="C923" i="14" a="1"/>
  <c r="C923" i="14" s="1"/>
  <c r="A923" i="14" a="1"/>
  <c r="A923" i="14" s="1"/>
  <c r="A875" i="14" a="1"/>
  <c r="A875" i="14" s="1"/>
  <c r="C297" i="14" a="1"/>
  <c r="C297" i="14" s="1"/>
  <c r="A297" i="14" a="1"/>
  <c r="A297" i="14" s="1"/>
  <c r="D266" i="14" a="1"/>
  <c r="D266" i="14" s="1"/>
  <c r="D974" i="14" a="1"/>
  <c r="D974" i="14" s="1"/>
  <c r="D932" i="14" a="1"/>
  <c r="D932" i="14" s="1"/>
  <c r="A831" i="14" a="1"/>
  <c r="A831" i="14" s="1"/>
  <c r="B687" i="14" a="1"/>
  <c r="B687" i="14" s="1"/>
  <c r="D603" i="14" a="1"/>
  <c r="D603" i="14" s="1"/>
  <c r="D563" i="14" a="1"/>
  <c r="D563" i="14" s="1"/>
  <c r="D381" i="14" a="1"/>
  <c r="D381" i="14" s="1"/>
  <c r="C369" i="14" a="1"/>
  <c r="C369" i="14" s="1"/>
  <c r="A266" i="14" a="1"/>
  <c r="A266" i="14" s="1"/>
  <c r="C211" i="14" a="1"/>
  <c r="C211" i="14" s="1"/>
  <c r="B943" i="14" a="1"/>
  <c r="B943" i="14" s="1"/>
  <c r="D923" i="14" a="1"/>
  <c r="D923" i="14" s="1"/>
  <c r="C899" i="14" a="1"/>
  <c r="C899" i="14" s="1"/>
  <c r="B863" i="14" a="1"/>
  <c r="B863" i="14" s="1"/>
  <c r="C671" i="14" a="1"/>
  <c r="C671" i="14" s="1"/>
  <c r="A603" i="14" a="1"/>
  <c r="A603" i="14" s="1"/>
  <c r="D571" i="14" a="1"/>
  <c r="D571" i="14" s="1"/>
  <c r="C563" i="14" a="1"/>
  <c r="C563" i="14" s="1"/>
  <c r="C473" i="14" a="1"/>
  <c r="C473" i="14" s="1"/>
  <c r="D198" i="14" a="1"/>
  <c r="D198" i="14" s="1"/>
  <c r="C129" i="14" a="1"/>
  <c r="C129" i="14" s="1"/>
  <c r="B110" i="14" a="1"/>
  <c r="B110" i="14" s="1"/>
  <c r="C64" i="14" a="1"/>
  <c r="C64" i="14" s="1"/>
  <c r="B778" i="14" a="1"/>
  <c r="B778" i="14" s="1"/>
  <c r="A571" i="14" a="1"/>
  <c r="A571" i="14" s="1"/>
  <c r="A563" i="14" a="1"/>
  <c r="A563" i="14" s="1"/>
  <c r="C295" i="14" a="1"/>
  <c r="C295" i="14" s="1"/>
  <c r="D86" i="14" a="1"/>
  <c r="D86" i="14" s="1"/>
  <c r="B561" i="14" a="1"/>
  <c r="B561" i="14" s="1"/>
  <c r="D561" i="14" a="1"/>
  <c r="D561" i="14" s="1"/>
  <c r="A922" i="14" a="1"/>
  <c r="A922" i="14" s="1"/>
  <c r="C922" i="14" a="1"/>
  <c r="C922" i="14" s="1"/>
  <c r="B151" i="14" a="1"/>
  <c r="B151" i="14" s="1"/>
  <c r="C151" i="14" a="1"/>
  <c r="C151" i="14" s="1"/>
  <c r="A131" i="14" a="1"/>
  <c r="A131" i="14" s="1"/>
  <c r="B131" i="14" a="1"/>
  <c r="B131" i="14" s="1"/>
  <c r="C131" i="14" a="1"/>
  <c r="C131" i="14" s="1"/>
  <c r="D131" i="14" a="1"/>
  <c r="D131" i="14" s="1"/>
  <c r="A944" i="14" a="1"/>
  <c r="A944" i="14" s="1"/>
  <c r="C944" i="14" a="1"/>
  <c r="C944" i="14" s="1"/>
  <c r="D780" i="14" a="1"/>
  <c r="D780" i="14" s="1"/>
  <c r="C780" i="14" a="1"/>
  <c r="C780" i="14" s="1"/>
  <c r="A316" i="14" a="1"/>
  <c r="A316" i="14" s="1"/>
  <c r="D316" i="14" a="1"/>
  <c r="D316" i="14" s="1"/>
  <c r="D958" i="14" a="1"/>
  <c r="D958" i="14" s="1"/>
  <c r="A958" i="14" a="1"/>
  <c r="A958" i="14" s="1"/>
  <c r="B958" i="14" a="1"/>
  <c r="B958" i="14" s="1"/>
  <c r="D716" i="14" a="1"/>
  <c r="D716" i="14" s="1"/>
  <c r="A716" i="14" a="1"/>
  <c r="A716" i="14" s="1"/>
  <c r="B716" i="14" a="1"/>
  <c r="B716" i="14" s="1"/>
  <c r="C716" i="14" a="1"/>
  <c r="C716" i="14" s="1"/>
  <c r="A284" i="14" a="1"/>
  <c r="A284" i="14" s="1"/>
  <c r="B284" i="14" a="1"/>
  <c r="B284" i="14" s="1"/>
  <c r="A858" i="14" a="1"/>
  <c r="A858" i="14" s="1"/>
  <c r="B858" i="14" a="1"/>
  <c r="B858" i="14" s="1"/>
  <c r="C858" i="14" a="1"/>
  <c r="C858" i="14" s="1"/>
  <c r="A503" i="14" a="1"/>
  <c r="A503" i="14" s="1"/>
  <c r="D503" i="14" a="1"/>
  <c r="D503" i="14" s="1"/>
  <c r="A981" i="14" a="1"/>
  <c r="A981" i="14" s="1"/>
  <c r="B981" i="14" a="1"/>
  <c r="B981" i="14" s="1"/>
  <c r="C981" i="14" a="1"/>
  <c r="C981" i="14" s="1"/>
  <c r="D981" i="14" a="1"/>
  <c r="D981" i="14" s="1"/>
  <c r="B925" i="14" a="1"/>
  <c r="B925" i="14" s="1"/>
  <c r="A925" i="14" a="1"/>
  <c r="A925" i="14" s="1"/>
  <c r="C820" i="14" a="1"/>
  <c r="C820" i="14" s="1"/>
  <c r="A820" i="14" a="1"/>
  <c r="A820" i="14" s="1"/>
  <c r="B820" i="14" a="1"/>
  <c r="B820" i="14" s="1"/>
  <c r="B721" i="14" a="1"/>
  <c r="B721" i="14" s="1"/>
  <c r="A721" i="14" a="1"/>
  <c r="A721" i="14" s="1"/>
  <c r="D556" i="14" a="1"/>
  <c r="D556" i="14" s="1"/>
  <c r="B556" i="14" a="1"/>
  <c r="B556" i="14" s="1"/>
  <c r="C556" i="14" a="1"/>
  <c r="C556" i="14" s="1"/>
  <c r="A306" i="14" a="1"/>
  <c r="A306" i="14" s="1"/>
  <c r="B306" i="14" a="1"/>
  <c r="B306" i="14" s="1"/>
  <c r="C306" i="14" a="1"/>
  <c r="C306" i="14" s="1"/>
  <c r="D306" i="14" a="1"/>
  <c r="D306" i="14" s="1"/>
  <c r="C964" i="14" a="1"/>
  <c r="C964" i="14" s="1"/>
  <c r="A955" i="14" a="1"/>
  <c r="A955" i="14" s="1"/>
  <c r="B912" i="14" a="1"/>
  <c r="B912" i="14" s="1"/>
  <c r="B848" i="14" a="1"/>
  <c r="B848" i="14" s="1"/>
  <c r="C795" i="14" a="1"/>
  <c r="C795" i="14" s="1"/>
  <c r="C769" i="14" a="1"/>
  <c r="C769" i="14" s="1"/>
  <c r="A731" i="14" a="1"/>
  <c r="A731" i="14" s="1"/>
  <c r="B523" i="14" a="1"/>
  <c r="B523" i="14" s="1"/>
  <c r="B446" i="14" a="1"/>
  <c r="B446" i="14" s="1"/>
  <c r="C438" i="14" a="1"/>
  <c r="C438" i="14" s="1"/>
  <c r="B425" i="14" a="1"/>
  <c r="B425" i="14" s="1"/>
  <c r="B393" i="14" a="1"/>
  <c r="B393" i="14" s="1"/>
  <c r="A235" i="14" a="1"/>
  <c r="A235" i="14" s="1"/>
  <c r="C180" i="14" a="1"/>
  <c r="C180" i="14" s="1"/>
  <c r="A142" i="14" a="1"/>
  <c r="A142" i="14" s="1"/>
  <c r="B98" i="14" a="1"/>
  <c r="B98" i="14" s="1"/>
  <c r="A64" i="14" a="1"/>
  <c r="A64" i="14" s="1"/>
  <c r="D52" i="14" a="1"/>
  <c r="D52" i="14" s="1"/>
  <c r="B964" i="14" a="1"/>
  <c r="B964" i="14" s="1"/>
  <c r="A795" i="14" a="1"/>
  <c r="A795" i="14" s="1"/>
  <c r="B769" i="14" a="1"/>
  <c r="B769" i="14" s="1"/>
  <c r="D683" i="14" a="1"/>
  <c r="D683" i="14" s="1"/>
  <c r="B586" i="14" a="1"/>
  <c r="B586" i="14" s="1"/>
  <c r="B567" i="14" a="1"/>
  <c r="B567" i="14" s="1"/>
  <c r="C564" i="14" a="1"/>
  <c r="C564" i="14" s="1"/>
  <c r="B543" i="14" a="1"/>
  <c r="B543" i="14" s="1"/>
  <c r="D539" i="14" a="1"/>
  <c r="D539" i="14" s="1"/>
  <c r="C535" i="14" a="1"/>
  <c r="C535" i="14" s="1"/>
  <c r="A523" i="14" a="1"/>
  <c r="A523" i="14" s="1"/>
  <c r="D492" i="14" a="1"/>
  <c r="D492" i="14" s="1"/>
  <c r="A393" i="14" a="1"/>
  <c r="A393" i="14" s="1"/>
  <c r="B295" i="14" a="1"/>
  <c r="B295" i="14" s="1"/>
  <c r="D230" i="14" a="1"/>
  <c r="D230" i="14" s="1"/>
  <c r="C190" i="14" a="1"/>
  <c r="C190" i="14" s="1"/>
  <c r="B180" i="14" a="1"/>
  <c r="B180" i="14" s="1"/>
  <c r="D154" i="14" a="1"/>
  <c r="D154" i="14" s="1"/>
  <c r="B146" i="14" a="1"/>
  <c r="B146" i="14" s="1"/>
  <c r="B86" i="14" a="1"/>
  <c r="B86" i="14" s="1"/>
  <c r="A68" i="14" a="1"/>
  <c r="A68" i="14" s="1"/>
  <c r="C52" i="14" a="1"/>
  <c r="C52" i="14" s="1"/>
  <c r="D859" i="14" a="1"/>
  <c r="D859" i="14" s="1"/>
  <c r="B841" i="14" a="1"/>
  <c r="B841" i="14" s="1"/>
  <c r="D803" i="14" a="1"/>
  <c r="D803" i="14" s="1"/>
  <c r="A567" i="14" a="1"/>
  <c r="A567" i="14" s="1"/>
  <c r="A539" i="14" a="1"/>
  <c r="A539" i="14" s="1"/>
  <c r="A535" i="14" a="1"/>
  <c r="A535" i="14" s="1"/>
  <c r="B472" i="14" a="1"/>
  <c r="B472" i="14" s="1"/>
  <c r="C453" i="14" a="1"/>
  <c r="C453" i="14" s="1"/>
  <c r="D386" i="14" a="1"/>
  <c r="D386" i="14" s="1"/>
  <c r="C361" i="14" a="1"/>
  <c r="C361" i="14" s="1"/>
  <c r="C357" i="14" a="1"/>
  <c r="C357" i="14" s="1"/>
  <c r="D273" i="14" a="1"/>
  <c r="D273" i="14" s="1"/>
  <c r="B190" i="14" a="1"/>
  <c r="B190" i="14" s="1"/>
  <c r="C154" i="14" a="1"/>
  <c r="C154" i="14" s="1"/>
  <c r="B90" i="14" a="1"/>
  <c r="B90" i="14" s="1"/>
  <c r="D63" i="14" a="1"/>
  <c r="D63" i="14" s="1"/>
  <c r="B52" i="14" a="1"/>
  <c r="B52" i="14" s="1"/>
  <c r="C40" i="14" a="1"/>
  <c r="C40" i="14" s="1"/>
  <c r="D440" i="14" a="1"/>
  <c r="D440" i="14" s="1"/>
  <c r="B361" i="14" a="1"/>
  <c r="B361" i="14" s="1"/>
  <c r="C273" i="14" a="1"/>
  <c r="C273" i="14" s="1"/>
  <c r="B251" i="14" a="1"/>
  <c r="B251" i="14" s="1"/>
  <c r="C210" i="14" a="1"/>
  <c r="C210" i="14" s="1"/>
  <c r="B154" i="14" a="1"/>
  <c r="B154" i="14" s="1"/>
  <c r="B122" i="14" a="1"/>
  <c r="B122" i="14" s="1"/>
  <c r="C110" i="14" a="1"/>
  <c r="C110" i="14" s="1"/>
  <c r="C106" i="14" a="1"/>
  <c r="C106" i="14" s="1"/>
  <c r="A90" i="14" a="1"/>
  <c r="A90" i="14" s="1"/>
  <c r="C78" i="14" a="1"/>
  <c r="C78" i="14" s="1"/>
  <c r="B63" i="14" a="1"/>
  <c r="B63" i="14" s="1"/>
  <c r="A40" i="14" a="1"/>
  <c r="A40" i="14" s="1"/>
  <c r="C903" i="14" a="1"/>
  <c r="C903" i="14" s="1"/>
  <c r="D824" i="14" a="1"/>
  <c r="D824" i="14" s="1"/>
  <c r="C942" i="14" a="1"/>
  <c r="C942" i="14" s="1"/>
  <c r="D931" i="14" a="1"/>
  <c r="D931" i="14" s="1"/>
  <c r="B903" i="14" a="1"/>
  <c r="B903" i="14" s="1"/>
  <c r="B893" i="14" a="1"/>
  <c r="B893" i="14" s="1"/>
  <c r="B879" i="14" a="1"/>
  <c r="B879" i="14" s="1"/>
  <c r="C867" i="14" a="1"/>
  <c r="C867" i="14" s="1"/>
  <c r="B862" i="14" a="1"/>
  <c r="B862" i="14" s="1"/>
  <c r="C839" i="14" a="1"/>
  <c r="C839" i="14" s="1"/>
  <c r="D827" i="14" a="1"/>
  <c r="D827" i="14" s="1"/>
  <c r="D787" i="14" a="1"/>
  <c r="D787" i="14" s="1"/>
  <c r="B735" i="14" a="1"/>
  <c r="B735" i="14" s="1"/>
  <c r="D731" i="14" a="1"/>
  <c r="D731" i="14" s="1"/>
  <c r="C727" i="14" a="1"/>
  <c r="C727" i="14" s="1"/>
  <c r="C703" i="14" a="1"/>
  <c r="C703" i="14" s="1"/>
  <c r="D604" i="14" a="1"/>
  <c r="D604" i="14" s="1"/>
  <c r="A588" i="14" a="1"/>
  <c r="A588" i="14" s="1"/>
  <c r="D555" i="14" a="1"/>
  <c r="D555" i="14" s="1"/>
  <c r="D529" i="14" a="1"/>
  <c r="D529" i="14" s="1"/>
  <c r="C400" i="14" a="1"/>
  <c r="C400" i="14" s="1"/>
  <c r="A365" i="14" a="1"/>
  <c r="A365" i="14" s="1"/>
  <c r="D325" i="14" a="1"/>
  <c r="D325" i="14" s="1"/>
  <c r="D305" i="14" a="1"/>
  <c r="D305" i="14" s="1"/>
  <c r="D250" i="14" a="1"/>
  <c r="D250" i="14" s="1"/>
  <c r="D98" i="14" a="1"/>
  <c r="D98" i="14" s="1"/>
  <c r="D71" i="14" a="1"/>
  <c r="D71" i="14" s="1"/>
  <c r="B51" i="14" a="1"/>
  <c r="B51" i="14" s="1"/>
  <c r="C32" i="14" a="1"/>
  <c r="C32" i="14" s="1"/>
  <c r="C991" i="14" a="1"/>
  <c r="C991" i="14" s="1"/>
  <c r="B976" i="14" a="1"/>
  <c r="B976" i="14" s="1"/>
  <c r="C931" i="14" a="1"/>
  <c r="C931" i="14" s="1"/>
  <c r="D912" i="14" a="1"/>
  <c r="D912" i="14" s="1"/>
  <c r="D848" i="14" a="1"/>
  <c r="D848" i="14" s="1"/>
  <c r="A843" i="14" a="1"/>
  <c r="A843" i="14" s="1"/>
  <c r="B839" i="14" a="1"/>
  <c r="B839" i="14" s="1"/>
  <c r="C827" i="14" a="1"/>
  <c r="C827" i="14" s="1"/>
  <c r="D795" i="14" a="1"/>
  <c r="D795" i="14" s="1"/>
  <c r="D783" i="14" a="1"/>
  <c r="D783" i="14" s="1"/>
  <c r="D779" i="14" a="1"/>
  <c r="D779" i="14" s="1"/>
  <c r="D767" i="14" a="1"/>
  <c r="D767" i="14" s="1"/>
  <c r="B703" i="14" a="1"/>
  <c r="B703" i="14" s="1"/>
  <c r="D626" i="14" a="1"/>
  <c r="D626" i="14" s="1"/>
  <c r="D607" i="14" a="1"/>
  <c r="D607" i="14" s="1"/>
  <c r="A604" i="14" a="1"/>
  <c r="A604" i="14" s="1"/>
  <c r="D572" i="14" a="1"/>
  <c r="D572" i="14" s="1"/>
  <c r="A555" i="14" a="1"/>
  <c r="A555" i="14" s="1"/>
  <c r="D478" i="14" a="1"/>
  <c r="D478" i="14" s="1"/>
  <c r="D425" i="14" a="1"/>
  <c r="D425" i="14" s="1"/>
  <c r="A421" i="14" a="1"/>
  <c r="A421" i="14" s="1"/>
  <c r="C389" i="14" a="1"/>
  <c r="C389" i="14" s="1"/>
  <c r="D384" i="14" a="1"/>
  <c r="D384" i="14" s="1"/>
  <c r="B369" i="14" a="1"/>
  <c r="B369" i="14" s="1"/>
  <c r="B349" i="14" a="1"/>
  <c r="B349" i="14" s="1"/>
  <c r="A337" i="14" a="1"/>
  <c r="A337" i="14" s="1"/>
  <c r="C318" i="14" a="1"/>
  <c r="C318" i="14" s="1"/>
  <c r="C305" i="14" a="1"/>
  <c r="C305" i="14" s="1"/>
  <c r="B250" i="14" a="1"/>
  <c r="B250" i="14" s="1"/>
  <c r="C209" i="14" a="1"/>
  <c r="C209" i="14" s="1"/>
  <c r="C198" i="14" a="1"/>
  <c r="C198" i="14" s="1"/>
  <c r="B130" i="14" a="1"/>
  <c r="B130" i="14" s="1"/>
  <c r="B32" i="14" a="1"/>
  <c r="B32" i="14" s="1"/>
  <c r="B991" i="14" a="1"/>
  <c r="B991" i="14" s="1"/>
  <c r="B971" i="14" a="1"/>
  <c r="B971" i="14" s="1"/>
  <c r="D964" i="14" a="1"/>
  <c r="D964" i="14" s="1"/>
  <c r="C955" i="14" a="1"/>
  <c r="C955" i="14" s="1"/>
  <c r="C912" i="14" a="1"/>
  <c r="C912" i="14" s="1"/>
  <c r="C848" i="14" a="1"/>
  <c r="C848" i="14" s="1"/>
  <c r="A827" i="14" a="1"/>
  <c r="A827" i="14" s="1"/>
  <c r="A779" i="14" a="1"/>
  <c r="A779" i="14" s="1"/>
  <c r="B767" i="14" a="1"/>
  <c r="B767" i="14" s="1"/>
  <c r="C755" i="14" a="1"/>
  <c r="C755" i="14" s="1"/>
  <c r="B750" i="14" a="1"/>
  <c r="B750" i="14" s="1"/>
  <c r="B731" i="14" a="1"/>
  <c r="B731" i="14" s="1"/>
  <c r="D671" i="14" a="1"/>
  <c r="D671" i="14" s="1"/>
  <c r="C641" i="14" a="1"/>
  <c r="C641" i="14" s="1"/>
  <c r="C619" i="14" a="1"/>
  <c r="C619" i="14" s="1"/>
  <c r="C607" i="14" a="1"/>
  <c r="C607" i="14" s="1"/>
  <c r="D587" i="14" a="1"/>
  <c r="D587" i="14" s="1"/>
  <c r="C575" i="14" a="1"/>
  <c r="C575" i="14" s="1"/>
  <c r="D540" i="14" a="1"/>
  <c r="D540" i="14" s="1"/>
  <c r="C523" i="14" a="1"/>
  <c r="C523" i="14" s="1"/>
  <c r="B488" i="14" a="1"/>
  <c r="B488" i="14" s="1"/>
  <c r="D473" i="14" a="1"/>
  <c r="D473" i="14" s="1"/>
  <c r="D462" i="14" a="1"/>
  <c r="D462" i="14" s="1"/>
  <c r="C451" i="14" a="1"/>
  <c r="C451" i="14" s="1"/>
  <c r="D446" i="14" a="1"/>
  <c r="D446" i="14" s="1"/>
  <c r="D438" i="14" a="1"/>
  <c r="D438" i="14" s="1"/>
  <c r="C425" i="14" a="1"/>
  <c r="C425" i="14" s="1"/>
  <c r="C393" i="14" a="1"/>
  <c r="C393" i="14" s="1"/>
  <c r="B384" i="14" a="1"/>
  <c r="B384" i="14" s="1"/>
  <c r="D295" i="14" a="1"/>
  <c r="D295" i="14" s="1"/>
  <c r="B235" i="14" a="1"/>
  <c r="B235" i="14" s="1"/>
  <c r="D180" i="14" a="1"/>
  <c r="D180" i="14" s="1"/>
  <c r="B162" i="14" a="1"/>
  <c r="B162" i="14" s="1"/>
  <c r="B142" i="14" a="1"/>
  <c r="B142" i="14" s="1"/>
  <c r="C98" i="14" a="1"/>
  <c r="C98" i="14" s="1"/>
  <c r="D16" i="14" a="1"/>
  <c r="D16" i="14" s="1"/>
  <c r="C983" i="14" a="1"/>
  <c r="C983" i="14" s="1"/>
  <c r="B983" i="14" a="1"/>
  <c r="B983" i="14" s="1"/>
  <c r="D924" i="14" a="1"/>
  <c r="D924" i="14" s="1"/>
  <c r="B924" i="14" a="1"/>
  <c r="B924" i="14" s="1"/>
  <c r="C924" i="14" a="1"/>
  <c r="C924" i="14" s="1"/>
  <c r="C852" i="14" a="1"/>
  <c r="C852" i="14" s="1"/>
  <c r="B852" i="14" a="1"/>
  <c r="B852" i="14" s="1"/>
  <c r="C989" i="14" a="1"/>
  <c r="C989" i="14" s="1"/>
  <c r="D989" i="14" a="1"/>
  <c r="D989" i="14" s="1"/>
  <c r="D982" i="14" a="1"/>
  <c r="D982" i="14" s="1"/>
  <c r="B982" i="14" a="1"/>
  <c r="B982" i="14" s="1"/>
  <c r="C982" i="14" a="1"/>
  <c r="C982" i="14" s="1"/>
  <c r="D882" i="14" a="1"/>
  <c r="D882" i="14" s="1"/>
  <c r="B882" i="14" a="1"/>
  <c r="B882" i="14" s="1"/>
  <c r="C882" i="14" a="1"/>
  <c r="C882" i="14" s="1"/>
  <c r="A904" i="14" a="1"/>
  <c r="A904" i="14" s="1"/>
  <c r="B904" i="14" a="1"/>
  <c r="B904" i="14" s="1"/>
  <c r="A881" i="14" a="1"/>
  <c r="A881" i="14" s="1"/>
  <c r="B881" i="14" a="1"/>
  <c r="B881" i="14" s="1"/>
  <c r="C881" i="14" a="1"/>
  <c r="C881" i="14" s="1"/>
  <c r="A987" i="14" a="1"/>
  <c r="A987" i="14" s="1"/>
  <c r="B987" i="14" a="1"/>
  <c r="B987" i="14" s="1"/>
  <c r="C987" i="14" a="1"/>
  <c r="C987" i="14" s="1"/>
  <c r="B977" i="14" a="1"/>
  <c r="B977" i="14" s="1"/>
  <c r="A977" i="14" a="1"/>
  <c r="A977" i="14" s="1"/>
  <c r="D977" i="14" a="1"/>
  <c r="D977" i="14" s="1"/>
  <c r="A913" i="14" a="1"/>
  <c r="A913" i="14" s="1"/>
  <c r="B913" i="14" a="1"/>
  <c r="B913" i="14" s="1"/>
  <c r="C913" i="14" a="1"/>
  <c r="C913" i="14" s="1"/>
  <c r="A880" i="14" a="1"/>
  <c r="A880" i="14" s="1"/>
  <c r="B880" i="14" a="1"/>
  <c r="B880" i="14" s="1"/>
  <c r="C880" i="14" a="1"/>
  <c r="C880" i="14" s="1"/>
  <c r="D880" i="14" a="1"/>
  <c r="D880" i="14" s="1"/>
  <c r="A849" i="14" a="1"/>
  <c r="A849" i="14" s="1"/>
  <c r="B849" i="14" a="1"/>
  <c r="B849" i="14" s="1"/>
  <c r="C849" i="14" a="1"/>
  <c r="C849" i="14" s="1"/>
  <c r="D828" i="14" a="1"/>
  <c r="D828" i="14" s="1"/>
  <c r="B828" i="14" a="1"/>
  <c r="B828" i="14" s="1"/>
  <c r="A808" i="14" a="1"/>
  <c r="A808" i="14" s="1"/>
  <c r="B808" i="14" a="1"/>
  <c r="B808" i="14" s="1"/>
  <c r="A966" i="14" a="1"/>
  <c r="A966" i="14" s="1"/>
  <c r="B966" i="14" a="1"/>
  <c r="B966" i="14" s="1"/>
  <c r="C966" i="14" a="1"/>
  <c r="C966" i="14" s="1"/>
  <c r="D966" i="14" a="1"/>
  <c r="D966" i="14" s="1"/>
  <c r="D945" i="14" a="1"/>
  <c r="D945" i="14" s="1"/>
  <c r="A945" i="14" a="1"/>
  <c r="A945" i="14" s="1"/>
  <c r="B945" i="14" a="1"/>
  <c r="B945" i="14" s="1"/>
  <c r="C945" i="14" a="1"/>
  <c r="C945" i="14" s="1"/>
  <c r="A965" i="14" a="1"/>
  <c r="A965" i="14" s="1"/>
  <c r="B965" i="14" a="1"/>
  <c r="B965" i="14" s="1"/>
  <c r="C965" i="14" a="1"/>
  <c r="C965" i="14" s="1"/>
  <c r="D965" i="14" a="1"/>
  <c r="D965" i="14" s="1"/>
  <c r="D956" i="14" a="1"/>
  <c r="D956" i="14" s="1"/>
  <c r="B956" i="14" a="1"/>
  <c r="B956" i="14" s="1"/>
  <c r="A936" i="14" a="1"/>
  <c r="A936" i="14" s="1"/>
  <c r="B936" i="14" a="1"/>
  <c r="B936" i="14" s="1"/>
  <c r="A918" i="14" a="1"/>
  <c r="A918" i="14" s="1"/>
  <c r="D918" i="14" a="1"/>
  <c r="D918" i="14" s="1"/>
  <c r="C873" i="14" a="1"/>
  <c r="C873" i="14" s="1"/>
  <c r="B873" i="14" a="1"/>
  <c r="B873" i="14" s="1"/>
  <c r="A902" i="14" a="1"/>
  <c r="A902" i="14" s="1"/>
  <c r="B902" i="14" a="1"/>
  <c r="B902" i="14" s="1"/>
  <c r="C902" i="14" a="1"/>
  <c r="C902" i="14" s="1"/>
  <c r="D892" i="14" a="1"/>
  <c r="D892" i="14" s="1"/>
  <c r="B892" i="14" a="1"/>
  <c r="B892" i="14" s="1"/>
  <c r="C892" i="14" a="1"/>
  <c r="C892" i="14" s="1"/>
  <c r="A806" i="14" a="1"/>
  <c r="A806" i="14" s="1"/>
  <c r="B806" i="14" a="1"/>
  <c r="B806" i="14" s="1"/>
  <c r="D806" i="14" a="1"/>
  <c r="D806" i="14" s="1"/>
  <c r="C806" i="14" a="1"/>
  <c r="C806" i="14" s="1"/>
  <c r="A934" i="14" a="1"/>
  <c r="A934" i="14" s="1"/>
  <c r="B934" i="14" a="1"/>
  <c r="B934" i="14" s="1"/>
  <c r="C934" i="14" a="1"/>
  <c r="C934" i="14" s="1"/>
  <c r="A901" i="14" a="1"/>
  <c r="A901" i="14" s="1"/>
  <c r="B901" i="14" a="1"/>
  <c r="B901" i="14" s="1"/>
  <c r="C901" i="14" a="1"/>
  <c r="C901" i="14" s="1"/>
  <c r="D901" i="14" a="1"/>
  <c r="D901" i="14" s="1"/>
  <c r="A884" i="14" a="1"/>
  <c r="A884" i="14" s="1"/>
  <c r="B884" i="14" a="1"/>
  <c r="B884" i="14" s="1"/>
  <c r="B975" i="14" a="1"/>
  <c r="B975" i="14" s="1"/>
  <c r="B954" i="14" a="1"/>
  <c r="B954" i="14" s="1"/>
  <c r="B911" i="14" a="1"/>
  <c r="B911" i="14" s="1"/>
  <c r="A869" i="14" a="1"/>
  <c r="A869" i="14" s="1"/>
  <c r="C869" i="14" a="1"/>
  <c r="C869" i="14" s="1"/>
  <c r="D748" i="14" a="1"/>
  <c r="D748" i="14" s="1"/>
  <c r="A748" i="14" a="1"/>
  <c r="A748" i="14" s="1"/>
  <c r="B748" i="14" a="1"/>
  <c r="B748" i="14" s="1"/>
  <c r="C748" i="14" a="1"/>
  <c r="C748" i="14" s="1"/>
  <c r="A723" i="14" a="1"/>
  <c r="A723" i="14" s="1"/>
  <c r="C723" i="14" a="1"/>
  <c r="C723" i="14" s="1"/>
  <c r="B664" i="14" a="1"/>
  <c r="B664" i="14" s="1"/>
  <c r="C664" i="14" a="1"/>
  <c r="C664" i="14" s="1"/>
  <c r="D646" i="14" a="1"/>
  <c r="D646" i="14" s="1"/>
  <c r="A646" i="14" a="1"/>
  <c r="A646" i="14" s="1"/>
  <c r="B630" i="14" a="1"/>
  <c r="B630" i="14" s="1"/>
  <c r="A630" i="14" a="1"/>
  <c r="A630" i="14" s="1"/>
  <c r="A596" i="14" a="1"/>
  <c r="A596" i="14" s="1"/>
  <c r="B596" i="14" a="1"/>
  <c r="B596" i="14" s="1"/>
  <c r="C596" i="14" a="1"/>
  <c r="C596" i="14" s="1"/>
  <c r="D596" i="14" a="1"/>
  <c r="D596" i="14" s="1"/>
  <c r="A430" i="14" a="1"/>
  <c r="A430" i="14" s="1"/>
  <c r="D430" i="14" a="1"/>
  <c r="D430" i="14" s="1"/>
  <c r="C430" i="14" a="1"/>
  <c r="C430" i="14" s="1"/>
  <c r="B430" i="14" a="1"/>
  <c r="B430" i="14" s="1"/>
  <c r="B873" i="13" a="1"/>
  <c r="B873" i="13" s="1"/>
  <c r="C976" i="14" a="1"/>
  <c r="C976" i="14" s="1"/>
  <c r="A975" i="14" a="1"/>
  <c r="A975" i="14" s="1"/>
  <c r="A971" i="14" a="1"/>
  <c r="A971" i="14" s="1"/>
  <c r="A957" i="14" a="1"/>
  <c r="A957" i="14" s="1"/>
  <c r="B955" i="14" a="1"/>
  <c r="B955" i="14" s="1"/>
  <c r="A943" i="14" a="1"/>
  <c r="A943" i="14" s="1"/>
  <c r="B933" i="14" a="1"/>
  <c r="B933" i="14" s="1"/>
  <c r="B927" i="14" a="1"/>
  <c r="B927" i="14" s="1"/>
  <c r="B922" i="14" a="1"/>
  <c r="B922" i="14" s="1"/>
  <c r="A911" i="14" a="1"/>
  <c r="A911" i="14" s="1"/>
  <c r="B891" i="14" a="1"/>
  <c r="B891" i="14" s="1"/>
  <c r="D889" i="14" a="1"/>
  <c r="D889" i="14" s="1"/>
  <c r="A879" i="14" a="1"/>
  <c r="A879" i="14" s="1"/>
  <c r="C871" i="14" a="1"/>
  <c r="C871" i="14" s="1"/>
  <c r="D867" i="14" a="1"/>
  <c r="D867" i="14" s="1"/>
  <c r="D858" i="14" a="1"/>
  <c r="D858" i="14" s="1"/>
  <c r="C837" i="14" a="1"/>
  <c r="C837" i="14" s="1"/>
  <c r="A758" i="14" a="1"/>
  <c r="A758" i="14" s="1"/>
  <c r="B758" i="14" a="1"/>
  <c r="B758" i="14" s="1"/>
  <c r="A747" i="14" a="1"/>
  <c r="A747" i="14" s="1"/>
  <c r="B747" i="14" a="1"/>
  <c r="B747" i="14" s="1"/>
  <c r="C747" i="14" a="1"/>
  <c r="C747" i="14" s="1"/>
  <c r="D747" i="14" a="1"/>
  <c r="D747" i="14" s="1"/>
  <c r="D742" i="14" a="1"/>
  <c r="D742" i="14" s="1"/>
  <c r="C652" i="14" a="1"/>
  <c r="C652" i="14" s="1"/>
  <c r="A652" i="14" a="1"/>
  <c r="A652" i="14" s="1"/>
  <c r="B652" i="14" a="1"/>
  <c r="B652" i="14" s="1"/>
  <c r="D652" i="14" a="1"/>
  <c r="D652" i="14" s="1"/>
  <c r="A606" i="14" a="1"/>
  <c r="A606" i="14" s="1"/>
  <c r="B606" i="14" a="1"/>
  <c r="B606" i="14" s="1"/>
  <c r="C606" i="14" a="1"/>
  <c r="C606" i="14" s="1"/>
  <c r="A574" i="14" a="1"/>
  <c r="A574" i="14" s="1"/>
  <c r="B574" i="14" a="1"/>
  <c r="B574" i="14" s="1"/>
  <c r="C574" i="14" a="1"/>
  <c r="C574" i="14" s="1"/>
  <c r="D486" i="14" a="1"/>
  <c r="D486" i="14" s="1"/>
  <c r="A486" i="14" a="1"/>
  <c r="A486" i="14" s="1"/>
  <c r="C958" i="14" a="1"/>
  <c r="C958" i="14" s="1"/>
  <c r="B944" i="14" a="1"/>
  <c r="B944" i="14" s="1"/>
  <c r="A891" i="14" a="1"/>
  <c r="A891" i="14" s="1"/>
  <c r="B871" i="14" a="1"/>
  <c r="B871" i="14" s="1"/>
  <c r="D869" i="14" a="1"/>
  <c r="D869" i="14" s="1"/>
  <c r="B837" i="14" a="1"/>
  <c r="B837" i="14" s="1"/>
  <c r="C817" i="14" a="1"/>
  <c r="C817" i="14" s="1"/>
  <c r="D796" i="14" a="1"/>
  <c r="D796" i="14" s="1"/>
  <c r="C796" i="14" a="1"/>
  <c r="C796" i="14" s="1"/>
  <c r="B786" i="14" a="1"/>
  <c r="B786" i="14" s="1"/>
  <c r="C786" i="14" a="1"/>
  <c r="C786" i="14" s="1"/>
  <c r="B757" i="14" a="1"/>
  <c r="B757" i="14" s="1"/>
  <c r="D757" i="14" a="1"/>
  <c r="D757" i="14" s="1"/>
  <c r="B732" i="14" a="1"/>
  <c r="B732" i="14" s="1"/>
  <c r="C732" i="14" a="1"/>
  <c r="C732" i="14" s="1"/>
  <c r="D732" i="14" a="1"/>
  <c r="D732" i="14" s="1"/>
  <c r="C644" i="14" a="1"/>
  <c r="C644" i="14" s="1"/>
  <c r="A644" i="14" a="1"/>
  <c r="A644" i="14" s="1"/>
  <c r="B644" i="14" a="1"/>
  <c r="B644" i="14" s="1"/>
  <c r="D644" i="14" a="1"/>
  <c r="D644" i="14" s="1"/>
  <c r="A542" i="14" a="1"/>
  <c r="A542" i="14" s="1"/>
  <c r="B542" i="14" a="1"/>
  <c r="B542" i="14" s="1"/>
  <c r="C542" i="14" a="1"/>
  <c r="C542" i="14" s="1"/>
  <c r="A871" i="14" a="1"/>
  <c r="A871" i="14" s="1"/>
  <c r="A836" i="14" a="1"/>
  <c r="A836" i="14" s="1"/>
  <c r="B836" i="14" a="1"/>
  <c r="B836" i="14" s="1"/>
  <c r="B817" i="14" a="1"/>
  <c r="B817" i="14" s="1"/>
  <c r="A774" i="14" a="1"/>
  <c r="A774" i="14" s="1"/>
  <c r="D774" i="14" a="1"/>
  <c r="D774" i="14" s="1"/>
  <c r="C763" i="14" a="1"/>
  <c r="C763" i="14" s="1"/>
  <c r="D763" i="14" a="1"/>
  <c r="D763" i="14" s="1"/>
  <c r="A763" i="14" a="1"/>
  <c r="A763" i="14" s="1"/>
  <c r="B763" i="14" a="1"/>
  <c r="B763" i="14" s="1"/>
  <c r="A756" i="14" a="1"/>
  <c r="A756" i="14" s="1"/>
  <c r="D756" i="14" a="1"/>
  <c r="D756" i="14" s="1"/>
  <c r="A521" i="14" a="1"/>
  <c r="A521" i="14" s="1"/>
  <c r="B521" i="14" a="1"/>
  <c r="B521" i="14" s="1"/>
  <c r="C521" i="14" a="1"/>
  <c r="C521" i="14" s="1"/>
  <c r="A507" i="14" a="1"/>
  <c r="A507" i="14" s="1"/>
  <c r="B507" i="14" a="1"/>
  <c r="B507" i="14" s="1"/>
  <c r="C507" i="14" a="1"/>
  <c r="C507" i="14" s="1"/>
  <c r="D507" i="14" a="1"/>
  <c r="D507" i="14" s="1"/>
  <c r="D496" i="14" a="1"/>
  <c r="D496" i="14" s="1"/>
  <c r="B496" i="14" a="1"/>
  <c r="B496" i="14" s="1"/>
  <c r="C435" i="14" a="1"/>
  <c r="C435" i="14" s="1"/>
  <c r="B435" i="14" a="1"/>
  <c r="B435" i="14" s="1"/>
  <c r="B427" i="14" a="1"/>
  <c r="B427" i="14" s="1"/>
  <c r="C427" i="14" a="1"/>
  <c r="C427" i="14" s="1"/>
  <c r="A947" i="14" a="1"/>
  <c r="A947" i="14" s="1"/>
  <c r="C935" i="14" a="1"/>
  <c r="C935" i="14" s="1"/>
  <c r="D911" i="14" a="1"/>
  <c r="D911" i="14" s="1"/>
  <c r="B883" i="14" a="1"/>
  <c r="B883" i="14" s="1"/>
  <c r="B869" i="14" a="1"/>
  <c r="B869" i="14" s="1"/>
  <c r="D847" i="14" a="1"/>
  <c r="D847" i="14" s="1"/>
  <c r="D807" i="14" a="1"/>
  <c r="D807" i="14" s="1"/>
  <c r="C807" i="14" a="1"/>
  <c r="C807" i="14" s="1"/>
  <c r="B805" i="14" a="1"/>
  <c r="B805" i="14" s="1"/>
  <c r="D789" i="14" a="1"/>
  <c r="D789" i="14" s="1"/>
  <c r="C699" i="14" a="1"/>
  <c r="C699" i="14" s="1"/>
  <c r="A699" i="14" a="1"/>
  <c r="A699" i="14" s="1"/>
  <c r="B699" i="14" a="1"/>
  <c r="B699" i="14" s="1"/>
  <c r="D699" i="14" a="1"/>
  <c r="D699" i="14" s="1"/>
  <c r="A660" i="14" a="1"/>
  <c r="A660" i="14" s="1"/>
  <c r="B660" i="14" a="1"/>
  <c r="B660" i="14" s="1"/>
  <c r="C660" i="14" a="1"/>
  <c r="C660" i="14" s="1"/>
  <c r="D660" i="14" a="1"/>
  <c r="D660" i="14" s="1"/>
  <c r="A649" i="14" a="1"/>
  <c r="A649" i="14" s="1"/>
  <c r="B649" i="14" a="1"/>
  <c r="B649" i="14" s="1"/>
  <c r="C649" i="14" a="1"/>
  <c r="C649" i="14" s="1"/>
  <c r="A524" i="14" a="1"/>
  <c r="A524" i="14" s="1"/>
  <c r="B524" i="14" a="1"/>
  <c r="B524" i="14" s="1"/>
  <c r="C524" i="14" a="1"/>
  <c r="C524" i="14" s="1"/>
  <c r="D524" i="14" a="1"/>
  <c r="D524" i="14" s="1"/>
  <c r="D975" i="14" a="1"/>
  <c r="D975" i="14" s="1"/>
  <c r="D959" i="14" a="1"/>
  <c r="D959" i="14" s="1"/>
  <c r="D943" i="14" a="1"/>
  <c r="D943" i="14" s="1"/>
  <c r="B942" i="14" a="1"/>
  <c r="B942" i="14" s="1"/>
  <c r="B935" i="14" a="1"/>
  <c r="B935" i="14" s="1"/>
  <c r="A929" i="14" a="1"/>
  <c r="A929" i="14" s="1"/>
  <c r="A903" i="14" a="1"/>
  <c r="A903" i="14" s="1"/>
  <c r="D890" i="14" a="1"/>
  <c r="D890" i="14" s="1"/>
  <c r="A883" i="14" a="1"/>
  <c r="A883" i="14" s="1"/>
  <c r="D879" i="14" a="1"/>
  <c r="D879" i="14" s="1"/>
  <c r="C847" i="14" a="1"/>
  <c r="C847" i="14" s="1"/>
  <c r="D811" i="14" a="1"/>
  <c r="D811" i="14" s="1"/>
  <c r="A811" i="14" a="1"/>
  <c r="A811" i="14" s="1"/>
  <c r="B807" i="14" a="1"/>
  <c r="B807" i="14" s="1"/>
  <c r="A788" i="14" a="1"/>
  <c r="A788" i="14" s="1"/>
  <c r="C788" i="14" a="1"/>
  <c r="C788" i="14" s="1"/>
  <c r="A726" i="14" a="1"/>
  <c r="A726" i="14" s="1"/>
  <c r="B726" i="14" a="1"/>
  <c r="B726" i="14" s="1"/>
  <c r="A710" i="14" a="1"/>
  <c r="A710" i="14" s="1"/>
  <c r="D710" i="14" a="1"/>
  <c r="D710" i="14" s="1"/>
  <c r="A633" i="14" a="1"/>
  <c r="A633" i="14" s="1"/>
  <c r="B633" i="14" a="1"/>
  <c r="B633" i="14" s="1"/>
  <c r="C456" i="14" a="1"/>
  <c r="C456" i="14" s="1"/>
  <c r="B456" i="14" a="1"/>
  <c r="B456" i="14" s="1"/>
  <c r="B959" i="14" a="1"/>
  <c r="B959" i="14" s="1"/>
  <c r="D954" i="14" a="1"/>
  <c r="D954" i="14" s="1"/>
  <c r="C951" i="14" a="1"/>
  <c r="C951" i="14" s="1"/>
  <c r="D944" i="14" a="1"/>
  <c r="D944" i="14" s="1"/>
  <c r="A935" i="14" a="1"/>
  <c r="A935" i="14" s="1"/>
  <c r="D933" i="14" a="1"/>
  <c r="D933" i="14" s="1"/>
  <c r="D922" i="14" a="1"/>
  <c r="D922" i="14" s="1"/>
  <c r="D909" i="14" a="1"/>
  <c r="D909" i="14" s="1"/>
  <c r="D891" i="14" a="1"/>
  <c r="D891" i="14" s="1"/>
  <c r="C890" i="14" a="1"/>
  <c r="C890" i="14" s="1"/>
  <c r="A876" i="14" a="1"/>
  <c r="A876" i="14" s="1"/>
  <c r="C870" i="14" a="1"/>
  <c r="C870" i="14" s="1"/>
  <c r="C860" i="14" a="1"/>
  <c r="C860" i="14" s="1"/>
  <c r="B851" i="14" a="1"/>
  <c r="B851" i="14" s="1"/>
  <c r="B847" i="14" a="1"/>
  <c r="B847" i="14" s="1"/>
  <c r="C838" i="14" a="1"/>
  <c r="C838" i="14" s="1"/>
  <c r="D826" i="14" a="1"/>
  <c r="D826" i="14" s="1"/>
  <c r="A815" i="14" a="1"/>
  <c r="A815" i="14" s="1"/>
  <c r="B815" i="14" a="1"/>
  <c r="B815" i="14" s="1"/>
  <c r="C815" i="14" a="1"/>
  <c r="C815" i="14" s="1"/>
  <c r="A807" i="14" a="1"/>
  <c r="A807" i="14" s="1"/>
  <c r="D545" i="14" a="1"/>
  <c r="D545" i="14" s="1"/>
  <c r="B545" i="14" a="1"/>
  <c r="B545" i="14" s="1"/>
  <c r="C545" i="14" a="1"/>
  <c r="C545" i="14" s="1"/>
  <c r="A532" i="14" a="1"/>
  <c r="A532" i="14" s="1"/>
  <c r="B532" i="14" a="1"/>
  <c r="B532" i="14" s="1"/>
  <c r="C532" i="14" a="1"/>
  <c r="C532" i="14" s="1"/>
  <c r="D532" i="14" a="1"/>
  <c r="D532" i="14" s="1"/>
  <c r="C518" i="14" a="1"/>
  <c r="C518" i="14" s="1"/>
  <c r="B518" i="14" a="1"/>
  <c r="B518" i="14" s="1"/>
  <c r="D518" i="14" a="1"/>
  <c r="D518" i="14" s="1"/>
  <c r="D976" i="14" a="1"/>
  <c r="D976" i="14" s="1"/>
  <c r="A959" i="14" a="1"/>
  <c r="A959" i="14" s="1"/>
  <c r="B957" i="14" a="1"/>
  <c r="B957" i="14" s="1"/>
  <c r="C954" i="14" a="1"/>
  <c r="C954" i="14" s="1"/>
  <c r="C933" i="14" a="1"/>
  <c r="C933" i="14" s="1"/>
  <c r="B890" i="14" a="1"/>
  <c r="B890" i="14" s="1"/>
  <c r="B872" i="14" a="1"/>
  <c r="B872" i="14" s="1"/>
  <c r="B870" i="14" a="1"/>
  <c r="B870" i="14" s="1"/>
  <c r="B860" i="14" a="1"/>
  <c r="B860" i="14" s="1"/>
  <c r="A851" i="14" a="1"/>
  <c r="A851" i="14" s="1"/>
  <c r="B838" i="14" a="1"/>
  <c r="B838" i="14" s="1"/>
  <c r="B753" i="14" a="1"/>
  <c r="B753" i="14" s="1"/>
  <c r="D753" i="14" a="1"/>
  <c r="D753" i="14" s="1"/>
  <c r="A753" i="14" a="1"/>
  <c r="A753" i="14" s="1"/>
  <c r="D737" i="14" a="1"/>
  <c r="D737" i="14" s="1"/>
  <c r="A737" i="14" a="1"/>
  <c r="A737" i="14" s="1"/>
  <c r="B737" i="14" a="1"/>
  <c r="B737" i="14" s="1"/>
  <c r="C737" i="14" a="1"/>
  <c r="C737" i="14" s="1"/>
  <c r="A665" i="14" a="1"/>
  <c r="A665" i="14" s="1"/>
  <c r="C665" i="14" a="1"/>
  <c r="C665" i="14" s="1"/>
  <c r="A595" i="14" a="1"/>
  <c r="A595" i="14" s="1"/>
  <c r="B553" i="14" a="1"/>
  <c r="B553" i="14" s="1"/>
  <c r="B494" i="14" a="1"/>
  <c r="B494" i="14" s="1"/>
  <c r="A489" i="14" a="1"/>
  <c r="A489" i="14" s="1"/>
  <c r="A485" i="14" a="1"/>
  <c r="A485" i="14" s="1"/>
  <c r="B461" i="14" a="1"/>
  <c r="B461" i="14" s="1"/>
  <c r="A406" i="14" a="1"/>
  <c r="A406" i="14" s="1"/>
  <c r="D406" i="14" a="1"/>
  <c r="D406" i="14" s="1"/>
  <c r="A376" i="14" a="1"/>
  <c r="A376" i="14" s="1"/>
  <c r="D376" i="14" a="1"/>
  <c r="D376" i="14" s="1"/>
  <c r="C290" i="14" a="1"/>
  <c r="C290" i="14" s="1"/>
  <c r="D290" i="14" a="1"/>
  <c r="D290" i="14" s="1"/>
  <c r="D201" i="14" a="1"/>
  <c r="D201" i="14" s="1"/>
  <c r="B201" i="14" a="1"/>
  <c r="B201" i="14" s="1"/>
  <c r="C201" i="14" a="1"/>
  <c r="C201" i="14" s="1"/>
  <c r="A30" i="14" a="1"/>
  <c r="A30" i="14" s="1"/>
  <c r="D30" i="14" a="1"/>
  <c r="D30" i="14" s="1"/>
  <c r="B30" i="14" a="1"/>
  <c r="B30" i="14" s="1"/>
  <c r="C30" i="14" a="1"/>
  <c r="C30" i="14" s="1"/>
  <c r="A780" i="14" a="1"/>
  <c r="A780" i="14" s="1"/>
  <c r="B715" i="14" a="1"/>
  <c r="B715" i="14" s="1"/>
  <c r="D667" i="14" a="1"/>
  <c r="D667" i="14" s="1"/>
  <c r="B661" i="14" a="1"/>
  <c r="B661" i="14" s="1"/>
  <c r="D650" i="14" a="1"/>
  <c r="D650" i="14" s="1"/>
  <c r="B619" i="14" a="1"/>
  <c r="B619" i="14" s="1"/>
  <c r="D586" i="14" a="1"/>
  <c r="D586" i="14" s="1"/>
  <c r="C462" i="14" a="1"/>
  <c r="C462" i="14" s="1"/>
  <c r="A461" i="14" a="1"/>
  <c r="A461" i="14" s="1"/>
  <c r="A453" i="14" a="1"/>
  <c r="A453" i="14" s="1"/>
  <c r="B451" i="14" a="1"/>
  <c r="B451" i="14" s="1"/>
  <c r="A417" i="14" a="1"/>
  <c r="A417" i="14" s="1"/>
  <c r="C417" i="14" a="1"/>
  <c r="C417" i="14" s="1"/>
  <c r="B406" i="14" a="1"/>
  <c r="B406" i="14" s="1"/>
  <c r="B396" i="14" a="1"/>
  <c r="B396" i="14" s="1"/>
  <c r="D396" i="14" a="1"/>
  <c r="D396" i="14" s="1"/>
  <c r="C376" i="14" a="1"/>
  <c r="C376" i="14" s="1"/>
  <c r="A123" i="14" a="1"/>
  <c r="A123" i="14" s="1"/>
  <c r="B123" i="14" a="1"/>
  <c r="B123" i="14" s="1"/>
  <c r="C123" i="14" a="1"/>
  <c r="C123" i="14" s="1"/>
  <c r="D123" i="14" a="1"/>
  <c r="D123" i="14" s="1"/>
  <c r="D101" i="14" a="1"/>
  <c r="D101" i="14" s="1"/>
  <c r="B101" i="14" a="1"/>
  <c r="B101" i="14" s="1"/>
  <c r="A769" i="14" a="1"/>
  <c r="A769" i="14" s="1"/>
  <c r="D735" i="14" a="1"/>
  <c r="D735" i="14" s="1"/>
  <c r="A715" i="14" a="1"/>
  <c r="A715" i="14" s="1"/>
  <c r="C691" i="14" a="1"/>
  <c r="C691" i="14" s="1"/>
  <c r="D687" i="14" a="1"/>
  <c r="D687" i="14" s="1"/>
  <c r="B671" i="14" a="1"/>
  <c r="B671" i="14" s="1"/>
  <c r="B667" i="14" a="1"/>
  <c r="B667" i="14" s="1"/>
  <c r="D659" i="14" a="1"/>
  <c r="D659" i="14" s="1"/>
  <c r="D657" i="14" a="1"/>
  <c r="D657" i="14" s="1"/>
  <c r="C638" i="14" a="1"/>
  <c r="C638" i="14" s="1"/>
  <c r="D635" i="14" a="1"/>
  <c r="D635" i="14" s="1"/>
  <c r="D627" i="14" a="1"/>
  <c r="D627" i="14" s="1"/>
  <c r="A619" i="14" a="1"/>
  <c r="A619" i="14" s="1"/>
  <c r="C617" i="14" a="1"/>
  <c r="C617" i="14" s="1"/>
  <c r="C586" i="14" a="1"/>
  <c r="C586" i="14" s="1"/>
  <c r="C567" i="14" a="1"/>
  <c r="C567" i="14" s="1"/>
  <c r="B535" i="14" a="1"/>
  <c r="B535" i="14" s="1"/>
  <c r="C531" i="14" a="1"/>
  <c r="C531" i="14" s="1"/>
  <c r="C503" i="14" a="1"/>
  <c r="C503" i="14" s="1"/>
  <c r="D493" i="14" a="1"/>
  <c r="D493" i="14" s="1"/>
  <c r="B462" i="14" a="1"/>
  <c r="B462" i="14" s="1"/>
  <c r="D429" i="14" a="1"/>
  <c r="D429" i="14" s="1"/>
  <c r="C416" i="14" a="1"/>
  <c r="C416" i="14" s="1"/>
  <c r="B416" i="14" a="1"/>
  <c r="B416" i="14" s="1"/>
  <c r="B405" i="14" a="1"/>
  <c r="B405" i="14" s="1"/>
  <c r="D405" i="14" a="1"/>
  <c r="D405" i="14" s="1"/>
  <c r="A405" i="14" a="1"/>
  <c r="A405" i="14" s="1"/>
  <c r="C391" i="14" a="1"/>
  <c r="C391" i="14" s="1"/>
  <c r="A391" i="14" a="1"/>
  <c r="A391" i="14" s="1"/>
  <c r="D391" i="14" a="1"/>
  <c r="D391" i="14" s="1"/>
  <c r="A366" i="14" a="1"/>
  <c r="A366" i="14" s="1"/>
  <c r="D366" i="14" a="1"/>
  <c r="D366" i="14" s="1"/>
  <c r="A338" i="14" a="1"/>
  <c r="A338" i="14" s="1"/>
  <c r="B338" i="14" a="1"/>
  <c r="B338" i="14" s="1"/>
  <c r="A327" i="14" a="1"/>
  <c r="A327" i="14" s="1"/>
  <c r="B327" i="14" a="1"/>
  <c r="B327" i="14" s="1"/>
  <c r="C327" i="14" a="1"/>
  <c r="C327" i="14" s="1"/>
  <c r="D327" i="14" a="1"/>
  <c r="D327" i="14" s="1"/>
  <c r="B233" i="14" a="1"/>
  <c r="B233" i="14" s="1"/>
  <c r="D233" i="14" a="1"/>
  <c r="D233" i="14" s="1"/>
  <c r="A233" i="14" a="1"/>
  <c r="A233" i="14" s="1"/>
  <c r="D223" i="14" a="1"/>
  <c r="D223" i="14" s="1"/>
  <c r="C223" i="14" a="1"/>
  <c r="C223" i="14" s="1"/>
  <c r="A223" i="14" a="1"/>
  <c r="A223" i="14" s="1"/>
  <c r="B223" i="14" a="1"/>
  <c r="B223" i="14" s="1"/>
  <c r="C172" i="14" a="1"/>
  <c r="C172" i="14" s="1"/>
  <c r="B172" i="14" a="1"/>
  <c r="B172" i="14" s="1"/>
  <c r="D159" i="14" a="1"/>
  <c r="D159" i="14" s="1"/>
  <c r="A159" i="14" a="1"/>
  <c r="A159" i="14" s="1"/>
  <c r="B159" i="14" a="1"/>
  <c r="B159" i="14" s="1"/>
  <c r="C159" i="14" a="1"/>
  <c r="C159" i="14" s="1"/>
  <c r="C117" i="14" a="1"/>
  <c r="C117" i="14" s="1"/>
  <c r="D117" i="14" a="1"/>
  <c r="D117" i="14" s="1"/>
  <c r="B117" i="14" a="1"/>
  <c r="B117" i="14" s="1"/>
  <c r="A96" i="14" a="1"/>
  <c r="A96" i="14" s="1"/>
  <c r="B96" i="14" a="1"/>
  <c r="B96" i="14" s="1"/>
  <c r="C96" i="14" a="1"/>
  <c r="C96" i="14" s="1"/>
  <c r="D96" i="14" a="1"/>
  <c r="D96" i="14" s="1"/>
  <c r="A667" i="14" a="1"/>
  <c r="A667" i="14" s="1"/>
  <c r="C659" i="14" a="1"/>
  <c r="C659" i="14" s="1"/>
  <c r="B657" i="14" a="1"/>
  <c r="B657" i="14" s="1"/>
  <c r="B638" i="14" a="1"/>
  <c r="B638" i="14" s="1"/>
  <c r="C627" i="14" a="1"/>
  <c r="C627" i="14" s="1"/>
  <c r="B617" i="14" a="1"/>
  <c r="B617" i="14" s="1"/>
  <c r="A245" i="14" a="1"/>
  <c r="A245" i="14" s="1"/>
  <c r="D245" i="14" a="1"/>
  <c r="D245" i="14" s="1"/>
  <c r="A99" i="14" a="1"/>
  <c r="A99" i="14" s="1"/>
  <c r="B99" i="14" a="1"/>
  <c r="B99" i="14" s="1"/>
  <c r="C99" i="14" a="1"/>
  <c r="C99" i="14" s="1"/>
  <c r="C779" i="14" a="1"/>
  <c r="C779" i="14" s="1"/>
  <c r="D768" i="14" a="1"/>
  <c r="D768" i="14" s="1"/>
  <c r="C767" i="14" a="1"/>
  <c r="C767" i="14" s="1"/>
  <c r="A657" i="14" a="1"/>
  <c r="A657" i="14" s="1"/>
  <c r="D639" i="14" a="1"/>
  <c r="D639" i="14" s="1"/>
  <c r="D618" i="14" a="1"/>
  <c r="D618" i="14" s="1"/>
  <c r="D605" i="14" a="1"/>
  <c r="D605" i="14" s="1"/>
  <c r="D551" i="14" a="1"/>
  <c r="D551" i="14" s="1"/>
  <c r="C493" i="14" a="1"/>
  <c r="C493" i="14" s="1"/>
  <c r="A483" i="14" a="1"/>
  <c r="A483" i="14" s="1"/>
  <c r="C483" i="14" a="1"/>
  <c r="C483" i="14" s="1"/>
  <c r="D461" i="14" a="1"/>
  <c r="D461" i="14" s="1"/>
  <c r="C459" i="14" a="1"/>
  <c r="C459" i="14" s="1"/>
  <c r="C449" i="14" a="1"/>
  <c r="C449" i="14" s="1"/>
  <c r="A437" i="14" a="1"/>
  <c r="A437" i="14" s="1"/>
  <c r="C429" i="14" a="1"/>
  <c r="C429" i="14" s="1"/>
  <c r="C380" i="14" a="1"/>
  <c r="C380" i="14" s="1"/>
  <c r="B380" i="14" a="1"/>
  <c r="B380" i="14" s="1"/>
  <c r="D380" i="14" a="1"/>
  <c r="D380" i="14" s="1"/>
  <c r="A380" i="14" a="1"/>
  <c r="A380" i="14" s="1"/>
  <c r="D308" i="14" a="1"/>
  <c r="D308" i="14" s="1"/>
  <c r="A308" i="14" a="1"/>
  <c r="A308" i="14" s="1"/>
  <c r="B308" i="14" a="1"/>
  <c r="B308" i="14" s="1"/>
  <c r="A263" i="14" a="1"/>
  <c r="A263" i="14" s="1"/>
  <c r="C263" i="14" a="1"/>
  <c r="C263" i="14" s="1"/>
  <c r="B236" i="14" a="1"/>
  <c r="B236" i="14" s="1"/>
  <c r="A236" i="14" a="1"/>
  <c r="A236" i="14" s="1"/>
  <c r="C83" i="14" a="1"/>
  <c r="C83" i="14" s="1"/>
  <c r="D83" i="14" a="1"/>
  <c r="D83" i="14" s="1"/>
  <c r="B26" i="14" a="1"/>
  <c r="B26" i="14" s="1"/>
  <c r="D26" i="14" a="1"/>
  <c r="D26" i="14" s="1"/>
  <c r="A11" i="14" a="1"/>
  <c r="A11" i="14" s="1"/>
  <c r="B11" i="14" a="1"/>
  <c r="B11" i="14" s="1"/>
  <c r="D775" i="14" a="1"/>
  <c r="D775" i="14" s="1"/>
  <c r="D764" i="14" a="1"/>
  <c r="D764" i="14" s="1"/>
  <c r="D740" i="14" a="1"/>
  <c r="D740" i="14" s="1"/>
  <c r="D715" i="14" a="1"/>
  <c r="D715" i="14" s="1"/>
  <c r="C683" i="14" a="1"/>
  <c r="C683" i="14" s="1"/>
  <c r="C679" i="14" a="1"/>
  <c r="C679" i="14" s="1"/>
  <c r="D666" i="14" a="1"/>
  <c r="D666" i="14" s="1"/>
  <c r="B659" i="14" a="1"/>
  <c r="B659" i="14" s="1"/>
  <c r="C639" i="14" a="1"/>
  <c r="C639" i="14" s="1"/>
  <c r="A635" i="14" a="1"/>
  <c r="A635" i="14" s="1"/>
  <c r="C631" i="14" a="1"/>
  <c r="C631" i="14" s="1"/>
  <c r="D628" i="14" a="1"/>
  <c r="D628" i="14" s="1"/>
  <c r="B627" i="14" a="1"/>
  <c r="B627" i="14" s="1"/>
  <c r="C618" i="14" a="1"/>
  <c r="C618" i="14" s="1"/>
  <c r="D597" i="14" a="1"/>
  <c r="D597" i="14" s="1"/>
  <c r="C593" i="14" a="1"/>
  <c r="C593" i="14" s="1"/>
  <c r="C587" i="14" a="1"/>
  <c r="C587" i="14" s="1"/>
  <c r="C572" i="14" a="1"/>
  <c r="C572" i="14" s="1"/>
  <c r="A547" i="14" a="1"/>
  <c r="A547" i="14" s="1"/>
  <c r="C540" i="14" a="1"/>
  <c r="C540" i="14" s="1"/>
  <c r="D494" i="14" a="1"/>
  <c r="D494" i="14" s="1"/>
  <c r="C485" i="14" a="1"/>
  <c r="C485" i="14" s="1"/>
  <c r="B473" i="14" a="1"/>
  <c r="B473" i="14" s="1"/>
  <c r="C454" i="14" a="1"/>
  <c r="C454" i="14" s="1"/>
  <c r="C445" i="14" a="1"/>
  <c r="C445" i="14" s="1"/>
  <c r="A445" i="14" a="1"/>
  <c r="A445" i="14" s="1"/>
  <c r="B440" i="14" a="1"/>
  <c r="B440" i="14" s="1"/>
  <c r="A429" i="14" a="1"/>
  <c r="A429" i="14" s="1"/>
  <c r="A413" i="14" a="1"/>
  <c r="A413" i="14" s="1"/>
  <c r="D413" i="14" a="1"/>
  <c r="D413" i="14" s="1"/>
  <c r="C413" i="14" a="1"/>
  <c r="C413" i="14" s="1"/>
  <c r="A408" i="14" a="1"/>
  <c r="A408" i="14" s="1"/>
  <c r="B408" i="14" a="1"/>
  <c r="B408" i="14" s="1"/>
  <c r="C402" i="14" a="1"/>
  <c r="C402" i="14" s="1"/>
  <c r="A402" i="14" a="1"/>
  <c r="A402" i="14" s="1"/>
  <c r="B402" i="14" a="1"/>
  <c r="B402" i="14" s="1"/>
  <c r="B398" i="14" a="1"/>
  <c r="B398" i="14" s="1"/>
  <c r="A398" i="14" a="1"/>
  <c r="A398" i="14" s="1"/>
  <c r="C398" i="14" a="1"/>
  <c r="C398" i="14" s="1"/>
  <c r="D398" i="14" a="1"/>
  <c r="D398" i="14" s="1"/>
  <c r="C331" i="14" a="1"/>
  <c r="C331" i="14" s="1"/>
  <c r="A331" i="14" a="1"/>
  <c r="A331" i="14" s="1"/>
  <c r="C148" i="14" a="1"/>
  <c r="C148" i="14" s="1"/>
  <c r="D148" i="14" a="1"/>
  <c r="D148" i="14" s="1"/>
  <c r="C139" i="14" a="1"/>
  <c r="C139" i="14" s="1"/>
  <c r="A139" i="14" a="1"/>
  <c r="A139" i="14" s="1"/>
  <c r="B133" i="14" a="1"/>
  <c r="B133" i="14" s="1"/>
  <c r="A133" i="14" a="1"/>
  <c r="A133" i="14" s="1"/>
  <c r="A109" i="14" a="1"/>
  <c r="A109" i="14" s="1"/>
  <c r="B109" i="14" a="1"/>
  <c r="B109" i="14" s="1"/>
  <c r="C109" i="14" a="1"/>
  <c r="C109" i="14" s="1"/>
  <c r="A88" i="14" a="1"/>
  <c r="A88" i="14" s="1"/>
  <c r="B88" i="14" a="1"/>
  <c r="B88" i="14" s="1"/>
  <c r="C88" i="14" a="1"/>
  <c r="C88" i="14" s="1"/>
  <c r="D65" i="14" a="1"/>
  <c r="D65" i="14" s="1"/>
  <c r="C65" i="14" a="1"/>
  <c r="C65" i="14" s="1"/>
  <c r="A65" i="14" a="1"/>
  <c r="A65" i="14" s="1"/>
  <c r="B65" i="14" a="1"/>
  <c r="B65" i="14" s="1"/>
  <c r="A43" i="14" a="1"/>
  <c r="A43" i="14" s="1"/>
  <c r="C43" i="14" a="1"/>
  <c r="C43" i="14" s="1"/>
  <c r="D721" i="14" a="1"/>
  <c r="D721" i="14" s="1"/>
  <c r="C689" i="14" a="1"/>
  <c r="C689" i="14" s="1"/>
  <c r="B683" i="14" a="1"/>
  <c r="B683" i="14" s="1"/>
  <c r="C663" i="14" a="1"/>
  <c r="C663" i="14" s="1"/>
  <c r="B651" i="14" a="1"/>
  <c r="B651" i="14" s="1"/>
  <c r="B631" i="14" a="1"/>
  <c r="B631" i="14" s="1"/>
  <c r="C628" i="14" a="1"/>
  <c r="C628" i="14" s="1"/>
  <c r="D623" i="14" a="1"/>
  <c r="D623" i="14" s="1"/>
  <c r="B618" i="14" a="1"/>
  <c r="B618" i="14" s="1"/>
  <c r="D595" i="14" a="1"/>
  <c r="D595" i="14" s="1"/>
  <c r="A593" i="14" a="1"/>
  <c r="A593" i="14" s="1"/>
  <c r="B587" i="14" a="1"/>
  <c r="B587" i="14" s="1"/>
  <c r="C585" i="14" a="1"/>
  <c r="C585" i="14" s="1"/>
  <c r="B564" i="14" a="1"/>
  <c r="B564" i="14" s="1"/>
  <c r="C555" i="14" a="1"/>
  <c r="C555" i="14" s="1"/>
  <c r="C553" i="14" a="1"/>
  <c r="C553" i="14" s="1"/>
  <c r="D543" i="14" a="1"/>
  <c r="D543" i="14" s="1"/>
  <c r="B534" i="14" a="1"/>
  <c r="B534" i="14" s="1"/>
  <c r="D519" i="14" a="1"/>
  <c r="D519" i="14" s="1"/>
  <c r="D501" i="14" a="1"/>
  <c r="D501" i="14" s="1"/>
  <c r="B493" i="14" a="1"/>
  <c r="B493" i="14" s="1"/>
  <c r="D489" i="14" a="1"/>
  <c r="D489" i="14" s="1"/>
  <c r="B476" i="14" a="1"/>
  <c r="B476" i="14" s="1"/>
  <c r="A441" i="14" a="1"/>
  <c r="A441" i="14" s="1"/>
  <c r="B441" i="14" a="1"/>
  <c r="B441" i="14" s="1"/>
  <c r="A407" i="14" a="1"/>
  <c r="A407" i="14" s="1"/>
  <c r="D407" i="14" a="1"/>
  <c r="D407" i="14" s="1"/>
  <c r="B407" i="14" a="1"/>
  <c r="B407" i="14" s="1"/>
  <c r="C388" i="14" a="1"/>
  <c r="C388" i="14" s="1"/>
  <c r="D388" i="14" a="1"/>
  <c r="D388" i="14" s="1"/>
  <c r="D378" i="14" a="1"/>
  <c r="D378" i="14" s="1"/>
  <c r="B378" i="14" a="1"/>
  <c r="B378" i="14" s="1"/>
  <c r="C378" i="14" a="1"/>
  <c r="C378" i="14" s="1"/>
  <c r="B330" i="14" a="1"/>
  <c r="B330" i="14" s="1"/>
  <c r="A330" i="14" a="1"/>
  <c r="A330" i="14" s="1"/>
  <c r="D191" i="14" a="1"/>
  <c r="D191" i="14" s="1"/>
  <c r="B191" i="14" a="1"/>
  <c r="B191" i="14" s="1"/>
  <c r="C191" i="14" a="1"/>
  <c r="C191" i="14" s="1"/>
  <c r="D790" i="14" a="1"/>
  <c r="D790" i="14" s="1"/>
  <c r="B780" i="14" a="1"/>
  <c r="B780" i="14" s="1"/>
  <c r="C775" i="14" a="1"/>
  <c r="C775" i="14" s="1"/>
  <c r="D746" i="14" a="1"/>
  <c r="D746" i="14" s="1"/>
  <c r="C724" i="14" a="1"/>
  <c r="C724" i="14" s="1"/>
  <c r="C721" i="14" a="1"/>
  <c r="C721" i="14" s="1"/>
  <c r="D703" i="14" a="1"/>
  <c r="D703" i="14" s="1"/>
  <c r="C668" i="14" a="1"/>
  <c r="C668" i="14" s="1"/>
  <c r="A651" i="14" a="1"/>
  <c r="A651" i="14" s="1"/>
  <c r="B639" i="14" a="1"/>
  <c r="B639" i="14" s="1"/>
  <c r="D636" i="14" a="1"/>
  <c r="D636" i="14" s="1"/>
  <c r="B628" i="14" a="1"/>
  <c r="B628" i="14" s="1"/>
  <c r="C595" i="14" a="1"/>
  <c r="C595" i="14" s="1"/>
  <c r="B585" i="14" a="1"/>
  <c r="B585" i="14" s="1"/>
  <c r="D575" i="14" a="1"/>
  <c r="D575" i="14" s="1"/>
  <c r="B566" i="14" a="1"/>
  <c r="B566" i="14" s="1"/>
  <c r="D550" i="14" a="1"/>
  <c r="D550" i="14" s="1"/>
  <c r="C543" i="14" a="1"/>
  <c r="C543" i="14" s="1"/>
  <c r="C494" i="14" a="1"/>
  <c r="C494" i="14" s="1"/>
  <c r="B489" i="14" a="1"/>
  <c r="B489" i="14" s="1"/>
  <c r="B485" i="14" a="1"/>
  <c r="B485" i="14" s="1"/>
  <c r="D483" i="14" a="1"/>
  <c r="D483" i="14" s="1"/>
  <c r="D472" i="14" a="1"/>
  <c r="D472" i="14" s="1"/>
  <c r="D451" i="14" a="1"/>
  <c r="D451" i="14" s="1"/>
  <c r="D445" i="14" a="1"/>
  <c r="D445" i="14" s="1"/>
  <c r="D441" i="14" a="1"/>
  <c r="D441" i="14" s="1"/>
  <c r="B419" i="14" a="1"/>
  <c r="B419" i="14" s="1"/>
  <c r="B413" i="14" a="1"/>
  <c r="B413" i="14" s="1"/>
  <c r="B401" i="14" a="1"/>
  <c r="B401" i="14" s="1"/>
  <c r="D401" i="14" a="1"/>
  <c r="D401" i="14" s="1"/>
  <c r="A401" i="14" a="1"/>
  <c r="A401" i="14" s="1"/>
  <c r="A383" i="14" a="1"/>
  <c r="A383" i="14" s="1"/>
  <c r="C383" i="14" a="1"/>
  <c r="C383" i="14" s="1"/>
  <c r="C348" i="14" a="1"/>
  <c r="C348" i="14" s="1"/>
  <c r="B348" i="14" a="1"/>
  <c r="B348" i="14" s="1"/>
  <c r="D348" i="14" a="1"/>
  <c r="D348" i="14" s="1"/>
  <c r="B323" i="14" a="1"/>
  <c r="B323" i="14" s="1"/>
  <c r="C323" i="14" a="1"/>
  <c r="C323" i="14" s="1"/>
  <c r="A269" i="14" a="1"/>
  <c r="A269" i="14" s="1"/>
  <c r="B269" i="14" a="1"/>
  <c r="B269" i="14" s="1"/>
  <c r="C269" i="14" a="1"/>
  <c r="C269" i="14" s="1"/>
  <c r="D269" i="14" a="1"/>
  <c r="D269" i="14" s="1"/>
  <c r="A260" i="14" a="1"/>
  <c r="A260" i="14" s="1"/>
  <c r="B260" i="14" a="1"/>
  <c r="B260" i="14" s="1"/>
  <c r="D260" i="14" a="1"/>
  <c r="D260" i="14" s="1"/>
  <c r="A91" i="14" a="1"/>
  <c r="A91" i="14" s="1"/>
  <c r="B91" i="14" a="1"/>
  <c r="B91" i="14" s="1"/>
  <c r="D91" i="14" a="1"/>
  <c r="D91" i="14" s="1"/>
  <c r="C397" i="14" a="1"/>
  <c r="C397" i="14" s="1"/>
  <c r="B370" i="14" a="1"/>
  <c r="B370" i="14" s="1"/>
  <c r="C365" i="14" a="1"/>
  <c r="C365" i="14" s="1"/>
  <c r="B359" i="14" a="1"/>
  <c r="B359" i="14" s="1"/>
  <c r="D355" i="14" a="1"/>
  <c r="D355" i="14" s="1"/>
  <c r="D335" i="14" a="1"/>
  <c r="D335" i="14" s="1"/>
  <c r="B328" i="14" a="1"/>
  <c r="B328" i="14" s="1"/>
  <c r="D324" i="14" a="1"/>
  <c r="D324" i="14" s="1"/>
  <c r="C316" i="14" a="1"/>
  <c r="C316" i="14" s="1"/>
  <c r="D312" i="14" a="1"/>
  <c r="D312" i="14" s="1"/>
  <c r="B298" i="14" a="1"/>
  <c r="B298" i="14" s="1"/>
  <c r="C293" i="14" a="1"/>
  <c r="C293" i="14" s="1"/>
  <c r="B226" i="14" a="1"/>
  <c r="B226" i="14" s="1"/>
  <c r="C178" i="14" a="1"/>
  <c r="C178" i="14" s="1"/>
  <c r="A174" i="14" a="1"/>
  <c r="A174" i="14" s="1"/>
  <c r="B158" i="14" a="1"/>
  <c r="B158" i="14" s="1"/>
  <c r="B141" i="14" a="1"/>
  <c r="B141" i="14" s="1"/>
  <c r="A138" i="14" a="1"/>
  <c r="A138" i="14" s="1"/>
  <c r="B120" i="14" a="1"/>
  <c r="B120" i="14" s="1"/>
  <c r="B62" i="14" a="1"/>
  <c r="B62" i="14" s="1"/>
  <c r="D40" i="14" a="1"/>
  <c r="D40" i="14" s="1"/>
  <c r="B409" i="14" a="1"/>
  <c r="B409" i="14" s="1"/>
  <c r="B397" i="14" a="1"/>
  <c r="B397" i="14" s="1"/>
  <c r="B365" i="14" a="1"/>
  <c r="B365" i="14" s="1"/>
  <c r="B335" i="14" a="1"/>
  <c r="B335" i="14" s="1"/>
  <c r="B326" i="14" a="1"/>
  <c r="B326" i="14" s="1"/>
  <c r="C317" i="14" a="1"/>
  <c r="C317" i="14" s="1"/>
  <c r="B316" i="14" a="1"/>
  <c r="B316" i="14" s="1"/>
  <c r="A226" i="14" a="1"/>
  <c r="A226" i="14" s="1"/>
  <c r="C221" i="14" a="1"/>
  <c r="C221" i="14" s="1"/>
  <c r="C218" i="14" a="1"/>
  <c r="C218" i="14" s="1"/>
  <c r="A214" i="14" a="1"/>
  <c r="A214" i="14" s="1"/>
  <c r="B178" i="14" a="1"/>
  <c r="B178" i="14" s="1"/>
  <c r="A158" i="14" a="1"/>
  <c r="A158" i="14" s="1"/>
  <c r="A151" i="14" a="1"/>
  <c r="A151" i="14" s="1"/>
  <c r="A141" i="14" a="1"/>
  <c r="A141" i="14" s="1"/>
  <c r="A130" i="14" a="1"/>
  <c r="A130" i="14" s="1"/>
  <c r="D121" i="14" a="1"/>
  <c r="D121" i="14" s="1"/>
  <c r="A120" i="14" a="1"/>
  <c r="A120" i="14" s="1"/>
  <c r="A397" i="14" a="1"/>
  <c r="A397" i="14" s="1"/>
  <c r="B317" i="14" a="1"/>
  <c r="B317" i="14" s="1"/>
  <c r="B293" i="14" a="1"/>
  <c r="B293" i="14" s="1"/>
  <c r="D284" i="14" a="1"/>
  <c r="D284" i="14" s="1"/>
  <c r="B221" i="14" a="1"/>
  <c r="B221" i="14" s="1"/>
  <c r="D126" i="14" a="1"/>
  <c r="D126" i="14" s="1"/>
  <c r="C121" i="14" a="1"/>
  <c r="C121" i="14" s="1"/>
  <c r="D106" i="14" a="1"/>
  <c r="D106" i="14" s="1"/>
  <c r="C86" i="14" a="1"/>
  <c r="C86" i="14" s="1"/>
  <c r="A82" i="14" a="1"/>
  <c r="A82" i="14" s="1"/>
  <c r="D36" i="14" a="1"/>
  <c r="D36" i="14" s="1"/>
  <c r="D72" i="14" a="1"/>
  <c r="D72" i="14" s="1"/>
  <c r="D60" i="14" a="1"/>
  <c r="D60" i="14" s="1"/>
  <c r="D42" i="14" a="1"/>
  <c r="D42" i="14" s="1"/>
  <c r="A36" i="14" a="1"/>
  <c r="A36" i="14" s="1"/>
  <c r="A32" i="14" a="1"/>
  <c r="A32" i="14" s="1"/>
  <c r="D20" i="14" a="1"/>
  <c r="D20" i="14" s="1"/>
  <c r="B357" i="14" a="1"/>
  <c r="B357" i="14" s="1"/>
  <c r="D222" i="14" a="1"/>
  <c r="D222" i="14" s="1"/>
  <c r="B220" i="14" a="1"/>
  <c r="B220" i="14" s="1"/>
  <c r="D194" i="14" a="1"/>
  <c r="D194" i="14" s="1"/>
  <c r="D138" i="14" a="1"/>
  <c r="D138" i="14" s="1"/>
  <c r="C118" i="14" a="1"/>
  <c r="C118" i="14" s="1"/>
  <c r="A66" i="14" a="1"/>
  <c r="A66" i="14" s="1"/>
  <c r="C42" i="14" a="1"/>
  <c r="C42" i="14" s="1"/>
  <c r="B353" i="14" a="1"/>
  <c r="B353" i="14" s="1"/>
  <c r="D344" i="14" a="1"/>
  <c r="D344" i="14" s="1"/>
  <c r="A333" i="14" a="1"/>
  <c r="A333" i="14" s="1"/>
  <c r="C307" i="14" a="1"/>
  <c r="C307" i="14" s="1"/>
  <c r="B297" i="14" a="1"/>
  <c r="B297" i="14" s="1"/>
  <c r="B289" i="14" a="1"/>
  <c r="B289" i="14" s="1"/>
  <c r="C285" i="14" a="1"/>
  <c r="C285" i="14" s="1"/>
  <c r="B273" i="14" a="1"/>
  <c r="B273" i="14" s="1"/>
  <c r="B264" i="14" a="1"/>
  <c r="B264" i="14" s="1"/>
  <c r="C262" i="14" a="1"/>
  <c r="C262" i="14" s="1"/>
  <c r="D256" i="14" a="1"/>
  <c r="D256" i="14" s="1"/>
  <c r="C222" i="14" a="1"/>
  <c r="C222" i="14" s="1"/>
  <c r="D209" i="14" a="1"/>
  <c r="D209" i="14" s="1"/>
  <c r="B194" i="14" a="1"/>
  <c r="B194" i="14" s="1"/>
  <c r="B182" i="14" a="1"/>
  <c r="B182" i="14" s="1"/>
  <c r="D158" i="14" a="1"/>
  <c r="D158" i="14" s="1"/>
  <c r="B140" i="14" a="1"/>
  <c r="B140" i="14" s="1"/>
  <c r="C138" i="14" a="1"/>
  <c r="C138" i="14" s="1"/>
  <c r="D107" i="14" a="1"/>
  <c r="D107" i="14" s="1"/>
  <c r="C72" i="14" a="1"/>
  <c r="C72" i="14" s="1"/>
  <c r="C60" i="14" a="1"/>
  <c r="C60" i="14" s="1"/>
  <c r="B42" i="14" a="1"/>
  <c r="B42" i="14" s="1"/>
  <c r="D28" i="14" a="1"/>
  <c r="D28" i="14" s="1"/>
  <c r="B24" i="14" a="1"/>
  <c r="B24" i="14" s="1"/>
  <c r="C20" i="14" a="1"/>
  <c r="C20" i="14" s="1"/>
  <c r="B386" i="14" a="1"/>
  <c r="B386" i="14" s="1"/>
  <c r="C375" i="14" a="1"/>
  <c r="C375" i="14" s="1"/>
  <c r="C344" i="14" a="1"/>
  <c r="C344" i="14" s="1"/>
  <c r="B285" i="14" a="1"/>
  <c r="B285" i="14" s="1"/>
  <c r="B262" i="14" a="1"/>
  <c r="B262" i="14" s="1"/>
  <c r="B222" i="14" a="1"/>
  <c r="B222" i="14" s="1"/>
  <c r="A182" i="14" a="1"/>
  <c r="A182" i="14" s="1"/>
  <c r="C155" i="14" a="1"/>
  <c r="C155" i="14" s="1"/>
  <c r="C130" i="14" a="1"/>
  <c r="C130" i="14" s="1"/>
  <c r="A128" i="14" a="1"/>
  <c r="A128" i="14" s="1"/>
  <c r="C107" i="14" a="1"/>
  <c r="C107" i="14" s="1"/>
  <c r="B106" i="14" a="1"/>
  <c r="B106" i="14" s="1"/>
  <c r="B80" i="14" a="1"/>
  <c r="B80" i="14" s="1"/>
  <c r="B72" i="14" a="1"/>
  <c r="B72" i="14" s="1"/>
  <c r="B64" i="14" a="1"/>
  <c r="B64" i="14" s="1"/>
  <c r="D62" i="14" a="1"/>
  <c r="D62" i="14" s="1"/>
  <c r="C28" i="14" a="1"/>
  <c r="C28" i="14" s="1"/>
  <c r="B20" i="14" a="1"/>
  <c r="B20" i="14" s="1"/>
  <c r="A377" i="14" a="1"/>
  <c r="A377" i="14" s="1"/>
  <c r="B307" i="14" a="1"/>
  <c r="B307" i="14" s="1"/>
  <c r="D293" i="14" a="1"/>
  <c r="D293" i="14" s="1"/>
  <c r="A285" i="14" a="1"/>
  <c r="A285" i="14" s="1"/>
  <c r="A262" i="14" a="1"/>
  <c r="A262" i="14" s="1"/>
  <c r="D226" i="14" a="1"/>
  <c r="D226" i="14" s="1"/>
  <c r="B209" i="14" a="1"/>
  <c r="B209" i="14" s="1"/>
  <c r="D178" i="14" a="1"/>
  <c r="D178" i="14" s="1"/>
  <c r="B174" i="14" a="1"/>
  <c r="B174" i="14" s="1"/>
  <c r="C170" i="14" a="1"/>
  <c r="C170" i="14" s="1"/>
  <c r="C141" i="14" a="1"/>
  <c r="C141" i="14" s="1"/>
  <c r="C134" i="14" a="1"/>
  <c r="C134" i="14" s="1"/>
  <c r="A122" i="14" a="1"/>
  <c r="A122" i="14" s="1"/>
  <c r="B107" i="14" a="1"/>
  <c r="B107" i="14" s="1"/>
  <c r="C62" i="14" a="1"/>
  <c r="C62" i="14" s="1"/>
  <c r="C1029" i="14" a="1"/>
  <c r="C1029" i="14" s="1"/>
  <c r="D1029" i="14" a="1"/>
  <c r="D1029" i="14" s="1"/>
  <c r="A1029" i="14" a="1"/>
  <c r="A1029" i="14" s="1"/>
  <c r="B1029" i="14" a="1"/>
  <c r="B1029" i="14" s="1"/>
  <c r="C1021" i="14" a="1"/>
  <c r="C1021" i="14" s="1"/>
  <c r="D1021" i="14" a="1"/>
  <c r="D1021" i="14" s="1"/>
  <c r="A1021" i="14" a="1"/>
  <c r="A1021" i="14" s="1"/>
  <c r="B1021" i="14" a="1"/>
  <c r="B1021" i="14" s="1"/>
  <c r="C1013" i="14" a="1"/>
  <c r="C1013" i="14" s="1"/>
  <c r="D1013" i="14" a="1"/>
  <c r="D1013" i="14" s="1"/>
  <c r="A1013" i="14" a="1"/>
  <c r="A1013" i="14" s="1"/>
  <c r="B1013" i="14" a="1"/>
  <c r="B1013" i="14" s="1"/>
  <c r="C1005" i="14" a="1"/>
  <c r="C1005" i="14" s="1"/>
  <c r="D1005" i="14" a="1"/>
  <c r="D1005" i="14" s="1"/>
  <c r="A1005" i="14" a="1"/>
  <c r="A1005" i="14" s="1"/>
  <c r="B1005" i="14" a="1"/>
  <c r="B1005" i="14" s="1"/>
  <c r="C997" i="14" a="1"/>
  <c r="C997" i="14" s="1"/>
  <c r="D997" i="14" a="1"/>
  <c r="D997" i="14" s="1"/>
  <c r="A997" i="14" a="1"/>
  <c r="A997" i="14" s="1"/>
  <c r="B997" i="14" a="1"/>
  <c r="B997" i="14" s="1"/>
  <c r="D984" i="14" a="1"/>
  <c r="D984" i="14" s="1"/>
  <c r="A984" i="14" a="1"/>
  <c r="A984" i="14" s="1"/>
  <c r="B984" i="14" a="1"/>
  <c r="B984" i="14" s="1"/>
  <c r="C984" i="14" a="1"/>
  <c r="C984" i="14" s="1"/>
  <c r="C948" i="14" a="1"/>
  <c r="C948" i="14" s="1"/>
  <c r="A948" i="14" a="1"/>
  <c r="A948" i="14" s="1"/>
  <c r="B948" i="14" a="1"/>
  <c r="B948" i="14" s="1"/>
  <c r="D948" i="14" a="1"/>
  <c r="D948" i="14" s="1"/>
  <c r="C917" i="14" a="1"/>
  <c r="C917" i="14" s="1"/>
  <c r="D917" i="14" a="1"/>
  <c r="D917" i="14" s="1"/>
  <c r="B917" i="14" a="1"/>
  <c r="B917" i="14" s="1"/>
  <c r="A917" i="14" a="1"/>
  <c r="A917" i="14" s="1"/>
  <c r="C1045" i="14" a="1"/>
  <c r="C1045" i="14" s="1"/>
  <c r="A1045" i="14" a="1"/>
  <c r="A1045" i="14" s="1"/>
  <c r="B1045" i="14" a="1"/>
  <c r="B1045" i="14" s="1"/>
  <c r="C1041" i="14" a="1"/>
  <c r="C1041" i="14" s="1"/>
  <c r="A1041" i="14" a="1"/>
  <c r="A1041" i="14" s="1"/>
  <c r="B1041" i="14" a="1"/>
  <c r="B1041" i="14" s="1"/>
  <c r="C1037" i="14" a="1"/>
  <c r="C1037" i="14" s="1"/>
  <c r="A1037" i="14" a="1"/>
  <c r="A1037" i="14" s="1"/>
  <c r="B1037" i="14" a="1"/>
  <c r="B1037" i="14" s="1"/>
  <c r="C1033" i="14" a="1"/>
  <c r="C1033" i="14" s="1"/>
  <c r="A1033" i="14" a="1"/>
  <c r="A1033" i="14" s="1"/>
  <c r="B1033" i="14" a="1"/>
  <c r="B1033" i="14" s="1"/>
  <c r="D1028" i="14" a="1"/>
  <c r="D1028" i="14" s="1"/>
  <c r="A1028" i="14" a="1"/>
  <c r="A1028" i="14" s="1"/>
  <c r="B1028" i="14" a="1"/>
  <c r="B1028" i="14" s="1"/>
  <c r="C1028" i="14" a="1"/>
  <c r="C1028" i="14" s="1"/>
  <c r="D1020" i="14" a="1"/>
  <c r="D1020" i="14" s="1"/>
  <c r="A1020" i="14" a="1"/>
  <c r="A1020" i="14" s="1"/>
  <c r="B1020" i="14" a="1"/>
  <c r="B1020" i="14" s="1"/>
  <c r="C1020" i="14" a="1"/>
  <c r="C1020" i="14" s="1"/>
  <c r="D1012" i="14" a="1"/>
  <c r="D1012" i="14" s="1"/>
  <c r="A1012" i="14" a="1"/>
  <c r="A1012" i="14" s="1"/>
  <c r="B1012" i="14" a="1"/>
  <c r="B1012" i="14" s="1"/>
  <c r="C1012" i="14" a="1"/>
  <c r="C1012" i="14" s="1"/>
  <c r="D1004" i="14" a="1"/>
  <c r="D1004" i="14" s="1"/>
  <c r="A1004" i="14" a="1"/>
  <c r="A1004" i="14" s="1"/>
  <c r="B1004" i="14" a="1"/>
  <c r="B1004" i="14" s="1"/>
  <c r="C1004" i="14" a="1"/>
  <c r="C1004" i="14" s="1"/>
  <c r="D996" i="14" a="1"/>
  <c r="D996" i="14" s="1"/>
  <c r="A996" i="14" a="1"/>
  <c r="A996" i="14" s="1"/>
  <c r="B996" i="14" a="1"/>
  <c r="B996" i="14" s="1"/>
  <c r="C996" i="14" a="1"/>
  <c r="C996" i="14" s="1"/>
  <c r="D926" i="14" a="1"/>
  <c r="D926" i="14" s="1"/>
  <c r="C926" i="14" a="1"/>
  <c r="C926" i="14" s="1"/>
  <c r="A926" i="14" a="1"/>
  <c r="A926" i="14" s="1"/>
  <c r="B926" i="14" a="1"/>
  <c r="B926" i="14" s="1"/>
  <c r="C916" i="14" a="1"/>
  <c r="C916" i="14" s="1"/>
  <c r="D916" i="14" a="1"/>
  <c r="D916" i="14" s="1"/>
  <c r="A916" i="14" a="1"/>
  <c r="A916" i="14" s="1"/>
  <c r="B916" i="14" a="1"/>
  <c r="B916" i="14" s="1"/>
  <c r="A1027" i="14" a="1"/>
  <c r="A1027" i="14" s="1"/>
  <c r="B1027" i="14" a="1"/>
  <c r="B1027" i="14" s="1"/>
  <c r="C1027" i="14" a="1"/>
  <c r="C1027" i="14" s="1"/>
  <c r="D1027" i="14" a="1"/>
  <c r="D1027" i="14" s="1"/>
  <c r="A1019" i="14" a="1"/>
  <c r="A1019" i="14" s="1"/>
  <c r="B1019" i="14" a="1"/>
  <c r="B1019" i="14" s="1"/>
  <c r="C1019" i="14" a="1"/>
  <c r="C1019" i="14" s="1"/>
  <c r="D1019" i="14" a="1"/>
  <c r="D1019" i="14" s="1"/>
  <c r="A1011" i="14" a="1"/>
  <c r="A1011" i="14" s="1"/>
  <c r="B1011" i="14" a="1"/>
  <c r="B1011" i="14" s="1"/>
  <c r="C1011" i="14" a="1"/>
  <c r="C1011" i="14" s="1"/>
  <c r="D1011" i="14" a="1"/>
  <c r="D1011" i="14" s="1"/>
  <c r="A1003" i="14" a="1"/>
  <c r="A1003" i="14" s="1"/>
  <c r="B1003" i="14" a="1"/>
  <c r="B1003" i="14" s="1"/>
  <c r="C1003" i="14" a="1"/>
  <c r="C1003" i="14" s="1"/>
  <c r="D1003" i="14" a="1"/>
  <c r="D1003" i="14" s="1"/>
  <c r="A995" i="14" a="1"/>
  <c r="A995" i="14" s="1"/>
  <c r="B995" i="14" a="1"/>
  <c r="B995" i="14" s="1"/>
  <c r="C995" i="14" a="1"/>
  <c r="C995" i="14" s="1"/>
  <c r="D995" i="14" a="1"/>
  <c r="D995" i="14" s="1"/>
  <c r="B973" i="14" a="1"/>
  <c r="B973" i="14" s="1"/>
  <c r="A973" i="14" a="1"/>
  <c r="A973" i="14" s="1"/>
  <c r="C973" i="14" a="1"/>
  <c r="C973" i="14" s="1"/>
  <c r="D973" i="14" a="1"/>
  <c r="D973" i="14" s="1"/>
  <c r="C969" i="14" a="1"/>
  <c r="C969" i="14" s="1"/>
  <c r="D969" i="14" a="1"/>
  <c r="D969" i="14" s="1"/>
  <c r="B969" i="14" a="1"/>
  <c r="B969" i="14" s="1"/>
  <c r="A969" i="14" a="1"/>
  <c r="A969" i="14" s="1"/>
  <c r="C938" i="14" a="1"/>
  <c r="C938" i="14" s="1"/>
  <c r="B938" i="14" a="1"/>
  <c r="B938" i="14" s="1"/>
  <c r="D938" i="14" a="1"/>
  <c r="D938" i="14" s="1"/>
  <c r="A938" i="14" a="1"/>
  <c r="A938" i="14" s="1"/>
  <c r="D1044" i="14" a="1"/>
  <c r="D1044" i="14" s="1"/>
  <c r="B1044" i="14" a="1"/>
  <c r="B1044" i="14" s="1"/>
  <c r="C1044" i="14" a="1"/>
  <c r="C1044" i="14" s="1"/>
  <c r="D1040" i="14" a="1"/>
  <c r="D1040" i="14" s="1"/>
  <c r="B1040" i="14" a="1"/>
  <c r="B1040" i="14" s="1"/>
  <c r="C1040" i="14" a="1"/>
  <c r="C1040" i="14" s="1"/>
  <c r="D1036" i="14" a="1"/>
  <c r="D1036" i="14" s="1"/>
  <c r="B1036" i="14" a="1"/>
  <c r="B1036" i="14" s="1"/>
  <c r="C1036" i="14" a="1"/>
  <c r="C1036" i="14" s="1"/>
  <c r="D1032" i="14" a="1"/>
  <c r="D1032" i="14" s="1"/>
  <c r="B1032" i="14" a="1"/>
  <c r="B1032" i="14" s="1"/>
  <c r="C1032" i="14" a="1"/>
  <c r="C1032" i="14" s="1"/>
  <c r="B1026" i="14" a="1"/>
  <c r="B1026" i="14" s="1"/>
  <c r="C1026" i="14" a="1"/>
  <c r="C1026" i="14" s="1"/>
  <c r="D1026" i="14" a="1"/>
  <c r="D1026" i="14" s="1"/>
  <c r="A1026" i="14" a="1"/>
  <c r="A1026" i="14" s="1"/>
  <c r="B1018" i="14" a="1"/>
  <c r="B1018" i="14" s="1"/>
  <c r="C1018" i="14" a="1"/>
  <c r="C1018" i="14" s="1"/>
  <c r="D1018" i="14" a="1"/>
  <c r="D1018" i="14" s="1"/>
  <c r="A1018" i="14" a="1"/>
  <c r="A1018" i="14" s="1"/>
  <c r="B1010" i="14" a="1"/>
  <c r="B1010" i="14" s="1"/>
  <c r="C1010" i="14" a="1"/>
  <c r="C1010" i="14" s="1"/>
  <c r="D1010" i="14" a="1"/>
  <c r="D1010" i="14" s="1"/>
  <c r="A1010" i="14" a="1"/>
  <c r="A1010" i="14" s="1"/>
  <c r="B1002" i="14" a="1"/>
  <c r="B1002" i="14" s="1"/>
  <c r="C1002" i="14" a="1"/>
  <c r="C1002" i="14" s="1"/>
  <c r="D1002" i="14" a="1"/>
  <c r="D1002" i="14" s="1"/>
  <c r="A1002" i="14" a="1"/>
  <c r="A1002" i="14" s="1"/>
  <c r="B994" i="14" a="1"/>
  <c r="B994" i="14" s="1"/>
  <c r="C994" i="14" a="1"/>
  <c r="C994" i="14" s="1"/>
  <c r="D994" i="14" a="1"/>
  <c r="D994" i="14" s="1"/>
  <c r="A994" i="14" a="1"/>
  <c r="A994" i="14" s="1"/>
  <c r="B990" i="14" a="1"/>
  <c r="B990" i="14" s="1"/>
  <c r="C990" i="14" a="1"/>
  <c r="C990" i="14" s="1"/>
  <c r="D990" i="14" a="1"/>
  <c r="D990" i="14" s="1"/>
  <c r="A990" i="14" a="1"/>
  <c r="A990" i="14" s="1"/>
  <c r="B980" i="14" a="1"/>
  <c r="B980" i="14" s="1"/>
  <c r="C980" i="14" a="1"/>
  <c r="C980" i="14" s="1"/>
  <c r="D980" i="14" a="1"/>
  <c r="D980" i="14" s="1"/>
  <c r="A980" i="14" a="1"/>
  <c r="A980" i="14" s="1"/>
  <c r="B972" i="14" a="1"/>
  <c r="B972" i="14" s="1"/>
  <c r="A972" i="14" a="1"/>
  <c r="A972" i="14" s="1"/>
  <c r="C972" i="14" a="1"/>
  <c r="C972" i="14" s="1"/>
  <c r="D972" i="14" a="1"/>
  <c r="D972" i="14" s="1"/>
  <c r="D968" i="14" a="1"/>
  <c r="D968" i="14" s="1"/>
  <c r="B968" i="14" a="1"/>
  <c r="B968" i="14" s="1"/>
  <c r="C968" i="14" a="1"/>
  <c r="C968" i="14" s="1"/>
  <c r="A968" i="14" a="1"/>
  <c r="A968" i="14" s="1"/>
  <c r="D946" i="14" a="1"/>
  <c r="D946" i="14" s="1"/>
  <c r="A946" i="14" a="1"/>
  <c r="A946" i="14" s="1"/>
  <c r="B946" i="14" a="1"/>
  <c r="B946" i="14" s="1"/>
  <c r="C946" i="14" a="1"/>
  <c r="C946" i="14" s="1"/>
  <c r="C937" i="14" a="1"/>
  <c r="C937" i="14" s="1"/>
  <c r="D937" i="14" a="1"/>
  <c r="D937" i="14" s="1"/>
  <c r="A937" i="14" a="1"/>
  <c r="A937" i="14" s="1"/>
  <c r="B937" i="14" a="1"/>
  <c r="B937" i="14" s="1"/>
  <c r="B886" i="14" a="1"/>
  <c r="B886" i="14" s="1"/>
  <c r="C886" i="14" a="1"/>
  <c r="C886" i="14" s="1"/>
  <c r="D886" i="14" a="1"/>
  <c r="D886" i="14" s="1"/>
  <c r="A886" i="14" a="1"/>
  <c r="A886" i="14" s="1"/>
  <c r="A1038" i="13" a="1"/>
  <c r="A1038" i="13" s="1"/>
  <c r="A1044" i="14" a="1"/>
  <c r="A1044" i="14" s="1"/>
  <c r="A1040" i="14" a="1"/>
  <c r="A1040" i="14" s="1"/>
  <c r="A1036" i="14" a="1"/>
  <c r="A1036" i="14" s="1"/>
  <c r="A1032" i="14" a="1"/>
  <c r="A1032" i="14" s="1"/>
  <c r="C1025" i="14" a="1"/>
  <c r="C1025" i="14" s="1"/>
  <c r="D1025" i="14" a="1"/>
  <c r="D1025" i="14" s="1"/>
  <c r="A1025" i="14" a="1"/>
  <c r="A1025" i="14" s="1"/>
  <c r="B1025" i="14" a="1"/>
  <c r="B1025" i="14" s="1"/>
  <c r="C1017" i="14" a="1"/>
  <c r="C1017" i="14" s="1"/>
  <c r="D1017" i="14" a="1"/>
  <c r="D1017" i="14" s="1"/>
  <c r="A1017" i="14" a="1"/>
  <c r="A1017" i="14" s="1"/>
  <c r="B1017" i="14" a="1"/>
  <c r="B1017" i="14" s="1"/>
  <c r="C1009" i="14" a="1"/>
  <c r="C1009" i="14" s="1"/>
  <c r="D1009" i="14" a="1"/>
  <c r="D1009" i="14" s="1"/>
  <c r="A1009" i="14" a="1"/>
  <c r="A1009" i="14" s="1"/>
  <c r="B1009" i="14" a="1"/>
  <c r="B1009" i="14" s="1"/>
  <c r="C1001" i="14" a="1"/>
  <c r="C1001" i="14" s="1"/>
  <c r="D1001" i="14" a="1"/>
  <c r="D1001" i="14" s="1"/>
  <c r="A1001" i="14" a="1"/>
  <c r="A1001" i="14" s="1"/>
  <c r="B1001" i="14" a="1"/>
  <c r="B1001" i="14" s="1"/>
  <c r="C993" i="14" a="1"/>
  <c r="C993" i="14" s="1"/>
  <c r="D993" i="14" a="1"/>
  <c r="D993" i="14" s="1"/>
  <c r="A993" i="14" a="1"/>
  <c r="A993" i="14" s="1"/>
  <c r="B993" i="14" a="1"/>
  <c r="B993" i="14" s="1"/>
  <c r="B962" i="14" a="1"/>
  <c r="B962" i="14" s="1"/>
  <c r="D962" i="14" a="1"/>
  <c r="D962" i="14" s="1"/>
  <c r="A962" i="14" a="1"/>
  <c r="A962" i="14" s="1"/>
  <c r="C962" i="14" a="1"/>
  <c r="C962" i="14" s="1"/>
  <c r="C885" i="14" a="1"/>
  <c r="C885" i="14" s="1"/>
  <c r="D885" i="14" a="1"/>
  <c r="D885" i="14" s="1"/>
  <c r="B885" i="14" a="1"/>
  <c r="B885" i="14" s="1"/>
  <c r="A885" i="14" a="1"/>
  <c r="A885" i="14" s="1"/>
  <c r="A1043" i="14" a="1"/>
  <c r="A1043" i="14" s="1"/>
  <c r="C1043" i="14" a="1"/>
  <c r="C1043" i="14" s="1"/>
  <c r="D1043" i="14" a="1"/>
  <c r="D1043" i="14" s="1"/>
  <c r="A1039" i="14" a="1"/>
  <c r="A1039" i="14" s="1"/>
  <c r="C1039" i="14" a="1"/>
  <c r="C1039" i="14" s="1"/>
  <c r="D1039" i="14" a="1"/>
  <c r="D1039" i="14" s="1"/>
  <c r="A1035" i="14" a="1"/>
  <c r="A1035" i="14" s="1"/>
  <c r="C1035" i="14" a="1"/>
  <c r="C1035" i="14" s="1"/>
  <c r="D1035" i="14" a="1"/>
  <c r="D1035" i="14" s="1"/>
  <c r="A1031" i="14" a="1"/>
  <c r="A1031" i="14" s="1"/>
  <c r="C1031" i="14" a="1"/>
  <c r="C1031" i="14" s="1"/>
  <c r="D1031" i="14" a="1"/>
  <c r="D1031" i="14" s="1"/>
  <c r="D1024" i="14" a="1"/>
  <c r="D1024" i="14" s="1"/>
  <c r="A1024" i="14" a="1"/>
  <c r="A1024" i="14" s="1"/>
  <c r="B1024" i="14" a="1"/>
  <c r="B1024" i="14" s="1"/>
  <c r="C1024" i="14" a="1"/>
  <c r="C1024" i="14" s="1"/>
  <c r="D1016" i="14" a="1"/>
  <c r="D1016" i="14" s="1"/>
  <c r="A1016" i="14" a="1"/>
  <c r="A1016" i="14" s="1"/>
  <c r="B1016" i="14" a="1"/>
  <c r="B1016" i="14" s="1"/>
  <c r="C1016" i="14" a="1"/>
  <c r="C1016" i="14" s="1"/>
  <c r="D1008" i="14" a="1"/>
  <c r="D1008" i="14" s="1"/>
  <c r="A1008" i="14" a="1"/>
  <c r="A1008" i="14" s="1"/>
  <c r="B1008" i="14" a="1"/>
  <c r="B1008" i="14" s="1"/>
  <c r="C1008" i="14" a="1"/>
  <c r="C1008" i="14" s="1"/>
  <c r="D1000" i="14" a="1"/>
  <c r="D1000" i="14" s="1"/>
  <c r="A1000" i="14" a="1"/>
  <c r="A1000" i="14" s="1"/>
  <c r="B1000" i="14" a="1"/>
  <c r="B1000" i="14" s="1"/>
  <c r="C1000" i="14" a="1"/>
  <c r="C1000" i="14" s="1"/>
  <c r="D992" i="14" a="1"/>
  <c r="D992" i="14" s="1"/>
  <c r="A992" i="14" a="1"/>
  <c r="A992" i="14" s="1"/>
  <c r="B992" i="14" a="1"/>
  <c r="B992" i="14" s="1"/>
  <c r="C992" i="14" a="1"/>
  <c r="C992" i="14" s="1"/>
  <c r="B986" i="14" a="1"/>
  <c r="B986" i="14" s="1"/>
  <c r="C986" i="14" a="1"/>
  <c r="C986" i="14" s="1"/>
  <c r="D986" i="14" a="1"/>
  <c r="D986" i="14" s="1"/>
  <c r="A986" i="14" a="1"/>
  <c r="A986" i="14" s="1"/>
  <c r="B950" i="14" a="1"/>
  <c r="B950" i="14" s="1"/>
  <c r="C950" i="14" a="1"/>
  <c r="C950" i="14" s="1"/>
  <c r="D950" i="14" a="1"/>
  <c r="D950" i="14" s="1"/>
  <c r="A950" i="14" a="1"/>
  <c r="A950" i="14" s="1"/>
  <c r="B897" i="14" a="1"/>
  <c r="B897" i="14" s="1"/>
  <c r="C897" i="14" a="1"/>
  <c r="C897" i="14" s="1"/>
  <c r="D897" i="14" a="1"/>
  <c r="D897" i="14" s="1"/>
  <c r="A897" i="14" a="1"/>
  <c r="A897" i="14" s="1"/>
  <c r="A1023" i="14" a="1"/>
  <c r="A1023" i="14" s="1"/>
  <c r="B1023" i="14" a="1"/>
  <c r="B1023" i="14" s="1"/>
  <c r="C1023" i="14" a="1"/>
  <c r="C1023" i="14" s="1"/>
  <c r="D1023" i="14" a="1"/>
  <c r="D1023" i="14" s="1"/>
  <c r="A1015" i="14" a="1"/>
  <c r="A1015" i="14" s="1"/>
  <c r="B1015" i="14" a="1"/>
  <c r="B1015" i="14" s="1"/>
  <c r="C1015" i="14" a="1"/>
  <c r="C1015" i="14" s="1"/>
  <c r="D1015" i="14" a="1"/>
  <c r="D1015" i="14" s="1"/>
  <c r="A1007" i="14" a="1"/>
  <c r="A1007" i="14" s="1"/>
  <c r="B1007" i="14" a="1"/>
  <c r="B1007" i="14" s="1"/>
  <c r="C1007" i="14" a="1"/>
  <c r="C1007" i="14" s="1"/>
  <c r="D1007" i="14" a="1"/>
  <c r="D1007" i="14" s="1"/>
  <c r="A999" i="14" a="1"/>
  <c r="A999" i="14" s="1"/>
  <c r="B999" i="14" a="1"/>
  <c r="B999" i="14" s="1"/>
  <c r="C999" i="14" a="1"/>
  <c r="C999" i="14" s="1"/>
  <c r="D999" i="14" a="1"/>
  <c r="D999" i="14" s="1"/>
  <c r="D978" i="14" a="1"/>
  <c r="D978" i="14" s="1"/>
  <c r="B978" i="14" a="1"/>
  <c r="B978" i="14" s="1"/>
  <c r="C978" i="14" a="1"/>
  <c r="C978" i="14" s="1"/>
  <c r="A978" i="14" a="1"/>
  <c r="A978" i="14" s="1"/>
  <c r="B908" i="14" a="1"/>
  <c r="B908" i="14" s="1"/>
  <c r="C908" i="14" a="1"/>
  <c r="C908" i="14" s="1"/>
  <c r="D908" i="14" a="1"/>
  <c r="D908" i="14" s="1"/>
  <c r="A908" i="14" a="1"/>
  <c r="A908" i="14" s="1"/>
  <c r="C896" i="14" a="1"/>
  <c r="C896" i="14" s="1"/>
  <c r="B896" i="14" a="1"/>
  <c r="B896" i="14" s="1"/>
  <c r="A896" i="14" a="1"/>
  <c r="A896" i="14" s="1"/>
  <c r="D896" i="14" a="1"/>
  <c r="D896" i="14" s="1"/>
  <c r="B1042" i="14" a="1"/>
  <c r="B1042" i="14" s="1"/>
  <c r="D1042" i="14" a="1"/>
  <c r="D1042" i="14" s="1"/>
  <c r="A1042" i="14" a="1"/>
  <c r="A1042" i="14" s="1"/>
  <c r="B1038" i="14" a="1"/>
  <c r="B1038" i="14" s="1"/>
  <c r="D1038" i="14" a="1"/>
  <c r="D1038" i="14" s="1"/>
  <c r="A1038" i="14" a="1"/>
  <c r="A1038" i="14" s="1"/>
  <c r="B1034" i="14" a="1"/>
  <c r="B1034" i="14" s="1"/>
  <c r="D1034" i="14" a="1"/>
  <c r="D1034" i="14" s="1"/>
  <c r="A1034" i="14" a="1"/>
  <c r="A1034" i="14" s="1"/>
  <c r="B1030" i="14" a="1"/>
  <c r="B1030" i="14" s="1"/>
  <c r="C1030" i="14" a="1"/>
  <c r="C1030" i="14" s="1"/>
  <c r="D1030" i="14" a="1"/>
  <c r="D1030" i="14" s="1"/>
  <c r="A1030" i="14" a="1"/>
  <c r="A1030" i="14" s="1"/>
  <c r="B1022" i="14" a="1"/>
  <c r="B1022" i="14" s="1"/>
  <c r="C1022" i="14" a="1"/>
  <c r="C1022" i="14" s="1"/>
  <c r="D1022" i="14" a="1"/>
  <c r="D1022" i="14" s="1"/>
  <c r="A1022" i="14" a="1"/>
  <c r="A1022" i="14" s="1"/>
  <c r="B1014" i="14" a="1"/>
  <c r="B1014" i="14" s="1"/>
  <c r="C1014" i="14" a="1"/>
  <c r="C1014" i="14" s="1"/>
  <c r="D1014" i="14" a="1"/>
  <c r="D1014" i="14" s="1"/>
  <c r="A1014" i="14" a="1"/>
  <c r="A1014" i="14" s="1"/>
  <c r="B1006" i="14" a="1"/>
  <c r="B1006" i="14" s="1"/>
  <c r="C1006" i="14" a="1"/>
  <c r="C1006" i="14" s="1"/>
  <c r="D1006" i="14" a="1"/>
  <c r="D1006" i="14" s="1"/>
  <c r="A1006" i="14" a="1"/>
  <c r="A1006" i="14" s="1"/>
  <c r="B998" i="14" a="1"/>
  <c r="B998" i="14" s="1"/>
  <c r="C998" i="14" a="1"/>
  <c r="C998" i="14" s="1"/>
  <c r="D998" i="14" a="1"/>
  <c r="D998" i="14" s="1"/>
  <c r="A998" i="14" a="1"/>
  <c r="A998" i="14" s="1"/>
  <c r="D988" i="14" a="1"/>
  <c r="D988" i="14" s="1"/>
  <c r="A988" i="14" a="1"/>
  <c r="A988" i="14" s="1"/>
  <c r="B988" i="14" a="1"/>
  <c r="B988" i="14" s="1"/>
  <c r="C988" i="14" a="1"/>
  <c r="C988" i="14" s="1"/>
  <c r="D991" i="14" a="1"/>
  <c r="D991" i="14" s="1"/>
  <c r="B989" i="14" a="1"/>
  <c r="B989" i="14" s="1"/>
  <c r="D987" i="14" a="1"/>
  <c r="D987" i="14" s="1"/>
  <c r="B985" i="14" a="1"/>
  <c r="B985" i="14" s="1"/>
  <c r="D983" i="14" a="1"/>
  <c r="D983" i="14" s="1"/>
  <c r="D971" i="14" a="1"/>
  <c r="D971" i="14" s="1"/>
  <c r="B970" i="14" a="1"/>
  <c r="B970" i="14" s="1"/>
  <c r="A961" i="14" a="1"/>
  <c r="A961" i="14" s="1"/>
  <c r="B953" i="14" a="1"/>
  <c r="B953" i="14" s="1"/>
  <c r="D942" i="14" a="1"/>
  <c r="D942" i="14" s="1"/>
  <c r="D936" i="14" a="1"/>
  <c r="D936" i="14" s="1"/>
  <c r="C936" i="14" a="1"/>
  <c r="C936" i="14" s="1"/>
  <c r="D925" i="14" a="1"/>
  <c r="D925" i="14" s="1"/>
  <c r="C925" i="14" a="1"/>
  <c r="C925" i="14" s="1"/>
  <c r="B909" i="14" a="1"/>
  <c r="B909" i="14" s="1"/>
  <c r="A909" i="14" a="1"/>
  <c r="A909" i="14" s="1"/>
  <c r="B898" i="14" a="1"/>
  <c r="B898" i="14" s="1"/>
  <c r="C898" i="14" a="1"/>
  <c r="C898" i="14" s="1"/>
  <c r="A898" i="14" a="1"/>
  <c r="A898" i="14" s="1"/>
  <c r="C884" i="14" a="1"/>
  <c r="C884" i="14" s="1"/>
  <c r="D884" i="14" a="1"/>
  <c r="D884" i="14" s="1"/>
  <c r="B876" i="14" a="1"/>
  <c r="B876" i="14" s="1"/>
  <c r="C876" i="14" a="1"/>
  <c r="C876" i="14" s="1"/>
  <c r="A857" i="14" a="1"/>
  <c r="A857" i="14" s="1"/>
  <c r="B857" i="14" a="1"/>
  <c r="B857" i="14" s="1"/>
  <c r="C857" i="14" a="1"/>
  <c r="C857" i="14" s="1"/>
  <c r="D857" i="14" a="1"/>
  <c r="D857" i="14" s="1"/>
  <c r="B833" i="14" a="1"/>
  <c r="B833" i="14" s="1"/>
  <c r="A833" i="14" a="1"/>
  <c r="A833" i="14" s="1"/>
  <c r="C833" i="14" a="1"/>
  <c r="C833" i="14" s="1"/>
  <c r="D833" i="14" a="1"/>
  <c r="D833" i="14" s="1"/>
  <c r="A979" i="14" a="1"/>
  <c r="A979" i="14" s="1"/>
  <c r="B952" i="14" a="1"/>
  <c r="B952" i="14" s="1"/>
  <c r="A952" i="14" a="1"/>
  <c r="A952" i="14" s="1"/>
  <c r="C949" i="14" a="1"/>
  <c r="C949" i="14" s="1"/>
  <c r="B949" i="14" a="1"/>
  <c r="B949" i="14" s="1"/>
  <c r="B930" i="14" a="1"/>
  <c r="B930" i="14" s="1"/>
  <c r="C930" i="14" a="1"/>
  <c r="C930" i="14" s="1"/>
  <c r="A930" i="14" a="1"/>
  <c r="A930" i="14" s="1"/>
  <c r="A921" i="14" a="1"/>
  <c r="A921" i="14" s="1"/>
  <c r="B921" i="14" a="1"/>
  <c r="B921" i="14" s="1"/>
  <c r="C907" i="14" a="1"/>
  <c r="C907" i="14" s="1"/>
  <c r="B907" i="14" a="1"/>
  <c r="B907" i="14" s="1"/>
  <c r="A878" i="14" a="1"/>
  <c r="A878" i="14" s="1"/>
  <c r="B878" i="14" a="1"/>
  <c r="B878" i="14" s="1"/>
  <c r="C878" i="14" a="1"/>
  <c r="C878" i="14" s="1"/>
  <c r="C864" i="14" a="1"/>
  <c r="C864" i="14" s="1"/>
  <c r="D864" i="14" a="1"/>
  <c r="D864" i="14" s="1"/>
  <c r="A864" i="14" a="1"/>
  <c r="A864" i="14" s="1"/>
  <c r="B864" i="14" a="1"/>
  <c r="B864" i="14" s="1"/>
  <c r="B856" i="14" a="1"/>
  <c r="B856" i="14" s="1"/>
  <c r="C856" i="14" a="1"/>
  <c r="C856" i="14" s="1"/>
  <c r="D856" i="14" a="1"/>
  <c r="D856" i="14" s="1"/>
  <c r="A856" i="14" a="1"/>
  <c r="A856" i="14" s="1"/>
  <c r="C832" i="14" a="1"/>
  <c r="C832" i="14" s="1"/>
  <c r="B832" i="14" a="1"/>
  <c r="B832" i="14" s="1"/>
  <c r="A832" i="14" a="1"/>
  <c r="A832" i="14" s="1"/>
  <c r="D832" i="14" a="1"/>
  <c r="D832" i="14" s="1"/>
  <c r="A989" i="14" a="1"/>
  <c r="A989" i="14" s="1"/>
  <c r="A985" i="14" a="1"/>
  <c r="A985" i="14" s="1"/>
  <c r="A970" i="14" a="1"/>
  <c r="A970" i="14" s="1"/>
  <c r="D952" i="14" a="1"/>
  <c r="D952" i="14" s="1"/>
  <c r="C928" i="14" a="1"/>
  <c r="C928" i="14" s="1"/>
  <c r="B928" i="14" a="1"/>
  <c r="B928" i="14" s="1"/>
  <c r="B919" i="14" a="1"/>
  <c r="B919" i="14" s="1"/>
  <c r="C919" i="14" a="1"/>
  <c r="C919" i="14" s="1"/>
  <c r="A919" i="14" a="1"/>
  <c r="A919" i="14" s="1"/>
  <c r="C905" i="14" a="1"/>
  <c r="C905" i="14" s="1"/>
  <c r="D905" i="14" a="1"/>
  <c r="D905" i="14" s="1"/>
  <c r="D894" i="14" a="1"/>
  <c r="D894" i="14" s="1"/>
  <c r="C894" i="14" a="1"/>
  <c r="C894" i="14" s="1"/>
  <c r="B888" i="14" a="1"/>
  <c r="B888" i="14" s="1"/>
  <c r="C888" i="14" a="1"/>
  <c r="C888" i="14" s="1"/>
  <c r="A888" i="14" a="1"/>
  <c r="A888" i="14" s="1"/>
  <c r="C842" i="14" a="1"/>
  <c r="C842" i="14" s="1"/>
  <c r="D842" i="14" a="1"/>
  <c r="D842" i="14" s="1"/>
  <c r="A842" i="14" a="1"/>
  <c r="A842" i="14" s="1"/>
  <c r="B842" i="14" a="1"/>
  <c r="B842" i="14" s="1"/>
  <c r="C821" i="14" a="1"/>
  <c r="C821" i="14" s="1"/>
  <c r="B821" i="14" a="1"/>
  <c r="B821" i="14" s="1"/>
  <c r="A821" i="14" a="1"/>
  <c r="A821" i="14" s="1"/>
  <c r="D821" i="14" a="1"/>
  <c r="D821" i="14" s="1"/>
  <c r="B812" i="14" a="1"/>
  <c r="B812" i="14" s="1"/>
  <c r="C812" i="14" a="1"/>
  <c r="C812" i="14" s="1"/>
  <c r="A812" i="14" a="1"/>
  <c r="A812" i="14" s="1"/>
  <c r="D812" i="14" a="1"/>
  <c r="D812" i="14" s="1"/>
  <c r="C967" i="14" a="1"/>
  <c r="C967" i="14" s="1"/>
  <c r="D960" i="14" a="1"/>
  <c r="D960" i="14" s="1"/>
  <c r="A956" i="14" a="1"/>
  <c r="A956" i="14" s="1"/>
  <c r="D940" i="14" a="1"/>
  <c r="D940" i="14" s="1"/>
  <c r="D930" i="14" a="1"/>
  <c r="D930" i="14" s="1"/>
  <c r="D921" i="14" a="1"/>
  <c r="D921" i="14" s="1"/>
  <c r="C914" i="14" a="1"/>
  <c r="C914" i="14" s="1"/>
  <c r="A910" i="14" a="1"/>
  <c r="A910" i="14" s="1"/>
  <c r="B910" i="14" a="1"/>
  <c r="B910" i="14" s="1"/>
  <c r="D907" i="14" a="1"/>
  <c r="D907" i="14" s="1"/>
  <c r="D888" i="14" a="1"/>
  <c r="D888" i="14" s="1"/>
  <c r="D878" i="14" a="1"/>
  <c r="D878" i="14" s="1"/>
  <c r="B854" i="14" a="1"/>
  <c r="B854" i="14" s="1"/>
  <c r="C854" i="14" a="1"/>
  <c r="C854" i="14" s="1"/>
  <c r="D854" i="14" a="1"/>
  <c r="D854" i="14" s="1"/>
  <c r="A854" i="14" a="1"/>
  <c r="A854" i="14" s="1"/>
  <c r="D985" i="14" a="1"/>
  <c r="D985" i="14" s="1"/>
  <c r="D979" i="14" a="1"/>
  <c r="D979" i="14" s="1"/>
  <c r="C952" i="14" a="1"/>
  <c r="C952" i="14" s="1"/>
  <c r="D949" i="14" a="1"/>
  <c r="D949" i="14" s="1"/>
  <c r="B941" i="14" a="1"/>
  <c r="B941" i="14" s="1"/>
  <c r="A941" i="14" a="1"/>
  <c r="A941" i="14" s="1"/>
  <c r="D928" i="14" a="1"/>
  <c r="D928" i="14" s="1"/>
  <c r="C921" i="14" a="1"/>
  <c r="C921" i="14" s="1"/>
  <c r="D919" i="14" a="1"/>
  <c r="D919" i="14" s="1"/>
  <c r="B914" i="14" a="1"/>
  <c r="B914" i="14" s="1"/>
  <c r="A907" i="14" a="1"/>
  <c r="A907" i="14" s="1"/>
  <c r="B905" i="14" a="1"/>
  <c r="B905" i="14" s="1"/>
  <c r="B894" i="14" a="1"/>
  <c r="B894" i="14" s="1"/>
  <c r="C853" i="14" a="1"/>
  <c r="C853" i="14" s="1"/>
  <c r="D853" i="14" a="1"/>
  <c r="D853" i="14" s="1"/>
  <c r="A853" i="14" a="1"/>
  <c r="A853" i="14" s="1"/>
  <c r="B853" i="14" a="1"/>
  <c r="B853" i="14" s="1"/>
  <c r="D850" i="14" a="1"/>
  <c r="D850" i="14" s="1"/>
  <c r="A850" i="14" a="1"/>
  <c r="A850" i="14" s="1"/>
  <c r="B850" i="14" a="1"/>
  <c r="B850" i="14" s="1"/>
  <c r="C850" i="14" a="1"/>
  <c r="C850" i="14" s="1"/>
  <c r="D830" i="14" a="1"/>
  <c r="D830" i="14" s="1"/>
  <c r="C830" i="14" a="1"/>
  <c r="C830" i="14" s="1"/>
  <c r="A830" i="14" a="1"/>
  <c r="A830" i="14" s="1"/>
  <c r="B830" i="14" a="1"/>
  <c r="B830" i="14" s="1"/>
  <c r="A983" i="14" a="1"/>
  <c r="A983" i="14" s="1"/>
  <c r="C977" i="14" a="1"/>
  <c r="C977" i="14" s="1"/>
  <c r="B967" i="14" a="1"/>
  <c r="B967" i="14" s="1"/>
  <c r="A963" i="14" a="1"/>
  <c r="A963" i="14" s="1"/>
  <c r="B963" i="14" a="1"/>
  <c r="B963" i="14" s="1"/>
  <c r="D961" i="14" a="1"/>
  <c r="D961" i="14" s="1"/>
  <c r="B960" i="14" a="1"/>
  <c r="B960" i="14" s="1"/>
  <c r="D953" i="14" a="1"/>
  <c r="D953" i="14" s="1"/>
  <c r="D947" i="14" a="1"/>
  <c r="D947" i="14" s="1"/>
  <c r="C947" i="14" a="1"/>
  <c r="C947" i="14" s="1"/>
  <c r="C940" i="14" a="1"/>
  <c r="C940" i="14" s="1"/>
  <c r="B929" i="14" a="1"/>
  <c r="B929" i="14" s="1"/>
  <c r="C929" i="14" a="1"/>
  <c r="C929" i="14" s="1"/>
  <c r="D915" i="14" a="1"/>
  <c r="D915" i="14" s="1"/>
  <c r="C915" i="14" a="1"/>
  <c r="C915" i="14" s="1"/>
  <c r="C906" i="14" a="1"/>
  <c r="C906" i="14" s="1"/>
  <c r="D906" i="14" a="1"/>
  <c r="D906" i="14" s="1"/>
  <c r="B906" i="14" a="1"/>
  <c r="B906" i="14" s="1"/>
  <c r="B887" i="14" a="1"/>
  <c r="B887" i="14" s="1"/>
  <c r="C887" i="14" a="1"/>
  <c r="C887" i="14" s="1"/>
  <c r="A887" i="14" a="1"/>
  <c r="A887" i="14" s="1"/>
  <c r="B877" i="14" a="1"/>
  <c r="B877" i="14" s="1"/>
  <c r="C877" i="14" a="1"/>
  <c r="C877" i="14" s="1"/>
  <c r="A877" i="14" a="1"/>
  <c r="A877" i="14" s="1"/>
  <c r="A846" i="14" a="1"/>
  <c r="A846" i="14" s="1"/>
  <c r="B846" i="14" a="1"/>
  <c r="B846" i="14" s="1"/>
  <c r="C846" i="14" a="1"/>
  <c r="C846" i="14" s="1"/>
  <c r="D846" i="14" a="1"/>
  <c r="D846" i="14" s="1"/>
  <c r="D829" i="14" a="1"/>
  <c r="D829" i="14" s="1"/>
  <c r="C829" i="14" a="1"/>
  <c r="C829" i="14" s="1"/>
  <c r="A829" i="14" a="1"/>
  <c r="A829" i="14" s="1"/>
  <c r="B829" i="14" a="1"/>
  <c r="B829" i="14" s="1"/>
  <c r="D798" i="14" a="1"/>
  <c r="D798" i="14" s="1"/>
  <c r="C798" i="14" a="1"/>
  <c r="C798" i="14" s="1"/>
  <c r="A798" i="14" a="1"/>
  <c r="A798" i="14" s="1"/>
  <c r="B798" i="14" a="1"/>
  <c r="B798" i="14" s="1"/>
  <c r="C784" i="14" a="1"/>
  <c r="C784" i="14" s="1"/>
  <c r="B784" i="14" a="1"/>
  <c r="B784" i="14" s="1"/>
  <c r="D784" i="14" a="1"/>
  <c r="D784" i="14" s="1"/>
  <c r="A784" i="14" a="1"/>
  <c r="A784" i="14" s="1"/>
  <c r="A982" i="14" a="1"/>
  <c r="A982" i="14" s="1"/>
  <c r="C974" i="14" a="1"/>
  <c r="C974" i="14" s="1"/>
  <c r="A967" i="14" a="1"/>
  <c r="A967" i="14" s="1"/>
  <c r="C961" i="14" a="1"/>
  <c r="C961" i="14" s="1"/>
  <c r="C953" i="14" a="1"/>
  <c r="C953" i="14" s="1"/>
  <c r="B951" i="14" a="1"/>
  <c r="B951" i="14" s="1"/>
  <c r="A951" i="14" a="1"/>
  <c r="A951" i="14" s="1"/>
  <c r="A949" i="14" a="1"/>
  <c r="A949" i="14" s="1"/>
  <c r="D941" i="14" a="1"/>
  <c r="D941" i="14" s="1"/>
  <c r="A940" i="14" a="1"/>
  <c r="A940" i="14" s="1"/>
  <c r="A928" i="14" a="1"/>
  <c r="A928" i="14" s="1"/>
  <c r="B920" i="14" a="1"/>
  <c r="B920" i="14" s="1"/>
  <c r="A920" i="14" a="1"/>
  <c r="A920" i="14" s="1"/>
  <c r="B918" i="14" a="1"/>
  <c r="B918" i="14" s="1"/>
  <c r="C918" i="14" a="1"/>
  <c r="C918" i="14" s="1"/>
  <c r="A914" i="14" a="1"/>
  <c r="A914" i="14" s="1"/>
  <c r="A905" i="14" a="1"/>
  <c r="A905" i="14" s="1"/>
  <c r="A900" i="14" a="1"/>
  <c r="A900" i="14" s="1"/>
  <c r="B900" i="14" a="1"/>
  <c r="B900" i="14" s="1"/>
  <c r="C895" i="14" a="1"/>
  <c r="C895" i="14" s="1"/>
  <c r="D895" i="14" a="1"/>
  <c r="D895" i="14" s="1"/>
  <c r="A894" i="14" a="1"/>
  <c r="A894" i="14" s="1"/>
  <c r="A889" i="14" a="1"/>
  <c r="A889" i="14" s="1"/>
  <c r="B889" i="14" a="1"/>
  <c r="B889" i="14" s="1"/>
  <c r="B866" i="14" a="1"/>
  <c r="B866" i="14" s="1"/>
  <c r="C866" i="14" a="1"/>
  <c r="C866" i="14" s="1"/>
  <c r="D866" i="14" a="1"/>
  <c r="D866" i="14" s="1"/>
  <c r="A866" i="14" a="1"/>
  <c r="A866" i="14" s="1"/>
  <c r="B845" i="14" a="1"/>
  <c r="B845" i="14" s="1"/>
  <c r="C845" i="14" a="1"/>
  <c r="C845" i="14" s="1"/>
  <c r="D845" i="14" a="1"/>
  <c r="D845" i="14" s="1"/>
  <c r="A845" i="14" a="1"/>
  <c r="A845" i="14" s="1"/>
  <c r="D840" i="14" a="1"/>
  <c r="D840" i="14" s="1"/>
  <c r="A840" i="14" a="1"/>
  <c r="A840" i="14" s="1"/>
  <c r="B840" i="14" a="1"/>
  <c r="B840" i="14" s="1"/>
  <c r="C840" i="14" a="1"/>
  <c r="C840" i="14" s="1"/>
  <c r="B979" i="14" a="1"/>
  <c r="B979" i="14" s="1"/>
  <c r="B974" i="14" a="1"/>
  <c r="B974" i="14" s="1"/>
  <c r="D970" i="14" a="1"/>
  <c r="D970" i="14" s="1"/>
  <c r="D963" i="14" a="1"/>
  <c r="D963" i="14" s="1"/>
  <c r="A960" i="14" a="1"/>
  <c r="A960" i="14" s="1"/>
  <c r="C957" i="14" a="1"/>
  <c r="C957" i="14" s="1"/>
  <c r="C956" i="14" a="1"/>
  <c r="C956" i="14" s="1"/>
  <c r="C941" i="14" a="1"/>
  <c r="C941" i="14" s="1"/>
  <c r="C939" i="14" a="1"/>
  <c r="C939" i="14" s="1"/>
  <c r="B939" i="14" a="1"/>
  <c r="B939" i="14" s="1"/>
  <c r="A932" i="14" a="1"/>
  <c r="A932" i="14" s="1"/>
  <c r="B932" i="14" a="1"/>
  <c r="B932" i="14" s="1"/>
  <c r="C927" i="14" a="1"/>
  <c r="C927" i="14" s="1"/>
  <c r="D927" i="14" a="1"/>
  <c r="D927" i="14" s="1"/>
  <c r="D920" i="14" a="1"/>
  <c r="D920" i="14" s="1"/>
  <c r="B915" i="14" a="1"/>
  <c r="B915" i="14" s="1"/>
  <c r="C910" i="14" a="1"/>
  <c r="C910" i="14" s="1"/>
  <c r="D904" i="14" a="1"/>
  <c r="D904" i="14" s="1"/>
  <c r="C904" i="14" a="1"/>
  <c r="C904" i="14" s="1"/>
  <c r="D900" i="14" a="1"/>
  <c r="D900" i="14" s="1"/>
  <c r="D887" i="14" a="1"/>
  <c r="D887" i="14" s="1"/>
  <c r="D877" i="14" a="1"/>
  <c r="D877" i="14" s="1"/>
  <c r="C874" i="14" a="1"/>
  <c r="C874" i="14" s="1"/>
  <c r="D874" i="14" a="1"/>
  <c r="D874" i="14" s="1"/>
  <c r="A874" i="14" a="1"/>
  <c r="A874" i="14" s="1"/>
  <c r="B874" i="14" a="1"/>
  <c r="B874" i="14" s="1"/>
  <c r="A868" i="14" a="1"/>
  <c r="A868" i="14" s="1"/>
  <c r="B868" i="14" a="1"/>
  <c r="B868" i="14" s="1"/>
  <c r="C868" i="14" a="1"/>
  <c r="C868" i="14" s="1"/>
  <c r="D861" i="14" a="1"/>
  <c r="D861" i="14" s="1"/>
  <c r="A861" i="14" a="1"/>
  <c r="A861" i="14" s="1"/>
  <c r="B861" i="14" a="1"/>
  <c r="B861" i="14" s="1"/>
  <c r="C861" i="14" a="1"/>
  <c r="C861" i="14" s="1"/>
  <c r="B844" i="14" a="1"/>
  <c r="B844" i="14" s="1"/>
  <c r="C844" i="14" a="1"/>
  <c r="C844" i="14" s="1"/>
  <c r="D844" i="14" a="1"/>
  <c r="D844" i="14" s="1"/>
  <c r="A844" i="14" a="1"/>
  <c r="A844" i="14" s="1"/>
  <c r="C809" i="14" a="1"/>
  <c r="C809" i="14" s="1"/>
  <c r="D809" i="14" a="1"/>
  <c r="D809" i="14" s="1"/>
  <c r="A809" i="14" a="1"/>
  <c r="A809" i="14" s="1"/>
  <c r="B809" i="14" a="1"/>
  <c r="B809" i="14" s="1"/>
  <c r="D934" i="14" a="1"/>
  <c r="D934" i="14" s="1"/>
  <c r="D913" i="14" a="1"/>
  <c r="D913" i="14" s="1"/>
  <c r="D902" i="14" a="1"/>
  <c r="D902" i="14" s="1"/>
  <c r="C893" i="14" a="1"/>
  <c r="C893" i="14" s="1"/>
  <c r="C883" i="14" a="1"/>
  <c r="C883" i="14" s="1"/>
  <c r="D881" i="14" a="1"/>
  <c r="D881" i="14" s="1"/>
  <c r="B875" i="14" a="1"/>
  <c r="B875" i="14" s="1"/>
  <c r="C872" i="14" a="1"/>
  <c r="C872" i="14" s="1"/>
  <c r="D870" i="14" a="1"/>
  <c r="D870" i="14" s="1"/>
  <c r="C862" i="14" a="1"/>
  <c r="C862" i="14" s="1"/>
  <c r="A855" i="14" a="1"/>
  <c r="A855" i="14" s="1"/>
  <c r="C851" i="14" a="1"/>
  <c r="C851" i="14" s="1"/>
  <c r="D849" i="14" a="1"/>
  <c r="D849" i="14" s="1"/>
  <c r="B843" i="14" a="1"/>
  <c r="B843" i="14" s="1"/>
  <c r="D838" i="14" a="1"/>
  <c r="D838" i="14" s="1"/>
  <c r="D837" i="14" a="1"/>
  <c r="D837" i="14" s="1"/>
  <c r="C836" i="14" a="1"/>
  <c r="C836" i="14" s="1"/>
  <c r="B831" i="14" a="1"/>
  <c r="B831" i="14" s="1"/>
  <c r="C828" i="14" a="1"/>
  <c r="C828" i="14" s="1"/>
  <c r="B826" i="14" a="1"/>
  <c r="B826" i="14" s="1"/>
  <c r="B824" i="14" a="1"/>
  <c r="B824" i="14" s="1"/>
  <c r="A824" i="14" a="1"/>
  <c r="A824" i="14" s="1"/>
  <c r="D820" i="14" a="1"/>
  <c r="D820" i="14" s="1"/>
  <c r="A814" i="14" a="1"/>
  <c r="A814" i="14" s="1"/>
  <c r="B814" i="14" a="1"/>
  <c r="B814" i="14" s="1"/>
  <c r="C805" i="14" a="1"/>
  <c r="C805" i="14" s="1"/>
  <c r="D797" i="14" a="1"/>
  <c r="D797" i="14" s="1"/>
  <c r="B797" i="14" a="1"/>
  <c r="B797" i="14" s="1"/>
  <c r="C797" i="14" a="1"/>
  <c r="C797" i="14" s="1"/>
  <c r="D706" i="14" a="1"/>
  <c r="D706" i="14" s="1"/>
  <c r="B706" i="14" a="1"/>
  <c r="B706" i="14" s="1"/>
  <c r="A706" i="14" a="1"/>
  <c r="A706" i="14" s="1"/>
  <c r="C706" i="14" a="1"/>
  <c r="C706" i="14" s="1"/>
  <c r="A865" i="14" a="1"/>
  <c r="A865" i="14" s="1"/>
  <c r="B801" i="14" a="1"/>
  <c r="B801" i="14" s="1"/>
  <c r="C801" i="14" a="1"/>
  <c r="C801" i="14" s="1"/>
  <c r="C799" i="14" a="1"/>
  <c r="C799" i="14" s="1"/>
  <c r="D799" i="14" a="1"/>
  <c r="D799" i="14" s="1"/>
  <c r="A799" i="14" a="1"/>
  <c r="A799" i="14" s="1"/>
  <c r="D771" i="14" a="1"/>
  <c r="D771" i="14" s="1"/>
  <c r="C771" i="14" a="1"/>
  <c r="C771" i="14" s="1"/>
  <c r="A771" i="14" a="1"/>
  <c r="A771" i="14" s="1"/>
  <c r="B771" i="14" a="1"/>
  <c r="B771" i="14" s="1"/>
  <c r="A863" i="14" a="1"/>
  <c r="A863" i="14" s="1"/>
  <c r="B822" i="14" a="1"/>
  <c r="B822" i="14" s="1"/>
  <c r="C822" i="14" a="1"/>
  <c r="C822" i="14" s="1"/>
  <c r="C810" i="14" a="1"/>
  <c r="C810" i="14" s="1"/>
  <c r="D810" i="14" a="1"/>
  <c r="D810" i="14" s="1"/>
  <c r="B810" i="14" a="1"/>
  <c r="B810" i="14" s="1"/>
  <c r="B792" i="14" a="1"/>
  <c r="B792" i="14" s="1"/>
  <c r="D792" i="14" a="1"/>
  <c r="D792" i="14" s="1"/>
  <c r="A792" i="14" a="1"/>
  <c r="A792" i="14" s="1"/>
  <c r="D782" i="14" a="1"/>
  <c r="D782" i="14" s="1"/>
  <c r="A782" i="14" a="1"/>
  <c r="A782" i="14" s="1"/>
  <c r="D770" i="14" a="1"/>
  <c r="D770" i="14" s="1"/>
  <c r="B770" i="14" a="1"/>
  <c r="B770" i="14" s="1"/>
  <c r="C770" i="14" a="1"/>
  <c r="C770" i="14" s="1"/>
  <c r="A770" i="14" a="1"/>
  <c r="A770" i="14" s="1"/>
  <c r="A743" i="14" a="1"/>
  <c r="A743" i="14" s="1"/>
  <c r="B743" i="14" a="1"/>
  <c r="B743" i="14" s="1"/>
  <c r="C743" i="14" a="1"/>
  <c r="C743" i="14" s="1"/>
  <c r="D743" i="14" a="1"/>
  <c r="D743" i="14" s="1"/>
  <c r="A873" i="14" a="1"/>
  <c r="A873" i="14" s="1"/>
  <c r="A862" i="14" a="1"/>
  <c r="A862" i="14" s="1"/>
  <c r="D855" i="14" a="1"/>
  <c r="D855" i="14" s="1"/>
  <c r="A852" i="14" a="1"/>
  <c r="A852" i="14" s="1"/>
  <c r="A841" i="14" a="1"/>
  <c r="A841" i="14" s="1"/>
  <c r="A835" i="14" a="1"/>
  <c r="A835" i="14" s="1"/>
  <c r="B835" i="14" a="1"/>
  <c r="B835" i="14" s="1"/>
  <c r="C818" i="14" a="1"/>
  <c r="C818" i="14" s="1"/>
  <c r="A804" i="14" a="1"/>
  <c r="A804" i="14" s="1"/>
  <c r="B804" i="14" a="1"/>
  <c r="B804" i="14" s="1"/>
  <c r="B799" i="14" a="1"/>
  <c r="B799" i="14" s="1"/>
  <c r="D794" i="14" a="1"/>
  <c r="D794" i="14" s="1"/>
  <c r="B785" i="14" a="1"/>
  <c r="B785" i="14" s="1"/>
  <c r="D785" i="14" a="1"/>
  <c r="D785" i="14" s="1"/>
  <c r="A785" i="14" a="1"/>
  <c r="A785" i="14" s="1"/>
  <c r="C785" i="14" a="1"/>
  <c r="C785" i="14" s="1"/>
  <c r="C782" i="14" a="1"/>
  <c r="C782" i="14" s="1"/>
  <c r="C773" i="14" a="1"/>
  <c r="C773" i="14" s="1"/>
  <c r="B773" i="14" a="1"/>
  <c r="B773" i="14" s="1"/>
  <c r="D773" i="14" a="1"/>
  <c r="D773" i="14" s="1"/>
  <c r="D759" i="14" a="1"/>
  <c r="D759" i="14" s="1"/>
  <c r="A759" i="14" a="1"/>
  <c r="A759" i="14" s="1"/>
  <c r="B759" i="14" a="1"/>
  <c r="B759" i="14" s="1"/>
  <c r="C759" i="14" a="1"/>
  <c r="C759" i="14" s="1"/>
  <c r="C718" i="14" a="1"/>
  <c r="C718" i="14" s="1"/>
  <c r="D718" i="14" a="1"/>
  <c r="D718" i="14" s="1"/>
  <c r="A718" i="14" a="1"/>
  <c r="A718" i="14" s="1"/>
  <c r="B718" i="14" a="1"/>
  <c r="B718" i="14" s="1"/>
  <c r="A893" i="14" a="1"/>
  <c r="A893" i="14" s="1"/>
  <c r="A882" i="14" a="1"/>
  <c r="A882" i="14" s="1"/>
  <c r="D875" i="14" a="1"/>
  <c r="D875" i="14" s="1"/>
  <c r="A872" i="14" a="1"/>
  <c r="A872" i="14" s="1"/>
  <c r="D865" i="14" a="1"/>
  <c r="D865" i="14" s="1"/>
  <c r="D843" i="14" a="1"/>
  <c r="D843" i="14" s="1"/>
  <c r="A839" i="14" a="1"/>
  <c r="A839" i="14" s="1"/>
  <c r="D834" i="14" a="1"/>
  <c r="D834" i="14" s="1"/>
  <c r="A828" i="14" a="1"/>
  <c r="A828" i="14" s="1"/>
  <c r="D825" i="14" a="1"/>
  <c r="D825" i="14" s="1"/>
  <c r="D819" i="14" a="1"/>
  <c r="D819" i="14" s="1"/>
  <c r="C819" i="14" a="1"/>
  <c r="C819" i="14" s="1"/>
  <c r="B818" i="14" a="1"/>
  <c r="B818" i="14" s="1"/>
  <c r="C814" i="14" a="1"/>
  <c r="C814" i="14" s="1"/>
  <c r="D808" i="14" a="1"/>
  <c r="D808" i="14" s="1"/>
  <c r="C808" i="14" a="1"/>
  <c r="C808" i="14" s="1"/>
  <c r="D804" i="14" a="1"/>
  <c r="D804" i="14" s="1"/>
  <c r="D801" i="14" a="1"/>
  <c r="D801" i="14" s="1"/>
  <c r="C794" i="14" a="1"/>
  <c r="C794" i="14" s="1"/>
  <c r="C792" i="14" a="1"/>
  <c r="C792" i="14" s="1"/>
  <c r="B782" i="14" a="1"/>
  <c r="B782" i="14" s="1"/>
  <c r="C729" i="14" a="1"/>
  <c r="C729" i="14" s="1"/>
  <c r="D729" i="14" a="1"/>
  <c r="D729" i="14" s="1"/>
  <c r="A729" i="14" a="1"/>
  <c r="A729" i="14" s="1"/>
  <c r="B729" i="14" a="1"/>
  <c r="B729" i="14" s="1"/>
  <c r="C717" i="14" a="1"/>
  <c r="C717" i="14" s="1"/>
  <c r="D717" i="14" a="1"/>
  <c r="D717" i="14" s="1"/>
  <c r="B717" i="14" a="1"/>
  <c r="B717" i="14" s="1"/>
  <c r="A717" i="14" a="1"/>
  <c r="A717" i="14" s="1"/>
  <c r="A924" i="14" a="1"/>
  <c r="A924" i="14" s="1"/>
  <c r="A892" i="14" a="1"/>
  <c r="A892" i="14" s="1"/>
  <c r="C865" i="14" a="1"/>
  <c r="C865" i="14" s="1"/>
  <c r="D863" i="14" a="1"/>
  <c r="D863" i="14" s="1"/>
  <c r="A860" i="14" a="1"/>
  <c r="A860" i="14" s="1"/>
  <c r="C855" i="14" a="1"/>
  <c r="C855" i="14" s="1"/>
  <c r="D852" i="14" a="1"/>
  <c r="D852" i="14" s="1"/>
  <c r="D835" i="14" a="1"/>
  <c r="D835" i="14" s="1"/>
  <c r="C825" i="14" a="1"/>
  <c r="C825" i="14" s="1"/>
  <c r="B823" i="14" a="1"/>
  <c r="B823" i="14" s="1"/>
  <c r="A823" i="14" a="1"/>
  <c r="A823" i="14" s="1"/>
  <c r="D822" i="14" a="1"/>
  <c r="D822" i="14" s="1"/>
  <c r="A816" i="14" a="1"/>
  <c r="A816" i="14" s="1"/>
  <c r="D816" i="14" a="1"/>
  <c r="D816" i="14" s="1"/>
  <c r="B813" i="14" a="1"/>
  <c r="B813" i="14" s="1"/>
  <c r="A813" i="14" a="1"/>
  <c r="A813" i="14" s="1"/>
  <c r="B802" i="14" a="1"/>
  <c r="B802" i="14" s="1"/>
  <c r="C802" i="14" a="1"/>
  <c r="C802" i="14" s="1"/>
  <c r="A802" i="14" a="1"/>
  <c r="A802" i="14" s="1"/>
  <c r="A801" i="14" a="1"/>
  <c r="A801" i="14" s="1"/>
  <c r="B794" i="14" a="1"/>
  <c r="B794" i="14" s="1"/>
  <c r="B791" i="14" a="1"/>
  <c r="B791" i="14" s="1"/>
  <c r="C791" i="14" a="1"/>
  <c r="C791" i="14" s="1"/>
  <c r="A791" i="14" a="1"/>
  <c r="A791" i="14" s="1"/>
  <c r="D781" i="14" a="1"/>
  <c r="D781" i="14" s="1"/>
  <c r="A781" i="14" a="1"/>
  <c r="A781" i="14" s="1"/>
  <c r="C781" i="14" a="1"/>
  <c r="C781" i="14" s="1"/>
  <c r="A773" i="14" a="1"/>
  <c r="A773" i="14" s="1"/>
  <c r="C749" i="14" a="1"/>
  <c r="C749" i="14" s="1"/>
  <c r="D749" i="14" a="1"/>
  <c r="D749" i="14" s="1"/>
  <c r="B749" i="14" a="1"/>
  <c r="B749" i="14" s="1"/>
  <c r="A749" i="14" a="1"/>
  <c r="A749" i="14" s="1"/>
  <c r="C728" i="14" a="1"/>
  <c r="C728" i="14" s="1"/>
  <c r="D728" i="14" a="1"/>
  <c r="D728" i="14" s="1"/>
  <c r="B728" i="14" a="1"/>
  <c r="B728" i="14" s="1"/>
  <c r="A728" i="14" a="1"/>
  <c r="A728" i="14" s="1"/>
  <c r="B931" i="14" a="1"/>
  <c r="B931" i="14" s="1"/>
  <c r="B899" i="14" a="1"/>
  <c r="B899" i="14" s="1"/>
  <c r="D873" i="14" a="1"/>
  <c r="D873" i="14" s="1"/>
  <c r="B867" i="14" a="1"/>
  <c r="B867" i="14" s="1"/>
  <c r="D841" i="14" a="1"/>
  <c r="D841" i="14" s="1"/>
  <c r="D836" i="14" a="1"/>
  <c r="D836" i="14" s="1"/>
  <c r="C834" i="14" a="1"/>
  <c r="C834" i="14" s="1"/>
  <c r="A818" i="14" a="1"/>
  <c r="A818" i="14" s="1"/>
  <c r="C811" i="14" a="1"/>
  <c r="C811" i="14" s="1"/>
  <c r="B811" i="14" a="1"/>
  <c r="B811" i="14" s="1"/>
  <c r="A810" i="14" a="1"/>
  <c r="A810" i="14" s="1"/>
  <c r="C800" i="14" a="1"/>
  <c r="C800" i="14" s="1"/>
  <c r="A800" i="14" a="1"/>
  <c r="A800" i="14" s="1"/>
  <c r="B800" i="14" a="1"/>
  <c r="B800" i="14" s="1"/>
  <c r="A793" i="14" a="1"/>
  <c r="A793" i="14" s="1"/>
  <c r="B793" i="14" a="1"/>
  <c r="B793" i="14" s="1"/>
  <c r="D793" i="14" a="1"/>
  <c r="D793" i="14" s="1"/>
  <c r="A777" i="14" a="1"/>
  <c r="A777" i="14" s="1"/>
  <c r="C777" i="14" a="1"/>
  <c r="C777" i="14" s="1"/>
  <c r="D777" i="14" a="1"/>
  <c r="D777" i="14" s="1"/>
  <c r="B777" i="14" a="1"/>
  <c r="B777" i="14" s="1"/>
  <c r="C761" i="14" a="1"/>
  <c r="C761" i="14" s="1"/>
  <c r="D761" i="14" a="1"/>
  <c r="D761" i="14" s="1"/>
  <c r="A761" i="14" a="1"/>
  <c r="A761" i="14" s="1"/>
  <c r="B761" i="14" a="1"/>
  <c r="B761" i="14" s="1"/>
  <c r="C708" i="14" a="1"/>
  <c r="C708" i="14" s="1"/>
  <c r="A708" i="14" a="1"/>
  <c r="A708" i="14" s="1"/>
  <c r="B708" i="14" a="1"/>
  <c r="B708" i="14" s="1"/>
  <c r="D708" i="14" a="1"/>
  <c r="D708" i="14" s="1"/>
  <c r="C835" i="14" a="1"/>
  <c r="C835" i="14" s="1"/>
  <c r="A834" i="14" a="1"/>
  <c r="A834" i="14" s="1"/>
  <c r="D831" i="14" a="1"/>
  <c r="D831" i="14" s="1"/>
  <c r="C826" i="14" a="1"/>
  <c r="C826" i="14" s="1"/>
  <c r="B825" i="14" a="1"/>
  <c r="B825" i="14" s="1"/>
  <c r="D823" i="14" a="1"/>
  <c r="D823" i="14" s="1"/>
  <c r="A822" i="14" a="1"/>
  <c r="A822" i="14" s="1"/>
  <c r="B819" i="14" a="1"/>
  <c r="B819" i="14" s="1"/>
  <c r="C816" i="14" a="1"/>
  <c r="C816" i="14" s="1"/>
  <c r="D813" i="14" a="1"/>
  <c r="D813" i="14" s="1"/>
  <c r="D805" i="14" a="1"/>
  <c r="D805" i="14" s="1"/>
  <c r="D802" i="14" a="1"/>
  <c r="D802" i="14" s="1"/>
  <c r="D800" i="14" a="1"/>
  <c r="D800" i="14" s="1"/>
  <c r="B776" i="14" a="1"/>
  <c r="B776" i="14" s="1"/>
  <c r="C776" i="14" a="1"/>
  <c r="C776" i="14" s="1"/>
  <c r="A776" i="14" a="1"/>
  <c r="A776" i="14" s="1"/>
  <c r="D738" i="14" a="1"/>
  <c r="D738" i="14" s="1"/>
  <c r="B738" i="14" a="1"/>
  <c r="B738" i="14" s="1"/>
  <c r="A738" i="14" a="1"/>
  <c r="A738" i="14" s="1"/>
  <c r="C738" i="14" a="1"/>
  <c r="C738" i="14" s="1"/>
  <c r="D817" i="14" a="1"/>
  <c r="D817" i="14" s="1"/>
  <c r="D786" i="14" a="1"/>
  <c r="D786" i="14" s="1"/>
  <c r="D758" i="14" a="1"/>
  <c r="D758" i="14" s="1"/>
  <c r="C758" i="14" a="1"/>
  <c r="C758" i="14" s="1"/>
  <c r="C746" i="14" a="1"/>
  <c r="C746" i="14" s="1"/>
  <c r="A744" i="14" a="1"/>
  <c r="A744" i="14" s="1"/>
  <c r="B744" i="14" a="1"/>
  <c r="B744" i="14" s="1"/>
  <c r="D744" i="14" a="1"/>
  <c r="D744" i="14" s="1"/>
  <c r="B742" i="14" a="1"/>
  <c r="B742" i="14" s="1"/>
  <c r="C742" i="14" a="1"/>
  <c r="C742" i="14" s="1"/>
  <c r="A734" i="14" a="1"/>
  <c r="A734" i="14" s="1"/>
  <c r="D734" i="14" a="1"/>
  <c r="D734" i="14" s="1"/>
  <c r="B714" i="14" a="1"/>
  <c r="B714" i="14" s="1"/>
  <c r="C686" i="14" a="1"/>
  <c r="C686" i="14" s="1"/>
  <c r="D686" i="14" a="1"/>
  <c r="D686" i="14" s="1"/>
  <c r="A686" i="14" a="1"/>
  <c r="A686" i="14" s="1"/>
  <c r="C621" i="14" a="1"/>
  <c r="C621" i="14" s="1"/>
  <c r="D621" i="14" a="1"/>
  <c r="D621" i="14" s="1"/>
  <c r="B621" i="14" a="1"/>
  <c r="B621" i="14" s="1"/>
  <c r="A621" i="14" a="1"/>
  <c r="A621" i="14" s="1"/>
  <c r="A790" i="14" a="1"/>
  <c r="A790" i="14" s="1"/>
  <c r="C778" i="14" a="1"/>
  <c r="C778" i="14" s="1"/>
  <c r="B772" i="14" a="1"/>
  <c r="B772" i="14" s="1"/>
  <c r="D766" i="14" a="1"/>
  <c r="D766" i="14" s="1"/>
  <c r="B746" i="14" a="1"/>
  <c r="B746" i="14" s="1"/>
  <c r="D704" i="14" a="1"/>
  <c r="D704" i="14" s="1"/>
  <c r="A704" i="14" a="1"/>
  <c r="A704" i="14" s="1"/>
  <c r="C704" i="14" a="1"/>
  <c r="C704" i="14" s="1"/>
  <c r="B700" i="14" a="1"/>
  <c r="B700" i="14" s="1"/>
  <c r="D700" i="14" a="1"/>
  <c r="D700" i="14" s="1"/>
  <c r="C654" i="14" a="1"/>
  <c r="C654" i="14" s="1"/>
  <c r="D654" i="14" a="1"/>
  <c r="D654" i="14" s="1"/>
  <c r="A654" i="14" a="1"/>
  <c r="A654" i="14" s="1"/>
  <c r="B654" i="14" a="1"/>
  <c r="B654" i="14" s="1"/>
  <c r="D578" i="14" a="1"/>
  <c r="D578" i="14" s="1"/>
  <c r="B578" i="14" a="1"/>
  <c r="B578" i="14" s="1"/>
  <c r="A578" i="14" a="1"/>
  <c r="A578" i="14" s="1"/>
  <c r="C578" i="14" a="1"/>
  <c r="C578" i="14" s="1"/>
  <c r="C719" i="14" a="1"/>
  <c r="C719" i="14" s="1"/>
  <c r="A719" i="14" a="1"/>
  <c r="A719" i="14" s="1"/>
  <c r="A713" i="14" a="1"/>
  <c r="A713" i="14" s="1"/>
  <c r="D713" i="14" a="1"/>
  <c r="D713" i="14" s="1"/>
  <c r="A702" i="14" a="1"/>
  <c r="A702" i="14" s="1"/>
  <c r="D702" i="14" a="1"/>
  <c r="D702" i="14" s="1"/>
  <c r="C696" i="14" a="1"/>
  <c r="C696" i="14" s="1"/>
  <c r="D696" i="14" a="1"/>
  <c r="D696" i="14" s="1"/>
  <c r="A696" i="14" a="1"/>
  <c r="A696" i="14" s="1"/>
  <c r="B696" i="14" a="1"/>
  <c r="B696" i="14" s="1"/>
  <c r="A693" i="14" a="1"/>
  <c r="A693" i="14" s="1"/>
  <c r="B693" i="14" a="1"/>
  <c r="B693" i="14" s="1"/>
  <c r="C693" i="14" a="1"/>
  <c r="C693" i="14" s="1"/>
  <c r="B688" i="14" a="1"/>
  <c r="B688" i="14" s="1"/>
  <c r="C688" i="14" a="1"/>
  <c r="C688" i="14" s="1"/>
  <c r="D688" i="14" a="1"/>
  <c r="D688" i="14" s="1"/>
  <c r="A688" i="14" a="1"/>
  <c r="A688" i="14" s="1"/>
  <c r="A681" i="14" a="1"/>
  <c r="A681" i="14" s="1"/>
  <c r="C681" i="14" a="1"/>
  <c r="C681" i="14" s="1"/>
  <c r="D681" i="14" a="1"/>
  <c r="D681" i="14" s="1"/>
  <c r="D674" i="14" a="1"/>
  <c r="D674" i="14" s="1"/>
  <c r="A674" i="14" a="1"/>
  <c r="A674" i="14" s="1"/>
  <c r="B674" i="14" a="1"/>
  <c r="B674" i="14" s="1"/>
  <c r="C674" i="14" a="1"/>
  <c r="C674" i="14" s="1"/>
  <c r="C632" i="14" a="1"/>
  <c r="C632" i="14" s="1"/>
  <c r="D632" i="14" a="1"/>
  <c r="D632" i="14" s="1"/>
  <c r="B632" i="14" a="1"/>
  <c r="B632" i="14" s="1"/>
  <c r="A632" i="14" a="1"/>
  <c r="A632" i="14" s="1"/>
  <c r="C558" i="14" a="1"/>
  <c r="C558" i="14" s="1"/>
  <c r="D558" i="14" a="1"/>
  <c r="D558" i="14" s="1"/>
  <c r="B558" i="14" a="1"/>
  <c r="B558" i="14" s="1"/>
  <c r="A558" i="14" a="1"/>
  <c r="A558" i="14" s="1"/>
  <c r="C751" i="14" a="1"/>
  <c r="C751" i="14" s="1"/>
  <c r="A751" i="14" a="1"/>
  <c r="A751" i="14" s="1"/>
  <c r="A745" i="14" a="1"/>
  <c r="A745" i="14" s="1"/>
  <c r="D745" i="14" a="1"/>
  <c r="D745" i="14" s="1"/>
  <c r="D724" i="14" a="1"/>
  <c r="D724" i="14" s="1"/>
  <c r="A711" i="14" a="1"/>
  <c r="A711" i="14" s="1"/>
  <c r="B711" i="14" a="1"/>
  <c r="B711" i="14" s="1"/>
  <c r="B698" i="14" a="1"/>
  <c r="B698" i="14" s="1"/>
  <c r="C698" i="14" a="1"/>
  <c r="C698" i="14" s="1"/>
  <c r="A698" i="14" a="1"/>
  <c r="A698" i="14" s="1"/>
  <c r="C685" i="14" a="1"/>
  <c r="C685" i="14" s="1"/>
  <c r="D685" i="14" a="1"/>
  <c r="D685" i="14" s="1"/>
  <c r="A685" i="14" a="1"/>
  <c r="A685" i="14" s="1"/>
  <c r="B685" i="14" a="1"/>
  <c r="B685" i="14" s="1"/>
  <c r="D673" i="14" a="1"/>
  <c r="D673" i="14" s="1"/>
  <c r="B673" i="14" a="1"/>
  <c r="B673" i="14" s="1"/>
  <c r="C673" i="14" a="1"/>
  <c r="C673" i="14" s="1"/>
  <c r="C612" i="14" a="1"/>
  <c r="C612" i="14" s="1"/>
  <c r="A612" i="14" a="1"/>
  <c r="A612" i="14" s="1"/>
  <c r="B612" i="14" a="1"/>
  <c r="B612" i="14" s="1"/>
  <c r="D612" i="14" a="1"/>
  <c r="D612" i="14" s="1"/>
  <c r="C590" i="14" a="1"/>
  <c r="C590" i="14" s="1"/>
  <c r="D590" i="14" a="1"/>
  <c r="D590" i="14" s="1"/>
  <c r="A590" i="14" a="1"/>
  <c r="A590" i="14" s="1"/>
  <c r="B590" i="14" a="1"/>
  <c r="B590" i="14" s="1"/>
  <c r="A722" i="14" a="1"/>
  <c r="A722" i="14" s="1"/>
  <c r="B722" i="14" a="1"/>
  <c r="B722" i="14" s="1"/>
  <c r="C713" i="14" a="1"/>
  <c r="C713" i="14" s="1"/>
  <c r="D705" i="14" a="1"/>
  <c r="D705" i="14" s="1"/>
  <c r="B705" i="14" a="1"/>
  <c r="B705" i="14" s="1"/>
  <c r="D695" i="14" a="1"/>
  <c r="D695" i="14" s="1"/>
  <c r="A695" i="14" a="1"/>
  <c r="A695" i="14" s="1"/>
  <c r="B695" i="14" a="1"/>
  <c r="B695" i="14" s="1"/>
  <c r="A690" i="14" a="1"/>
  <c r="A690" i="14" s="1"/>
  <c r="B690" i="14" a="1"/>
  <c r="B690" i="14" s="1"/>
  <c r="D690" i="14" a="1"/>
  <c r="D690" i="14" s="1"/>
  <c r="B681" i="14" a="1"/>
  <c r="B681" i="14" s="1"/>
  <c r="B677" i="14" a="1"/>
  <c r="B677" i="14" s="1"/>
  <c r="C677" i="14" a="1"/>
  <c r="C677" i="14" s="1"/>
  <c r="A677" i="14" a="1"/>
  <c r="A677" i="14" s="1"/>
  <c r="A670" i="14" a="1"/>
  <c r="A670" i="14" s="1"/>
  <c r="C670" i="14" a="1"/>
  <c r="C670" i="14" s="1"/>
  <c r="D670" i="14" a="1"/>
  <c r="D670" i="14" s="1"/>
  <c r="C662" i="14" a="1"/>
  <c r="C662" i="14" s="1"/>
  <c r="A662" i="14" a="1"/>
  <c r="A662" i="14" s="1"/>
  <c r="D662" i="14" a="1"/>
  <c r="D662" i="14" s="1"/>
  <c r="D642" i="14" a="1"/>
  <c r="D642" i="14" s="1"/>
  <c r="B642" i="14" a="1"/>
  <c r="B642" i="14" s="1"/>
  <c r="A642" i="14" a="1"/>
  <c r="A642" i="14" s="1"/>
  <c r="C642" i="14" a="1"/>
  <c r="C642" i="14" s="1"/>
  <c r="C589" i="14" a="1"/>
  <c r="C589" i="14" s="1"/>
  <c r="D589" i="14" a="1"/>
  <c r="D589" i="14" s="1"/>
  <c r="B589" i="14" a="1"/>
  <c r="B589" i="14" s="1"/>
  <c r="A589" i="14" a="1"/>
  <c r="A589" i="14" s="1"/>
  <c r="A796" i="14" a="1"/>
  <c r="A796" i="14" s="1"/>
  <c r="C789" i="14" a="1"/>
  <c r="C789" i="14" s="1"/>
  <c r="A765" i="14" a="1"/>
  <c r="A765" i="14" s="1"/>
  <c r="B765" i="14" a="1"/>
  <c r="B765" i="14" s="1"/>
  <c r="C756" i="14" a="1"/>
  <c r="C756" i="14" s="1"/>
  <c r="A754" i="14" a="1"/>
  <c r="A754" i="14" s="1"/>
  <c r="B754" i="14" a="1"/>
  <c r="B754" i="14" s="1"/>
  <c r="D751" i="14" a="1"/>
  <c r="D751" i="14" s="1"/>
  <c r="C745" i="14" a="1"/>
  <c r="C745" i="14" s="1"/>
  <c r="B740" i="14" a="1"/>
  <c r="B740" i="14" s="1"/>
  <c r="A733" i="14" a="1"/>
  <c r="A733" i="14" s="1"/>
  <c r="B733" i="14" a="1"/>
  <c r="B733" i="14" s="1"/>
  <c r="B730" i="14" a="1"/>
  <c r="B730" i="14" s="1"/>
  <c r="C730" i="14" a="1"/>
  <c r="C730" i="14" s="1"/>
  <c r="A730" i="14" a="1"/>
  <c r="A730" i="14" s="1"/>
  <c r="B727" i="14" a="1"/>
  <c r="B727" i="14" s="1"/>
  <c r="A725" i="14" a="1"/>
  <c r="A725" i="14" s="1"/>
  <c r="C725" i="14" a="1"/>
  <c r="C725" i="14" s="1"/>
  <c r="D722" i="14" a="1"/>
  <c r="D722" i="14" s="1"/>
  <c r="B719" i="14" a="1"/>
  <c r="B719" i="14" s="1"/>
  <c r="B709" i="14" a="1"/>
  <c r="B709" i="14" s="1"/>
  <c r="C709" i="14" a="1"/>
  <c r="C709" i="14" s="1"/>
  <c r="A709" i="14" a="1"/>
  <c r="A709" i="14" s="1"/>
  <c r="C707" i="14" a="1"/>
  <c r="C707" i="14" s="1"/>
  <c r="D707" i="14" a="1"/>
  <c r="D707" i="14" s="1"/>
  <c r="A707" i="14" a="1"/>
  <c r="A707" i="14" s="1"/>
  <c r="B707" i="14" a="1"/>
  <c r="B707" i="14" s="1"/>
  <c r="B702" i="14" a="1"/>
  <c r="B702" i="14" s="1"/>
  <c r="A700" i="14" a="1"/>
  <c r="A700" i="14" s="1"/>
  <c r="D698" i="14" a="1"/>
  <c r="D698" i="14" s="1"/>
  <c r="C695" i="14" a="1"/>
  <c r="C695" i="14" s="1"/>
  <c r="A692" i="14" a="1"/>
  <c r="A692" i="14" s="1"/>
  <c r="C692" i="14" a="1"/>
  <c r="C692" i="14" s="1"/>
  <c r="C690" i="14" a="1"/>
  <c r="C690" i="14" s="1"/>
  <c r="D684" i="14" a="1"/>
  <c r="D684" i="14" s="1"/>
  <c r="B684" i="14" a="1"/>
  <c r="B684" i="14" s="1"/>
  <c r="A680" i="14" a="1"/>
  <c r="A680" i="14" s="1"/>
  <c r="B680" i="14" a="1"/>
  <c r="B680" i="14" s="1"/>
  <c r="C680" i="14" a="1"/>
  <c r="C680" i="14" s="1"/>
  <c r="D680" i="14" a="1"/>
  <c r="D680" i="14" s="1"/>
  <c r="D677" i="14" a="1"/>
  <c r="D677" i="14" s="1"/>
  <c r="A673" i="14" a="1"/>
  <c r="A673" i="14" s="1"/>
  <c r="B670" i="14" a="1"/>
  <c r="B670" i="14" s="1"/>
  <c r="B662" i="14" a="1"/>
  <c r="B662" i="14" s="1"/>
  <c r="D610" i="14" a="1"/>
  <c r="D610" i="14" s="1"/>
  <c r="B610" i="14" a="1"/>
  <c r="B610" i="14" s="1"/>
  <c r="A610" i="14" a="1"/>
  <c r="A610" i="14" s="1"/>
  <c r="C610" i="14" a="1"/>
  <c r="C610" i="14" s="1"/>
  <c r="B803" i="14" a="1"/>
  <c r="B803" i="14" s="1"/>
  <c r="C790" i="14" a="1"/>
  <c r="C790" i="14" s="1"/>
  <c r="B788" i="14" a="1"/>
  <c r="B788" i="14" s="1"/>
  <c r="B783" i="14" a="1"/>
  <c r="B783" i="14" s="1"/>
  <c r="A775" i="14" a="1"/>
  <c r="A775" i="14" s="1"/>
  <c r="C764" i="14" a="1"/>
  <c r="C764" i="14" s="1"/>
  <c r="B762" i="14" a="1"/>
  <c r="B762" i="14" s="1"/>
  <c r="C762" i="14" a="1"/>
  <c r="C762" i="14" s="1"/>
  <c r="A762" i="14" a="1"/>
  <c r="A762" i="14" s="1"/>
  <c r="A757" i="14" a="1"/>
  <c r="A757" i="14" s="1"/>
  <c r="C757" i="14" a="1"/>
  <c r="C757" i="14" s="1"/>
  <c r="D754" i="14" a="1"/>
  <c r="D754" i="14" s="1"/>
  <c r="B751" i="14" a="1"/>
  <c r="B751" i="14" s="1"/>
  <c r="B741" i="14" a="1"/>
  <c r="B741" i="14" s="1"/>
  <c r="C741" i="14" a="1"/>
  <c r="C741" i="14" s="1"/>
  <c r="A741" i="14" a="1"/>
  <c r="A741" i="14" s="1"/>
  <c r="A740" i="14" a="1"/>
  <c r="A740" i="14" s="1"/>
  <c r="D736" i="14" a="1"/>
  <c r="D736" i="14" s="1"/>
  <c r="A736" i="14" a="1"/>
  <c r="A736" i="14" s="1"/>
  <c r="C736" i="14" a="1"/>
  <c r="C736" i="14" s="1"/>
  <c r="D733" i="14" a="1"/>
  <c r="D733" i="14" s="1"/>
  <c r="A732" i="14" a="1"/>
  <c r="A732" i="14" s="1"/>
  <c r="A727" i="14" a="1"/>
  <c r="A727" i="14" s="1"/>
  <c r="D725" i="14" a="1"/>
  <c r="D725" i="14" s="1"/>
  <c r="B724" i="14" a="1"/>
  <c r="B724" i="14" s="1"/>
  <c r="B720" i="14" a="1"/>
  <c r="B720" i="14" s="1"/>
  <c r="C720" i="14" a="1"/>
  <c r="C720" i="14" s="1"/>
  <c r="A720" i="14" a="1"/>
  <c r="A720" i="14" s="1"/>
  <c r="D714" i="14" a="1"/>
  <c r="D714" i="14" s="1"/>
  <c r="B713" i="14" a="1"/>
  <c r="B713" i="14" s="1"/>
  <c r="C711" i="14" a="1"/>
  <c r="C711" i="14" s="1"/>
  <c r="C705" i="14" a="1"/>
  <c r="C705" i="14" s="1"/>
  <c r="A701" i="14" a="1"/>
  <c r="A701" i="14" s="1"/>
  <c r="B701" i="14" a="1"/>
  <c r="B701" i="14" s="1"/>
  <c r="D701" i="14" a="1"/>
  <c r="D701" i="14" s="1"/>
  <c r="D694" i="14" a="1"/>
  <c r="D694" i="14" s="1"/>
  <c r="B694" i="14" a="1"/>
  <c r="B694" i="14" s="1"/>
  <c r="C694" i="14" a="1"/>
  <c r="C694" i="14" s="1"/>
  <c r="B689" i="14" a="1"/>
  <c r="B689" i="14" s="1"/>
  <c r="D689" i="14" a="1"/>
  <c r="D689" i="14" s="1"/>
  <c r="C676" i="14" a="1"/>
  <c r="C676" i="14" s="1"/>
  <c r="A676" i="14" a="1"/>
  <c r="A676" i="14" s="1"/>
  <c r="B676" i="14" a="1"/>
  <c r="B676" i="14" s="1"/>
  <c r="D672" i="14" a="1"/>
  <c r="D672" i="14" s="1"/>
  <c r="A672" i="14" a="1"/>
  <c r="A672" i="14" s="1"/>
  <c r="B672" i="14" a="1"/>
  <c r="B672" i="14" s="1"/>
  <c r="C672" i="14" a="1"/>
  <c r="C672" i="14" s="1"/>
  <c r="A669" i="14" a="1"/>
  <c r="A669" i="14" s="1"/>
  <c r="B669" i="14" a="1"/>
  <c r="B669" i="14" s="1"/>
  <c r="C669" i="14" a="1"/>
  <c r="C669" i="14" s="1"/>
  <c r="D669" i="14" a="1"/>
  <c r="D669" i="14" s="1"/>
  <c r="A658" i="14" a="1"/>
  <c r="A658" i="14" s="1"/>
  <c r="B658" i="14" a="1"/>
  <c r="B658" i="14" s="1"/>
  <c r="C658" i="14" a="1"/>
  <c r="C658" i="14" s="1"/>
  <c r="D658" i="14" a="1"/>
  <c r="D658" i="14" s="1"/>
  <c r="C601" i="14" a="1"/>
  <c r="C601" i="14" s="1"/>
  <c r="D601" i="14" a="1"/>
  <c r="D601" i="14" s="1"/>
  <c r="A601" i="14" a="1"/>
  <c r="A601" i="14" s="1"/>
  <c r="B601" i="14" a="1"/>
  <c r="B601" i="14" s="1"/>
  <c r="B789" i="14" a="1"/>
  <c r="B789" i="14" s="1"/>
  <c r="A787" i="14" a="1"/>
  <c r="A787" i="14" s="1"/>
  <c r="B787" i="14" a="1"/>
  <c r="B787" i="14" s="1"/>
  <c r="A783" i="14" a="1"/>
  <c r="A783" i="14" s="1"/>
  <c r="D778" i="14" a="1"/>
  <c r="D778" i="14" s="1"/>
  <c r="B774" i="14" a="1"/>
  <c r="B774" i="14" s="1"/>
  <c r="C774" i="14" a="1"/>
  <c r="C774" i="14" s="1"/>
  <c r="D772" i="14" a="1"/>
  <c r="D772" i="14" s="1"/>
  <c r="D765" i="14" a="1"/>
  <c r="D765" i="14" s="1"/>
  <c r="A764" i="14" a="1"/>
  <c r="A764" i="14" s="1"/>
  <c r="C760" i="14" a="1"/>
  <c r="C760" i="14" s="1"/>
  <c r="D760" i="14" a="1"/>
  <c r="D760" i="14" s="1"/>
  <c r="B760" i="14" a="1"/>
  <c r="B760" i="14" s="1"/>
  <c r="B756" i="14" a="1"/>
  <c r="B756" i="14" s="1"/>
  <c r="B752" i="14" a="1"/>
  <c r="B752" i="14" s="1"/>
  <c r="C752" i="14" a="1"/>
  <c r="C752" i="14" s="1"/>
  <c r="A752" i="14" a="1"/>
  <c r="A752" i="14" s="1"/>
  <c r="C750" i="14" a="1"/>
  <c r="C750" i="14" s="1"/>
  <c r="D750" i="14" a="1"/>
  <c r="D750" i="14" s="1"/>
  <c r="B745" i="14" a="1"/>
  <c r="B745" i="14" s="1"/>
  <c r="C739" i="14" a="1"/>
  <c r="C739" i="14" s="1"/>
  <c r="D739" i="14" a="1"/>
  <c r="D739" i="14" s="1"/>
  <c r="B739" i="14" a="1"/>
  <c r="B739" i="14" s="1"/>
  <c r="C733" i="14" a="1"/>
  <c r="C733" i="14" s="1"/>
  <c r="D730" i="14" a="1"/>
  <c r="D730" i="14" s="1"/>
  <c r="D726" i="14" a="1"/>
  <c r="D726" i="14" s="1"/>
  <c r="C726" i="14" a="1"/>
  <c r="C726" i="14" s="1"/>
  <c r="C722" i="14" a="1"/>
  <c r="C722" i="14" s="1"/>
  <c r="D720" i="14" a="1"/>
  <c r="D720" i="14" s="1"/>
  <c r="C714" i="14" a="1"/>
  <c r="C714" i="14" s="1"/>
  <c r="A712" i="14" a="1"/>
  <c r="A712" i="14" s="1"/>
  <c r="B712" i="14" a="1"/>
  <c r="B712" i="14" s="1"/>
  <c r="D712" i="14" a="1"/>
  <c r="D712" i="14" s="1"/>
  <c r="B710" i="14" a="1"/>
  <c r="B710" i="14" s="1"/>
  <c r="C710" i="14" a="1"/>
  <c r="C710" i="14" s="1"/>
  <c r="D709" i="14" a="1"/>
  <c r="D709" i="14" s="1"/>
  <c r="C701" i="14" a="1"/>
  <c r="C701" i="14" s="1"/>
  <c r="C697" i="14" a="1"/>
  <c r="C697" i="14" s="1"/>
  <c r="D697" i="14" a="1"/>
  <c r="D697" i="14" s="1"/>
  <c r="A697" i="14" a="1"/>
  <c r="A697" i="14" s="1"/>
  <c r="B692" i="14" a="1"/>
  <c r="B692" i="14" s="1"/>
  <c r="C684" i="14" a="1"/>
  <c r="C684" i="14" s="1"/>
  <c r="A682" i="14" a="1"/>
  <c r="A682" i="14" s="1"/>
  <c r="B682" i="14" a="1"/>
  <c r="B682" i="14" s="1"/>
  <c r="C682" i="14" a="1"/>
  <c r="C682" i="14" s="1"/>
  <c r="D676" i="14" a="1"/>
  <c r="D676" i="14" s="1"/>
  <c r="C622" i="14" a="1"/>
  <c r="C622" i="14" s="1"/>
  <c r="D622" i="14" a="1"/>
  <c r="D622" i="14" s="1"/>
  <c r="A622" i="14" a="1"/>
  <c r="A622" i="14" s="1"/>
  <c r="B622" i="14" a="1"/>
  <c r="B622" i="14" s="1"/>
  <c r="C600" i="14" a="1"/>
  <c r="C600" i="14" s="1"/>
  <c r="D600" i="14" a="1"/>
  <c r="D600" i="14" s="1"/>
  <c r="B600" i="14" a="1"/>
  <c r="B600" i="14" s="1"/>
  <c r="A600" i="14" a="1"/>
  <c r="A600" i="14" s="1"/>
  <c r="C580" i="14" a="1"/>
  <c r="C580" i="14" s="1"/>
  <c r="A580" i="14" a="1"/>
  <c r="A580" i="14" s="1"/>
  <c r="B580" i="14" a="1"/>
  <c r="B580" i="14" s="1"/>
  <c r="D580" i="14" a="1"/>
  <c r="D580" i="14" s="1"/>
  <c r="A678" i="14" a="1"/>
  <c r="A678" i="14" s="1"/>
  <c r="A668" i="14" a="1"/>
  <c r="A668" i="14" s="1"/>
  <c r="B656" i="14" a="1"/>
  <c r="B656" i="14" s="1"/>
  <c r="C656" i="14" a="1"/>
  <c r="C656" i="14" s="1"/>
  <c r="A656" i="14" a="1"/>
  <c r="A656" i="14" s="1"/>
  <c r="C653" i="14" a="1"/>
  <c r="C653" i="14" s="1"/>
  <c r="B653" i="14" a="1"/>
  <c r="B653" i="14" s="1"/>
  <c r="C633" i="14" a="1"/>
  <c r="C633" i="14" s="1"/>
  <c r="D633" i="14" a="1"/>
  <c r="D633" i="14" s="1"/>
  <c r="A625" i="14" a="1"/>
  <c r="A625" i="14" s="1"/>
  <c r="A620" i="14" a="1"/>
  <c r="A620" i="14" s="1"/>
  <c r="A615" i="14" a="1"/>
  <c r="A615" i="14" s="1"/>
  <c r="B615" i="14" a="1"/>
  <c r="B615" i="14" s="1"/>
  <c r="C599" i="14" a="1"/>
  <c r="C599" i="14" s="1"/>
  <c r="A584" i="14" a="1"/>
  <c r="A584" i="14" s="1"/>
  <c r="B584" i="14" a="1"/>
  <c r="B584" i="14" s="1"/>
  <c r="D584" i="14" a="1"/>
  <c r="D584" i="14" s="1"/>
  <c r="B582" i="14" a="1"/>
  <c r="B582" i="14" s="1"/>
  <c r="C582" i="14" a="1"/>
  <c r="C582" i="14" s="1"/>
  <c r="A530" i="14" a="1"/>
  <c r="A530" i="14" s="1"/>
  <c r="B530" i="14" a="1"/>
  <c r="B530" i="14" s="1"/>
  <c r="C530" i="14" a="1"/>
  <c r="C530" i="14" s="1"/>
  <c r="C526" i="14" a="1"/>
  <c r="C526" i="14" s="1"/>
  <c r="D526" i="14" a="1"/>
  <c r="D526" i="14" s="1"/>
  <c r="B526" i="14" a="1"/>
  <c r="B526" i="14" s="1"/>
  <c r="D508" i="14" a="1"/>
  <c r="D508" i="14" s="1"/>
  <c r="B508" i="14" a="1"/>
  <c r="B508" i="14" s="1"/>
  <c r="C508" i="14" a="1"/>
  <c r="C508" i="14" s="1"/>
  <c r="A508" i="14" a="1"/>
  <c r="A508" i="14" s="1"/>
  <c r="D755" i="14" a="1"/>
  <c r="D755" i="14" s="1"/>
  <c r="D723" i="14" a="1"/>
  <c r="D723" i="14" s="1"/>
  <c r="D691" i="14" a="1"/>
  <c r="D691" i="14" s="1"/>
  <c r="A687" i="14" a="1"/>
  <c r="A687" i="14" s="1"/>
  <c r="B675" i="14" a="1"/>
  <c r="B675" i="14" s="1"/>
  <c r="D656" i="14" a="1"/>
  <c r="D656" i="14" s="1"/>
  <c r="B641" i="14" a="1"/>
  <c r="B641" i="14" s="1"/>
  <c r="B624" i="14" a="1"/>
  <c r="B624" i="14" s="1"/>
  <c r="C624" i="14" a="1"/>
  <c r="C624" i="14" s="1"/>
  <c r="A624" i="14" a="1"/>
  <c r="A624" i="14" s="1"/>
  <c r="D615" i="14" a="1"/>
  <c r="D615" i="14" s="1"/>
  <c r="A609" i="14" a="1"/>
  <c r="A609" i="14" s="1"/>
  <c r="B602" i="14" a="1"/>
  <c r="B602" i="14" s="1"/>
  <c r="C602" i="14" a="1"/>
  <c r="C602" i="14" s="1"/>
  <c r="A602" i="14" a="1"/>
  <c r="A602" i="14" s="1"/>
  <c r="B599" i="14" a="1"/>
  <c r="B599" i="14" s="1"/>
  <c r="A597" i="14" a="1"/>
  <c r="A597" i="14" s="1"/>
  <c r="C597" i="14" a="1"/>
  <c r="C597" i="14" s="1"/>
  <c r="C591" i="14" a="1"/>
  <c r="C591" i="14" s="1"/>
  <c r="A591" i="14" a="1"/>
  <c r="A591" i="14" s="1"/>
  <c r="C588" i="14" a="1"/>
  <c r="C588" i="14" s="1"/>
  <c r="C548" i="14" a="1"/>
  <c r="C548" i="14" s="1"/>
  <c r="D548" i="14" a="1"/>
  <c r="D548" i="14" s="1"/>
  <c r="B548" i="14" a="1"/>
  <c r="B548" i="14" s="1"/>
  <c r="A541" i="14" a="1"/>
  <c r="A541" i="14" s="1"/>
  <c r="B541" i="14" a="1"/>
  <c r="B541" i="14" s="1"/>
  <c r="C541" i="14" a="1"/>
  <c r="C541" i="14" s="1"/>
  <c r="D530" i="14" a="1"/>
  <c r="D530" i="14" s="1"/>
  <c r="D679" i="14" a="1"/>
  <c r="D679" i="14" s="1"/>
  <c r="A675" i="14" a="1"/>
  <c r="A675" i="14" s="1"/>
  <c r="D668" i="14" a="1"/>
  <c r="D668" i="14" s="1"/>
  <c r="D664" i="14" a="1"/>
  <c r="D664" i="14" s="1"/>
  <c r="D663" i="14" a="1"/>
  <c r="D663" i="14" s="1"/>
  <c r="A647" i="14" a="1"/>
  <c r="A647" i="14" s="1"/>
  <c r="B647" i="14" a="1"/>
  <c r="B647" i="14" s="1"/>
  <c r="B613" i="14" a="1"/>
  <c r="B613" i="14" s="1"/>
  <c r="C613" i="14" a="1"/>
  <c r="C613" i="14" s="1"/>
  <c r="A613" i="14" a="1"/>
  <c r="A613" i="14" s="1"/>
  <c r="D608" i="14" a="1"/>
  <c r="D608" i="14" s="1"/>
  <c r="A608" i="14" a="1"/>
  <c r="A608" i="14" s="1"/>
  <c r="C608" i="14" a="1"/>
  <c r="C608" i="14" s="1"/>
  <c r="A605" i="14" a="1"/>
  <c r="A605" i="14" s="1"/>
  <c r="B605" i="14" a="1"/>
  <c r="B605" i="14" s="1"/>
  <c r="C604" i="14" a="1"/>
  <c r="C604" i="14" s="1"/>
  <c r="A599" i="14" a="1"/>
  <c r="A599" i="14" s="1"/>
  <c r="D593" i="14" a="1"/>
  <c r="D593" i="14" s="1"/>
  <c r="B588" i="14" a="1"/>
  <c r="B588" i="14" s="1"/>
  <c r="C584" i="14" a="1"/>
  <c r="C584" i="14" s="1"/>
  <c r="C577" i="14" a="1"/>
  <c r="C577" i="14" s="1"/>
  <c r="A533" i="14" a="1"/>
  <c r="A533" i="14" s="1"/>
  <c r="B533" i="14" a="1"/>
  <c r="B533" i="14" s="1"/>
  <c r="C533" i="14" a="1"/>
  <c r="C533" i="14" s="1"/>
  <c r="D533" i="14" a="1"/>
  <c r="D533" i="14" s="1"/>
  <c r="A520" i="14" a="1"/>
  <c r="A520" i="14" s="1"/>
  <c r="B520" i="14" a="1"/>
  <c r="B520" i="14" s="1"/>
  <c r="C520" i="14" a="1"/>
  <c r="C520" i="14" s="1"/>
  <c r="D520" i="14" a="1"/>
  <c r="D520" i="14" s="1"/>
  <c r="B502" i="14" a="1"/>
  <c r="B502" i="14" s="1"/>
  <c r="A502" i="14" a="1"/>
  <c r="A502" i="14" s="1"/>
  <c r="C502" i="14" a="1"/>
  <c r="C502" i="14" s="1"/>
  <c r="D502" i="14" a="1"/>
  <c r="D502" i="14" s="1"/>
  <c r="B491" i="14" a="1"/>
  <c r="B491" i="14" s="1"/>
  <c r="D491" i="14" a="1"/>
  <c r="D491" i="14" s="1"/>
  <c r="A491" i="14" a="1"/>
  <c r="A491" i="14" s="1"/>
  <c r="C491" i="14" a="1"/>
  <c r="C491" i="14" s="1"/>
  <c r="D678" i="14" a="1"/>
  <c r="D678" i="14" s="1"/>
  <c r="D665" i="14" a="1"/>
  <c r="D665" i="14" s="1"/>
  <c r="D647" i="14" a="1"/>
  <c r="D647" i="14" s="1"/>
  <c r="C611" i="14" a="1"/>
  <c r="C611" i="14" s="1"/>
  <c r="D611" i="14" a="1"/>
  <c r="D611" i="14" s="1"/>
  <c r="B611" i="14" a="1"/>
  <c r="B611" i="14" s="1"/>
  <c r="D598" i="14" a="1"/>
  <c r="D598" i="14" s="1"/>
  <c r="C598" i="14" a="1"/>
  <c r="C598" i="14" s="1"/>
  <c r="A594" i="14" a="1"/>
  <c r="A594" i="14" s="1"/>
  <c r="B594" i="14" a="1"/>
  <c r="B594" i="14" s="1"/>
  <c r="B577" i="14" a="1"/>
  <c r="B577" i="14" s="1"/>
  <c r="C568" i="14" a="1"/>
  <c r="C568" i="14" s="1"/>
  <c r="D568" i="14" a="1"/>
  <c r="D568" i="14" s="1"/>
  <c r="B568" i="14" a="1"/>
  <c r="B568" i="14" s="1"/>
  <c r="A522" i="14" a="1"/>
  <c r="A522" i="14" s="1"/>
  <c r="B522" i="14" a="1"/>
  <c r="B522" i="14" s="1"/>
  <c r="D522" i="14" a="1"/>
  <c r="D522" i="14" s="1"/>
  <c r="B517" i="14" a="1"/>
  <c r="B517" i="14" s="1"/>
  <c r="C517" i="14" a="1"/>
  <c r="C517" i="14" s="1"/>
  <c r="D517" i="14" a="1"/>
  <c r="D517" i="14" s="1"/>
  <c r="A517" i="14" a="1"/>
  <c r="A517" i="14" s="1"/>
  <c r="B490" i="14" a="1"/>
  <c r="B490" i="14" s="1"/>
  <c r="C490" i="14" a="1"/>
  <c r="C490" i="14" s="1"/>
  <c r="D490" i="14" a="1"/>
  <c r="D490" i="14" s="1"/>
  <c r="A490" i="14" a="1"/>
  <c r="A490" i="14" s="1"/>
  <c r="B645" i="14" a="1"/>
  <c r="B645" i="14" s="1"/>
  <c r="C645" i="14" a="1"/>
  <c r="C645" i="14" s="1"/>
  <c r="A645" i="14" a="1"/>
  <c r="A645" i="14" s="1"/>
  <c r="D640" i="14" a="1"/>
  <c r="D640" i="14" s="1"/>
  <c r="A640" i="14" a="1"/>
  <c r="A640" i="14" s="1"/>
  <c r="C640" i="14" a="1"/>
  <c r="C640" i="14" s="1"/>
  <c r="A637" i="14" a="1"/>
  <c r="A637" i="14" s="1"/>
  <c r="B637" i="14" a="1"/>
  <c r="B637" i="14" s="1"/>
  <c r="B634" i="14" a="1"/>
  <c r="B634" i="14" s="1"/>
  <c r="C634" i="14" a="1"/>
  <c r="C634" i="14" s="1"/>
  <c r="A634" i="14" a="1"/>
  <c r="A634" i="14" s="1"/>
  <c r="A629" i="14" a="1"/>
  <c r="A629" i="14" s="1"/>
  <c r="C629" i="14" a="1"/>
  <c r="C629" i="14" s="1"/>
  <c r="A616" i="14" a="1"/>
  <c r="A616" i="14" s="1"/>
  <c r="B616" i="14" a="1"/>
  <c r="B616" i="14" s="1"/>
  <c r="D616" i="14" a="1"/>
  <c r="D616" i="14" s="1"/>
  <c r="B614" i="14" a="1"/>
  <c r="B614" i="14" s="1"/>
  <c r="C614" i="14" a="1"/>
  <c r="C614" i="14" s="1"/>
  <c r="A583" i="14" a="1"/>
  <c r="A583" i="14" s="1"/>
  <c r="B583" i="14" a="1"/>
  <c r="B583" i="14" s="1"/>
  <c r="B570" i="14" a="1"/>
  <c r="B570" i="14" s="1"/>
  <c r="C570" i="14" a="1"/>
  <c r="C570" i="14" s="1"/>
  <c r="A570" i="14" a="1"/>
  <c r="A570" i="14" s="1"/>
  <c r="C557" i="14" a="1"/>
  <c r="C557" i="14" s="1"/>
  <c r="D557" i="14" a="1"/>
  <c r="D557" i="14" s="1"/>
  <c r="B557" i="14" a="1"/>
  <c r="B557" i="14" s="1"/>
  <c r="B538" i="14" a="1"/>
  <c r="B538" i="14" s="1"/>
  <c r="C538" i="14" a="1"/>
  <c r="C538" i="14" s="1"/>
  <c r="D538" i="14" a="1"/>
  <c r="D538" i="14" s="1"/>
  <c r="A538" i="14" a="1"/>
  <c r="A538" i="14" s="1"/>
  <c r="B470" i="14" a="1"/>
  <c r="B470" i="14" s="1"/>
  <c r="D470" i="14" a="1"/>
  <c r="D470" i="14" s="1"/>
  <c r="A470" i="14" a="1"/>
  <c r="A470" i="14" s="1"/>
  <c r="C470" i="14" a="1"/>
  <c r="C470" i="14" s="1"/>
  <c r="B755" i="14" a="1"/>
  <c r="B755" i="14" s="1"/>
  <c r="B723" i="14" a="1"/>
  <c r="B723" i="14" s="1"/>
  <c r="B691" i="14" a="1"/>
  <c r="B691" i="14" s="1"/>
  <c r="C678" i="14" a="1"/>
  <c r="C678" i="14" s="1"/>
  <c r="D675" i="14" a="1"/>
  <c r="D675" i="14" s="1"/>
  <c r="C666" i="14" a="1"/>
  <c r="C666" i="14" s="1"/>
  <c r="B663" i="14" a="1"/>
  <c r="B663" i="14" s="1"/>
  <c r="A653" i="14" a="1"/>
  <c r="A653" i="14" s="1"/>
  <c r="C650" i="14" a="1"/>
  <c r="C650" i="14" s="1"/>
  <c r="C647" i="14" a="1"/>
  <c r="C647" i="14" s="1"/>
  <c r="C643" i="14" a="1"/>
  <c r="C643" i="14" s="1"/>
  <c r="D643" i="14" a="1"/>
  <c r="D643" i="14" s="1"/>
  <c r="B643" i="14" a="1"/>
  <c r="B643" i="14" s="1"/>
  <c r="D637" i="14" a="1"/>
  <c r="D637" i="14" s="1"/>
  <c r="A636" i="14" a="1"/>
  <c r="A636" i="14" s="1"/>
  <c r="A631" i="14" a="1"/>
  <c r="A631" i="14" s="1"/>
  <c r="D629" i="14" a="1"/>
  <c r="D629" i="14" s="1"/>
  <c r="C623" i="14" a="1"/>
  <c r="C623" i="14" s="1"/>
  <c r="A623" i="14" a="1"/>
  <c r="A623" i="14" s="1"/>
  <c r="C620" i="14" a="1"/>
  <c r="C620" i="14" s="1"/>
  <c r="B608" i="14" a="1"/>
  <c r="B608" i="14" s="1"/>
  <c r="B592" i="14" a="1"/>
  <c r="B592" i="14" s="1"/>
  <c r="C592" i="14" a="1"/>
  <c r="C592" i="14" s="1"/>
  <c r="A592" i="14" a="1"/>
  <c r="A592" i="14" s="1"/>
  <c r="D583" i="14" a="1"/>
  <c r="D583" i="14" s="1"/>
  <c r="A582" i="14" a="1"/>
  <c r="A582" i="14" s="1"/>
  <c r="A577" i="14" a="1"/>
  <c r="A577" i="14" s="1"/>
  <c r="B560" i="14" a="1"/>
  <c r="B560" i="14" s="1"/>
  <c r="C560" i="14" a="1"/>
  <c r="C560" i="14" s="1"/>
  <c r="A560" i="14" a="1"/>
  <c r="A560" i="14" s="1"/>
  <c r="A554" i="14" a="1"/>
  <c r="A554" i="14" s="1"/>
  <c r="D554" i="14" a="1"/>
  <c r="D554" i="14" s="1"/>
  <c r="A552" i="14" a="1"/>
  <c r="A552" i="14" s="1"/>
  <c r="B552" i="14" a="1"/>
  <c r="B552" i="14" s="1"/>
  <c r="D552" i="14" a="1"/>
  <c r="D552" i="14" s="1"/>
  <c r="D544" i="14" a="1"/>
  <c r="D544" i="14" s="1"/>
  <c r="A544" i="14" a="1"/>
  <c r="A544" i="14" s="1"/>
  <c r="B544" i="14" a="1"/>
  <c r="B544" i="14" s="1"/>
  <c r="C544" i="14" a="1"/>
  <c r="C544" i="14" s="1"/>
  <c r="C537" i="14" a="1"/>
  <c r="C537" i="14" s="1"/>
  <c r="D537" i="14" a="1"/>
  <c r="D537" i="14" s="1"/>
  <c r="B537" i="14" a="1"/>
  <c r="B537" i="14" s="1"/>
  <c r="B479" i="14" a="1"/>
  <c r="B479" i="14" s="1"/>
  <c r="C479" i="14" a="1"/>
  <c r="C479" i="14" s="1"/>
  <c r="A479" i="14" a="1"/>
  <c r="A479" i="14" s="1"/>
  <c r="D479" i="14" a="1"/>
  <c r="D479" i="14" s="1"/>
  <c r="B679" i="14" a="1"/>
  <c r="B679" i="14" s="1"/>
  <c r="B666" i="14" a="1"/>
  <c r="B666" i="14" s="1"/>
  <c r="B665" i="14" a="1"/>
  <c r="B665" i="14" s="1"/>
  <c r="B650" i="14" a="1"/>
  <c r="B650" i="14" s="1"/>
  <c r="A648" i="14" a="1"/>
  <c r="A648" i="14" s="1"/>
  <c r="B648" i="14" a="1"/>
  <c r="B648" i="14" s="1"/>
  <c r="D648" i="14" a="1"/>
  <c r="D648" i="14" s="1"/>
  <c r="B646" i="14" a="1"/>
  <c r="B646" i="14" s="1"/>
  <c r="C646" i="14" a="1"/>
  <c r="C646" i="14" s="1"/>
  <c r="D645" i="14" a="1"/>
  <c r="D645" i="14" s="1"/>
  <c r="C637" i="14" a="1"/>
  <c r="C637" i="14" s="1"/>
  <c r="D634" i="14" a="1"/>
  <c r="D634" i="14" s="1"/>
  <c r="D630" i="14" a="1"/>
  <c r="D630" i="14" s="1"/>
  <c r="C630" i="14" a="1"/>
  <c r="C630" i="14" s="1"/>
  <c r="D625" i="14" a="1"/>
  <c r="D625" i="14" s="1"/>
  <c r="B620" i="14" a="1"/>
  <c r="B620" i="14" s="1"/>
  <c r="C616" i="14" a="1"/>
  <c r="C616" i="14" s="1"/>
  <c r="A611" i="14" a="1"/>
  <c r="A611" i="14" s="1"/>
  <c r="C609" i="14" a="1"/>
  <c r="C609" i="14" s="1"/>
  <c r="B598" i="14" a="1"/>
  <c r="B598" i="14" s="1"/>
  <c r="C594" i="14" a="1"/>
  <c r="C594" i="14" s="1"/>
  <c r="B581" i="14" a="1"/>
  <c r="B581" i="14" s="1"/>
  <c r="C581" i="14" a="1"/>
  <c r="C581" i="14" s="1"/>
  <c r="A581" i="14" a="1"/>
  <c r="A581" i="14" s="1"/>
  <c r="D576" i="14" a="1"/>
  <c r="D576" i="14" s="1"/>
  <c r="A576" i="14" a="1"/>
  <c r="A576" i="14" s="1"/>
  <c r="C576" i="14" a="1"/>
  <c r="C576" i="14" s="1"/>
  <c r="A573" i="14" a="1"/>
  <c r="A573" i="14" s="1"/>
  <c r="B573" i="14" a="1"/>
  <c r="B573" i="14" s="1"/>
  <c r="D570" i="14" a="1"/>
  <c r="D570" i="14" s="1"/>
  <c r="A562" i="14" a="1"/>
  <c r="A562" i="14" s="1"/>
  <c r="B562" i="14" a="1"/>
  <c r="B562" i="14" s="1"/>
  <c r="C562" i="14" a="1"/>
  <c r="C562" i="14" s="1"/>
  <c r="D560" i="14" a="1"/>
  <c r="D560" i="14" s="1"/>
  <c r="B528" i="14" a="1"/>
  <c r="B528" i="14" s="1"/>
  <c r="C528" i="14" a="1"/>
  <c r="C528" i="14" s="1"/>
  <c r="D528" i="14" a="1"/>
  <c r="D528" i="14" s="1"/>
  <c r="A528" i="14" a="1"/>
  <c r="A528" i="14" s="1"/>
  <c r="B510" i="14" a="1"/>
  <c r="B510" i="14" s="1"/>
  <c r="C510" i="14" a="1"/>
  <c r="C510" i="14" s="1"/>
  <c r="D510" i="14" a="1"/>
  <c r="D510" i="14" s="1"/>
  <c r="A510" i="14" a="1"/>
  <c r="A510" i="14" s="1"/>
  <c r="B506" i="14" a="1"/>
  <c r="B506" i="14" s="1"/>
  <c r="C506" i="14" a="1"/>
  <c r="C506" i="14" s="1"/>
  <c r="D506" i="14" a="1"/>
  <c r="D506" i="14" s="1"/>
  <c r="A506" i="14" a="1"/>
  <c r="A506" i="14" s="1"/>
  <c r="A664" i="14" a="1"/>
  <c r="A664" i="14" s="1"/>
  <c r="A661" i="14" a="1"/>
  <c r="A661" i="14" s="1"/>
  <c r="C661" i="14" a="1"/>
  <c r="C661" i="14" s="1"/>
  <c r="B640" i="14" a="1"/>
  <c r="B640" i="14" s="1"/>
  <c r="B629" i="14" a="1"/>
  <c r="B629" i="14" s="1"/>
  <c r="A626" i="14" a="1"/>
  <c r="A626" i="14" s="1"/>
  <c r="B626" i="14" a="1"/>
  <c r="B626" i="14" s="1"/>
  <c r="C625" i="14" a="1"/>
  <c r="C625" i="14" s="1"/>
  <c r="D614" i="14" a="1"/>
  <c r="D614" i="14" s="1"/>
  <c r="B609" i="14" a="1"/>
  <c r="B609" i="14" s="1"/>
  <c r="C583" i="14" a="1"/>
  <c r="C583" i="14" s="1"/>
  <c r="C579" i="14" a="1"/>
  <c r="C579" i="14" s="1"/>
  <c r="D579" i="14" a="1"/>
  <c r="D579" i="14" s="1"/>
  <c r="B579" i="14" a="1"/>
  <c r="B579" i="14" s="1"/>
  <c r="C569" i="14" a="1"/>
  <c r="C569" i="14" s="1"/>
  <c r="D569" i="14" a="1"/>
  <c r="D569" i="14" s="1"/>
  <c r="B569" i="14" a="1"/>
  <c r="B569" i="14" s="1"/>
  <c r="A565" i="14" a="1"/>
  <c r="A565" i="14" s="1"/>
  <c r="C565" i="14" a="1"/>
  <c r="C565" i="14" s="1"/>
  <c r="D565" i="14" a="1"/>
  <c r="D565" i="14" s="1"/>
  <c r="C559" i="14" a="1"/>
  <c r="C559" i="14" s="1"/>
  <c r="D559" i="14" a="1"/>
  <c r="D559" i="14" s="1"/>
  <c r="A559" i="14" a="1"/>
  <c r="A559" i="14" s="1"/>
  <c r="B559" i="14" a="1"/>
  <c r="B559" i="14" s="1"/>
  <c r="A557" i="14" a="1"/>
  <c r="A557" i="14" s="1"/>
  <c r="B549" i="14" a="1"/>
  <c r="B549" i="14" s="1"/>
  <c r="C549" i="14" a="1"/>
  <c r="C549" i="14" s="1"/>
  <c r="D549" i="14" a="1"/>
  <c r="D549" i="14" s="1"/>
  <c r="A549" i="14" a="1"/>
  <c r="A549" i="14" s="1"/>
  <c r="C527" i="14" a="1"/>
  <c r="C527" i="14" s="1"/>
  <c r="D527" i="14" a="1"/>
  <c r="D527" i="14" s="1"/>
  <c r="A527" i="14" a="1"/>
  <c r="A527" i="14" s="1"/>
  <c r="B527" i="14" a="1"/>
  <c r="B527" i="14" s="1"/>
  <c r="C509" i="14" a="1"/>
  <c r="C509" i="14" s="1"/>
  <c r="B509" i="14" a="1"/>
  <c r="B509" i="14" s="1"/>
  <c r="D509" i="14" a="1"/>
  <c r="D509" i="14" s="1"/>
  <c r="A509" i="14" a="1"/>
  <c r="A509" i="14" s="1"/>
  <c r="C505" i="14" a="1"/>
  <c r="C505" i="14" s="1"/>
  <c r="B505" i="14" a="1"/>
  <c r="B505" i="14" s="1"/>
  <c r="D505" i="14" a="1"/>
  <c r="D505" i="14" s="1"/>
  <c r="A505" i="14" a="1"/>
  <c r="A505" i="14" s="1"/>
  <c r="A572" i="14" a="1"/>
  <c r="A572" i="14" s="1"/>
  <c r="A561" i="14" a="1"/>
  <c r="A561" i="14" s="1"/>
  <c r="A550" i="14" a="1"/>
  <c r="A550" i="14" s="1"/>
  <c r="C546" i="14" a="1"/>
  <c r="C546" i="14" s="1"/>
  <c r="A540" i="14" a="1"/>
  <c r="A540" i="14" s="1"/>
  <c r="A529" i="14" a="1"/>
  <c r="A529" i="14" s="1"/>
  <c r="A518" i="14" a="1"/>
  <c r="A518" i="14" s="1"/>
  <c r="B516" i="14" a="1"/>
  <c r="B516" i="14" s="1"/>
  <c r="B511" i="14" a="1"/>
  <c r="B511" i="14" s="1"/>
  <c r="C499" i="14" a="1"/>
  <c r="C499" i="14" s="1"/>
  <c r="D499" i="14" a="1"/>
  <c r="D499" i="14" s="1"/>
  <c r="D481" i="14" a="1"/>
  <c r="D481" i="14" s="1"/>
  <c r="C434" i="14" a="1"/>
  <c r="C434" i="14" s="1"/>
  <c r="D434" i="14" a="1"/>
  <c r="D434" i="14" s="1"/>
  <c r="A434" i="14" a="1"/>
  <c r="A434" i="14" s="1"/>
  <c r="B434" i="14" a="1"/>
  <c r="B434" i="14" s="1"/>
  <c r="C651" i="14" a="1"/>
  <c r="C651" i="14" s="1"/>
  <c r="D649" i="14" a="1"/>
  <c r="D649" i="14" s="1"/>
  <c r="D638" i="14" a="1"/>
  <c r="D638" i="14" s="1"/>
  <c r="D617" i="14" a="1"/>
  <c r="D617" i="14" s="1"/>
  <c r="D606" i="14" a="1"/>
  <c r="D606" i="14" s="1"/>
  <c r="D585" i="14" a="1"/>
  <c r="D585" i="14" s="1"/>
  <c r="D574" i="14" a="1"/>
  <c r="D574" i="14" s="1"/>
  <c r="C566" i="14" a="1"/>
  <c r="C566" i="14" s="1"/>
  <c r="D553" i="14" a="1"/>
  <c r="D553" i="14" s="1"/>
  <c r="B547" i="14" a="1"/>
  <c r="B547" i="14" s="1"/>
  <c r="B546" i="14" a="1"/>
  <c r="B546" i="14" s="1"/>
  <c r="D542" i="14" a="1"/>
  <c r="D542" i="14" s="1"/>
  <c r="B536" i="14" a="1"/>
  <c r="B536" i="14" s="1"/>
  <c r="C534" i="14" a="1"/>
  <c r="C534" i="14" s="1"/>
  <c r="B525" i="14" a="1"/>
  <c r="B525" i="14" s="1"/>
  <c r="D521" i="14" a="1"/>
  <c r="D521" i="14" s="1"/>
  <c r="B515" i="14" a="1"/>
  <c r="B515" i="14" s="1"/>
  <c r="A514" i="14" a="1"/>
  <c r="A514" i="14" s="1"/>
  <c r="A513" i="14" a="1"/>
  <c r="A513" i="14" s="1"/>
  <c r="A512" i="14" a="1"/>
  <c r="A512" i="14" s="1"/>
  <c r="D504" i="14" a="1"/>
  <c r="D504" i="14" s="1"/>
  <c r="A504" i="14" a="1"/>
  <c r="A504" i="14" s="1"/>
  <c r="C496" i="14" a="1"/>
  <c r="C496" i="14" s="1"/>
  <c r="C488" i="14" a="1"/>
  <c r="C488" i="14" s="1"/>
  <c r="D488" i="14" a="1"/>
  <c r="D488" i="14" s="1"/>
  <c r="A478" i="14" a="1"/>
  <c r="A478" i="14" s="1"/>
  <c r="D474" i="14" a="1"/>
  <c r="D474" i="14" s="1"/>
  <c r="A474" i="14" a="1"/>
  <c r="A474" i="14" s="1"/>
  <c r="B474" i="14" a="1"/>
  <c r="B474" i="14" s="1"/>
  <c r="A471" i="14" a="1"/>
  <c r="A471" i="14" s="1"/>
  <c r="B471" i="14" a="1"/>
  <c r="B471" i="14" s="1"/>
  <c r="C471" i="14" a="1"/>
  <c r="C471" i="14" s="1"/>
  <c r="C467" i="14" a="1"/>
  <c r="C467" i="14" s="1"/>
  <c r="D467" i="14" a="1"/>
  <c r="D467" i="14" s="1"/>
  <c r="D465" i="14" a="1"/>
  <c r="D465" i="14" s="1"/>
  <c r="A465" i="14" a="1"/>
  <c r="A465" i="14" s="1"/>
  <c r="A463" i="14" a="1"/>
  <c r="A463" i="14" s="1"/>
  <c r="B463" i="14" a="1"/>
  <c r="B463" i="14" s="1"/>
  <c r="C463" i="14" a="1"/>
  <c r="C463" i="14" s="1"/>
  <c r="A439" i="14" a="1"/>
  <c r="A439" i="14" s="1"/>
  <c r="B439" i="14" a="1"/>
  <c r="B439" i="14" s="1"/>
  <c r="C439" i="14" a="1"/>
  <c r="C439" i="14" s="1"/>
  <c r="D439" i="14" a="1"/>
  <c r="D439" i="14" s="1"/>
  <c r="A420" i="14" a="1"/>
  <c r="A420" i="14" s="1"/>
  <c r="B420" i="14" a="1"/>
  <c r="B420" i="14" s="1"/>
  <c r="C420" i="14" a="1"/>
  <c r="C420" i="14" s="1"/>
  <c r="D420" i="14" a="1"/>
  <c r="D420" i="14" s="1"/>
  <c r="B404" i="14" a="1"/>
  <c r="B404" i="14" s="1"/>
  <c r="D404" i="14" a="1"/>
  <c r="D404" i="14" s="1"/>
  <c r="A404" i="14" a="1"/>
  <c r="A404" i="14" s="1"/>
  <c r="C404" i="14" a="1"/>
  <c r="C404" i="14" s="1"/>
  <c r="A516" i="14" a="1"/>
  <c r="A516" i="14" s="1"/>
  <c r="B500" i="14" a="1"/>
  <c r="B500" i="14" s="1"/>
  <c r="C500" i="14" a="1"/>
  <c r="C500" i="14" s="1"/>
  <c r="D497" i="14" a="1"/>
  <c r="D497" i="14" s="1"/>
  <c r="A497" i="14" a="1"/>
  <c r="A497" i="14" s="1"/>
  <c r="A482" i="14" a="1"/>
  <c r="A482" i="14" s="1"/>
  <c r="B482" i="14" a="1"/>
  <c r="B482" i="14" s="1"/>
  <c r="C482" i="14" a="1"/>
  <c r="C482" i="14" s="1"/>
  <c r="B480" i="14" a="1"/>
  <c r="B480" i="14" s="1"/>
  <c r="C480" i="14" a="1"/>
  <c r="C480" i="14" s="1"/>
  <c r="D480" i="14" a="1"/>
  <c r="D480" i="14" s="1"/>
  <c r="B469" i="14" a="1"/>
  <c r="B469" i="14" s="1"/>
  <c r="C469" i="14" a="1"/>
  <c r="C469" i="14" s="1"/>
  <c r="D469" i="14" a="1"/>
  <c r="D469" i="14" s="1"/>
  <c r="A460" i="14" a="1"/>
  <c r="A460" i="14" s="1"/>
  <c r="B460" i="14" a="1"/>
  <c r="B460" i="14" s="1"/>
  <c r="B458" i="14" a="1"/>
  <c r="B458" i="14" s="1"/>
  <c r="C458" i="14" a="1"/>
  <c r="C458" i="14" s="1"/>
  <c r="D458" i="14" a="1"/>
  <c r="D458" i="14" s="1"/>
  <c r="A458" i="14" a="1"/>
  <c r="A458" i="14" s="1"/>
  <c r="D444" i="14" a="1"/>
  <c r="D444" i="14" s="1"/>
  <c r="A444" i="14" a="1"/>
  <c r="A444" i="14" s="1"/>
  <c r="B444" i="14" a="1"/>
  <c r="B444" i="14" s="1"/>
  <c r="C444" i="14" a="1"/>
  <c r="C444" i="14" s="1"/>
  <c r="B436" i="14" a="1"/>
  <c r="B436" i="14" s="1"/>
  <c r="C436" i="14" a="1"/>
  <c r="C436" i="14" s="1"/>
  <c r="A436" i="14" a="1"/>
  <c r="A436" i="14" s="1"/>
  <c r="A428" i="14" a="1"/>
  <c r="A428" i="14" s="1"/>
  <c r="B428" i="14" a="1"/>
  <c r="B428" i="14" s="1"/>
  <c r="C428" i="14" a="1"/>
  <c r="C428" i="14" s="1"/>
  <c r="D428" i="14" a="1"/>
  <c r="D428" i="14" s="1"/>
  <c r="A546" i="14" a="1"/>
  <c r="A546" i="14" s="1"/>
  <c r="A536" i="14" a="1"/>
  <c r="A536" i="14" s="1"/>
  <c r="A525" i="14" a="1"/>
  <c r="A525" i="14" s="1"/>
  <c r="C497" i="14" a="1"/>
  <c r="C497" i="14" s="1"/>
  <c r="A496" i="14" a="1"/>
  <c r="A496" i="14" s="1"/>
  <c r="D482" i="14" a="1"/>
  <c r="D482" i="14" s="1"/>
  <c r="C474" i="14" a="1"/>
  <c r="C474" i="14" s="1"/>
  <c r="D471" i="14" a="1"/>
  <c r="D471" i="14" s="1"/>
  <c r="B465" i="14" a="1"/>
  <c r="B465" i="14" s="1"/>
  <c r="D460" i="14" a="1"/>
  <c r="D460" i="14" s="1"/>
  <c r="D443" i="14" a="1"/>
  <c r="D443" i="14" s="1"/>
  <c r="B443" i="14" a="1"/>
  <c r="B443" i="14" s="1"/>
  <c r="C443" i="14" a="1"/>
  <c r="C443" i="14" s="1"/>
  <c r="D436" i="14" a="1"/>
  <c r="D436" i="14" s="1"/>
  <c r="C424" i="14" a="1"/>
  <c r="C424" i="14" s="1"/>
  <c r="D424" i="14" a="1"/>
  <c r="D424" i="14" s="1"/>
  <c r="A424" i="14" a="1"/>
  <c r="A424" i="14" s="1"/>
  <c r="B424" i="14" a="1"/>
  <c r="B424" i="14" s="1"/>
  <c r="B415" i="14" a="1"/>
  <c r="B415" i="14" s="1"/>
  <c r="C415" i="14" a="1"/>
  <c r="C415" i="14" s="1"/>
  <c r="D415" i="14" a="1"/>
  <c r="D415" i="14" s="1"/>
  <c r="A415" i="14" a="1"/>
  <c r="A415" i="14" s="1"/>
  <c r="A566" i="14" a="1"/>
  <c r="A566" i="14" s="1"/>
  <c r="C561" i="14" a="1"/>
  <c r="C561" i="14" s="1"/>
  <c r="A556" i="14" a="1"/>
  <c r="A556" i="14" s="1"/>
  <c r="C551" i="14" a="1"/>
  <c r="C551" i="14" s="1"/>
  <c r="A545" i="14" a="1"/>
  <c r="A545" i="14" s="1"/>
  <c r="A534" i="14" a="1"/>
  <c r="A534" i="14" s="1"/>
  <c r="C529" i="14" a="1"/>
  <c r="C529" i="14" s="1"/>
  <c r="C519" i="14" a="1"/>
  <c r="C519" i="14" s="1"/>
  <c r="D516" i="14" a="1"/>
  <c r="D516" i="14" s="1"/>
  <c r="D511" i="14" a="1"/>
  <c r="D511" i="14" s="1"/>
  <c r="A495" i="14" a="1"/>
  <c r="A495" i="14" s="1"/>
  <c r="B495" i="14" a="1"/>
  <c r="B495" i="14" s="1"/>
  <c r="D464" i="14" a="1"/>
  <c r="D464" i="14" s="1"/>
  <c r="C464" i="14" a="1"/>
  <c r="C464" i="14" s="1"/>
  <c r="C460" i="14" a="1"/>
  <c r="C460" i="14" s="1"/>
  <c r="C455" i="14" a="1"/>
  <c r="C455" i="14" s="1"/>
  <c r="D455" i="14" a="1"/>
  <c r="D455" i="14" s="1"/>
  <c r="A455" i="14" a="1"/>
  <c r="A455" i="14" s="1"/>
  <c r="B455" i="14" a="1"/>
  <c r="B455" i="14" s="1"/>
  <c r="A431" i="14" a="1"/>
  <c r="A431" i="14" s="1"/>
  <c r="B431" i="14" a="1"/>
  <c r="B431" i="14" s="1"/>
  <c r="C431" i="14" a="1"/>
  <c r="C431" i="14" s="1"/>
  <c r="D431" i="14" a="1"/>
  <c r="D431" i="14" s="1"/>
  <c r="C423" i="14" a="1"/>
  <c r="C423" i="14" s="1"/>
  <c r="D423" i="14" a="1"/>
  <c r="D423" i="14" s="1"/>
  <c r="A423" i="14" a="1"/>
  <c r="A423" i="14" s="1"/>
  <c r="B423" i="14" a="1"/>
  <c r="B423" i="14" s="1"/>
  <c r="C414" i="14" a="1"/>
  <c r="C414" i="14" s="1"/>
  <c r="D414" i="14" a="1"/>
  <c r="D414" i="14" s="1"/>
  <c r="A414" i="14" a="1"/>
  <c r="A414" i="14" s="1"/>
  <c r="B414" i="14" a="1"/>
  <c r="B414" i="14" s="1"/>
  <c r="D412" i="14" a="1"/>
  <c r="D412" i="14" s="1"/>
  <c r="A412" i="14" a="1"/>
  <c r="A412" i="14" s="1"/>
  <c r="B412" i="14" a="1"/>
  <c r="B412" i="14" s="1"/>
  <c r="C412" i="14" a="1"/>
  <c r="C412" i="14" s="1"/>
  <c r="C603" i="14" a="1"/>
  <c r="C603" i="14" s="1"/>
  <c r="C571" i="14" a="1"/>
  <c r="C571" i="14" s="1"/>
  <c r="C550" i="14" a="1"/>
  <c r="C550" i="14" s="1"/>
  <c r="D547" i="14" a="1"/>
  <c r="D547" i="14" s="1"/>
  <c r="C539" i="14" a="1"/>
  <c r="C539" i="14" s="1"/>
  <c r="D536" i="14" a="1"/>
  <c r="D536" i="14" s="1"/>
  <c r="D515" i="14" a="1"/>
  <c r="D515" i="14" s="1"/>
  <c r="D514" i="14" a="1"/>
  <c r="D514" i="14" s="1"/>
  <c r="D513" i="14" a="1"/>
  <c r="D513" i="14" s="1"/>
  <c r="C512" i="14" a="1"/>
  <c r="C512" i="14" s="1"/>
  <c r="B501" i="14" a="1"/>
  <c r="B501" i="14" s="1"/>
  <c r="C501" i="14" a="1"/>
  <c r="C501" i="14" s="1"/>
  <c r="D500" i="14" a="1"/>
  <c r="D500" i="14" s="1"/>
  <c r="A499" i="14" a="1"/>
  <c r="A499" i="14" s="1"/>
  <c r="B497" i="14" a="1"/>
  <c r="B497" i="14" s="1"/>
  <c r="D495" i="14" a="1"/>
  <c r="D495" i="14" s="1"/>
  <c r="C486" i="14" a="1"/>
  <c r="C486" i="14" s="1"/>
  <c r="C475" i="14" a="1"/>
  <c r="C475" i="14" s="1"/>
  <c r="A469" i="14" a="1"/>
  <c r="A469" i="14" s="1"/>
  <c r="A467" i="14" a="1"/>
  <c r="A467" i="14" s="1"/>
  <c r="B459" i="14" a="1"/>
  <c r="B459" i="14" s="1"/>
  <c r="D459" i="14" a="1"/>
  <c r="D459" i="14" s="1"/>
  <c r="C457" i="14" a="1"/>
  <c r="C457" i="14" s="1"/>
  <c r="A457" i="14" a="1"/>
  <c r="A457" i="14" s="1"/>
  <c r="A443" i="14" a="1"/>
  <c r="A443" i="14" s="1"/>
  <c r="A418" i="14" a="1"/>
  <c r="A418" i="14" s="1"/>
  <c r="B418" i="14" a="1"/>
  <c r="B418" i="14" s="1"/>
  <c r="C418" i="14" a="1"/>
  <c r="C418" i="14" s="1"/>
  <c r="D418" i="14" a="1"/>
  <c r="D418" i="14" s="1"/>
  <c r="B551" i="14" a="1"/>
  <c r="B551" i="14" s="1"/>
  <c r="D525" i="14" a="1"/>
  <c r="D525" i="14" s="1"/>
  <c r="B519" i="14" a="1"/>
  <c r="B519" i="14" s="1"/>
  <c r="C511" i="14" a="1"/>
  <c r="C511" i="14" s="1"/>
  <c r="C498" i="14" a="1"/>
  <c r="C498" i="14" s="1"/>
  <c r="D498" i="14" a="1"/>
  <c r="D498" i="14" s="1"/>
  <c r="A498" i="14" a="1"/>
  <c r="A498" i="14" s="1"/>
  <c r="C495" i="14" a="1"/>
  <c r="C495" i="14" s="1"/>
  <c r="A481" i="14" a="1"/>
  <c r="A481" i="14" s="1"/>
  <c r="B481" i="14" a="1"/>
  <c r="B481" i="14" s="1"/>
  <c r="A480" i="14" a="1"/>
  <c r="A480" i="14" s="1"/>
  <c r="B468" i="14" a="1"/>
  <c r="B468" i="14" s="1"/>
  <c r="C468" i="14" a="1"/>
  <c r="C468" i="14" s="1"/>
  <c r="A468" i="14" a="1"/>
  <c r="A468" i="14" s="1"/>
  <c r="C466" i="14" a="1"/>
  <c r="C466" i="14" s="1"/>
  <c r="D466" i="14" a="1"/>
  <c r="D466" i="14" s="1"/>
  <c r="A466" i="14" a="1"/>
  <c r="A466" i="14" s="1"/>
  <c r="B466" i="14" a="1"/>
  <c r="B466" i="14" s="1"/>
  <c r="D457" i="14" a="1"/>
  <c r="D457" i="14" s="1"/>
  <c r="D454" i="14" a="1"/>
  <c r="D454" i="14" s="1"/>
  <c r="B454" i="14" a="1"/>
  <c r="B454" i="14" s="1"/>
  <c r="A452" i="14" a="1"/>
  <c r="A452" i="14" s="1"/>
  <c r="B452" i="14" a="1"/>
  <c r="B452" i="14" s="1"/>
  <c r="C452" i="14" a="1"/>
  <c r="C452" i="14" s="1"/>
  <c r="B447" i="14" a="1"/>
  <c r="B447" i="14" s="1"/>
  <c r="C447" i="14" a="1"/>
  <c r="C447" i="14" s="1"/>
  <c r="A447" i="14" a="1"/>
  <c r="A447" i="14" s="1"/>
  <c r="D442" i="14" a="1"/>
  <c r="D442" i="14" s="1"/>
  <c r="A442" i="14" a="1"/>
  <c r="A442" i="14" s="1"/>
  <c r="B442" i="14" a="1"/>
  <c r="B442" i="14" s="1"/>
  <c r="C442" i="14" a="1"/>
  <c r="C442" i="14" s="1"/>
  <c r="B426" i="14" a="1"/>
  <c r="B426" i="14" s="1"/>
  <c r="C426" i="14" a="1"/>
  <c r="C426" i="14" s="1"/>
  <c r="D426" i="14" a="1"/>
  <c r="D426" i="14" s="1"/>
  <c r="A426" i="14" a="1"/>
  <c r="A426" i="14" s="1"/>
  <c r="C515" i="14" a="1"/>
  <c r="C515" i="14" s="1"/>
  <c r="C514" i="14" a="1"/>
  <c r="C514" i="14" s="1"/>
  <c r="B513" i="14" a="1"/>
  <c r="B513" i="14" s="1"/>
  <c r="B512" i="14" a="1"/>
  <c r="B512" i="14" s="1"/>
  <c r="A500" i="14" a="1"/>
  <c r="A500" i="14" s="1"/>
  <c r="A492" i="14" a="1"/>
  <c r="A492" i="14" s="1"/>
  <c r="B492" i="14" a="1"/>
  <c r="B492" i="14" s="1"/>
  <c r="C487" i="14" a="1"/>
  <c r="C487" i="14" s="1"/>
  <c r="D487" i="14" a="1"/>
  <c r="D487" i="14" s="1"/>
  <c r="A487" i="14" a="1"/>
  <c r="A487" i="14" s="1"/>
  <c r="B486" i="14" a="1"/>
  <c r="B486" i="14" s="1"/>
  <c r="A484" i="14" a="1"/>
  <c r="A484" i="14" s="1"/>
  <c r="B484" i="14" a="1"/>
  <c r="B484" i="14" s="1"/>
  <c r="B478" i="14" a="1"/>
  <c r="B478" i="14" s="1"/>
  <c r="D476" i="14" a="1"/>
  <c r="D476" i="14" s="1"/>
  <c r="A476" i="14" a="1"/>
  <c r="A476" i="14" s="1"/>
  <c r="B475" i="14" a="1"/>
  <c r="B475" i="14" s="1"/>
  <c r="D468" i="14" a="1"/>
  <c r="D468" i="14" s="1"/>
  <c r="B464" i="14" a="1"/>
  <c r="B464" i="14" s="1"/>
  <c r="B457" i="14" a="1"/>
  <c r="B457" i="14" s="1"/>
  <c r="A450" i="14" a="1"/>
  <c r="A450" i="14" s="1"/>
  <c r="B450" i="14" a="1"/>
  <c r="B450" i="14" s="1"/>
  <c r="C450" i="14" a="1"/>
  <c r="C450" i="14" s="1"/>
  <c r="D450" i="14" a="1"/>
  <c r="D450" i="14" s="1"/>
  <c r="D410" i="14" a="1"/>
  <c r="D410" i="14" s="1"/>
  <c r="A410" i="14" a="1"/>
  <c r="A410" i="14" s="1"/>
  <c r="B410" i="14" a="1"/>
  <c r="B410" i="14" s="1"/>
  <c r="C410" i="14" a="1"/>
  <c r="C410" i="14" s="1"/>
  <c r="B394" i="14" a="1"/>
  <c r="B394" i="14" s="1"/>
  <c r="C394" i="14" a="1"/>
  <c r="C394" i="14" s="1"/>
  <c r="D394" i="14" a="1"/>
  <c r="D394" i="14" s="1"/>
  <c r="A394" i="14" a="1"/>
  <c r="A394" i="14" s="1"/>
  <c r="A448" i="14" a="1"/>
  <c r="A448" i="14" s="1"/>
  <c r="A438" i="14" a="1"/>
  <c r="A438" i="14" s="1"/>
  <c r="C433" i="14" a="1"/>
  <c r="C433" i="14" s="1"/>
  <c r="A427" i="14" a="1"/>
  <c r="A427" i="14" s="1"/>
  <c r="C422" i="14" a="1"/>
  <c r="C422" i="14" s="1"/>
  <c r="A416" i="14" a="1"/>
  <c r="A416" i="14" s="1"/>
  <c r="C411" i="14" a="1"/>
  <c r="C411" i="14" s="1"/>
  <c r="D409" i="14" a="1"/>
  <c r="D409" i="14" s="1"/>
  <c r="B403" i="14" a="1"/>
  <c r="B403" i="14" s="1"/>
  <c r="C392" i="14" a="1"/>
  <c r="C392" i="14" s="1"/>
  <c r="A392" i="14" a="1"/>
  <c r="A392" i="14" s="1"/>
  <c r="D367" i="14" a="1"/>
  <c r="D367" i="14" s="1"/>
  <c r="A367" i="14" a="1"/>
  <c r="A367" i="14" s="1"/>
  <c r="A363" i="14" a="1"/>
  <c r="A363" i="14" s="1"/>
  <c r="B363" i="14" a="1"/>
  <c r="B363" i="14" s="1"/>
  <c r="C363" i="14" a="1"/>
  <c r="C363" i="14" s="1"/>
  <c r="D356" i="14" a="1"/>
  <c r="D356" i="14" s="1"/>
  <c r="A356" i="14" a="1"/>
  <c r="A356" i="14" s="1"/>
  <c r="C356" i="14" a="1"/>
  <c r="C356" i="14" s="1"/>
  <c r="B351" i="14" a="1"/>
  <c r="B351" i="14" s="1"/>
  <c r="C351" i="14" a="1"/>
  <c r="C351" i="14" s="1"/>
  <c r="D351" i="14" a="1"/>
  <c r="D351" i="14" s="1"/>
  <c r="A342" i="14" a="1"/>
  <c r="A342" i="14" s="1"/>
  <c r="B342" i="14" a="1"/>
  <c r="B342" i="14" s="1"/>
  <c r="C342" i="14" a="1"/>
  <c r="C342" i="14" s="1"/>
  <c r="D342" i="14" a="1"/>
  <c r="D342" i="14" s="1"/>
  <c r="C432" i="14" a="1"/>
  <c r="C432" i="14" s="1"/>
  <c r="C421" i="14" a="1"/>
  <c r="C421" i="14" s="1"/>
  <c r="D419" i="14" a="1"/>
  <c r="D419" i="14" s="1"/>
  <c r="D408" i="14" a="1"/>
  <c r="D408" i="14" s="1"/>
  <c r="B395" i="14" a="1"/>
  <c r="B395" i="14" s="1"/>
  <c r="D392" i="14" a="1"/>
  <c r="D392" i="14" s="1"/>
  <c r="D389" i="14" a="1"/>
  <c r="D389" i="14" s="1"/>
  <c r="A389" i="14" a="1"/>
  <c r="A389" i="14" s="1"/>
  <c r="B383" i="14" a="1"/>
  <c r="B383" i="14" s="1"/>
  <c r="D383" i="14" a="1"/>
  <c r="D383" i="14" s="1"/>
  <c r="B372" i="14" a="1"/>
  <c r="B372" i="14" s="1"/>
  <c r="C372" i="14" a="1"/>
  <c r="C372" i="14" s="1"/>
  <c r="D372" i="14" a="1"/>
  <c r="D372" i="14" s="1"/>
  <c r="C367" i="14" a="1"/>
  <c r="C367" i="14" s="1"/>
  <c r="D363" i="14" a="1"/>
  <c r="D363" i="14" s="1"/>
  <c r="A341" i="14" a="1"/>
  <c r="A341" i="14" s="1"/>
  <c r="B341" i="14" a="1"/>
  <c r="B341" i="14" s="1"/>
  <c r="C341" i="14" a="1"/>
  <c r="C341" i="14" s="1"/>
  <c r="D341" i="14" a="1"/>
  <c r="D341" i="14" s="1"/>
  <c r="A456" i="14" a="1"/>
  <c r="A456" i="14" s="1"/>
  <c r="D449" i="14" a="1"/>
  <c r="D449" i="14" s="1"/>
  <c r="A446" i="14" a="1"/>
  <c r="A446" i="14" s="1"/>
  <c r="A435" i="14" a="1"/>
  <c r="A435" i="14" s="1"/>
  <c r="B433" i="14" a="1"/>
  <c r="B433" i="14" s="1"/>
  <c r="B432" i="14" a="1"/>
  <c r="B432" i="14" s="1"/>
  <c r="B422" i="14" a="1"/>
  <c r="B422" i="14" s="1"/>
  <c r="C419" i="14" a="1"/>
  <c r="C419" i="14" s="1"/>
  <c r="D417" i="14" a="1"/>
  <c r="D417" i="14" s="1"/>
  <c r="B411" i="14" a="1"/>
  <c r="B411" i="14" s="1"/>
  <c r="C409" i="14" a="1"/>
  <c r="C409" i="14" s="1"/>
  <c r="C407" i="14" a="1"/>
  <c r="C407" i="14" s="1"/>
  <c r="C406" i="14" a="1"/>
  <c r="C406" i="14" s="1"/>
  <c r="C405" i="14" a="1"/>
  <c r="C405" i="14" s="1"/>
  <c r="A403" i="14" a="1"/>
  <c r="A403" i="14" s="1"/>
  <c r="D400" i="14" a="1"/>
  <c r="D400" i="14" s="1"/>
  <c r="A400" i="14" a="1"/>
  <c r="A400" i="14" s="1"/>
  <c r="D399" i="14" a="1"/>
  <c r="D399" i="14" s="1"/>
  <c r="A395" i="14" a="1"/>
  <c r="A395" i="14" s="1"/>
  <c r="B391" i="14" a="1"/>
  <c r="B391" i="14" s="1"/>
  <c r="B388" i="14" a="1"/>
  <c r="B388" i="14" s="1"/>
  <c r="B367" i="14" a="1"/>
  <c r="B367" i="14" s="1"/>
  <c r="B362" i="14" a="1"/>
  <c r="B362" i="14" s="1"/>
  <c r="C362" i="14" a="1"/>
  <c r="C362" i="14" s="1"/>
  <c r="C358" i="14" a="1"/>
  <c r="C358" i="14" s="1"/>
  <c r="D358" i="14" a="1"/>
  <c r="D358" i="14" s="1"/>
  <c r="A358" i="14" a="1"/>
  <c r="A358" i="14" s="1"/>
  <c r="B358" i="14" a="1"/>
  <c r="B358" i="14" s="1"/>
  <c r="B356" i="14" a="1"/>
  <c r="B356" i="14" s="1"/>
  <c r="D340" i="14" a="1"/>
  <c r="D340" i="14" s="1"/>
  <c r="A340" i="14" a="1"/>
  <c r="A340" i="14" s="1"/>
  <c r="B340" i="14" a="1"/>
  <c r="B340" i="14" s="1"/>
  <c r="C340" i="14" a="1"/>
  <c r="C340" i="14" s="1"/>
  <c r="C472" i="14" a="1"/>
  <c r="C472" i="14" s="1"/>
  <c r="B453" i="14" a="1"/>
  <c r="B453" i="14" s="1"/>
  <c r="D448" i="14" a="1"/>
  <c r="D448" i="14" s="1"/>
  <c r="C440" i="14" a="1"/>
  <c r="C440" i="14" s="1"/>
  <c r="D437" i="14" a="1"/>
  <c r="D437" i="14" s="1"/>
  <c r="A433" i="14" a="1"/>
  <c r="A433" i="14" s="1"/>
  <c r="D427" i="14" a="1"/>
  <c r="D427" i="14" s="1"/>
  <c r="B421" i="14" a="1"/>
  <c r="B421" i="14" s="1"/>
  <c r="D416" i="14" a="1"/>
  <c r="D416" i="14" s="1"/>
  <c r="C408" i="14" a="1"/>
  <c r="C408" i="14" s="1"/>
  <c r="C399" i="14" a="1"/>
  <c r="C399" i="14" s="1"/>
  <c r="B392" i="14" a="1"/>
  <c r="B392" i="14" s="1"/>
  <c r="A388" i="14" a="1"/>
  <c r="A388" i="14" s="1"/>
  <c r="C381" i="14" a="1"/>
  <c r="C381" i="14" s="1"/>
  <c r="A381" i="14" a="1"/>
  <c r="A381" i="14" s="1"/>
  <c r="A374" i="14" a="1"/>
  <c r="A374" i="14" s="1"/>
  <c r="B374" i="14" a="1"/>
  <c r="B374" i="14" s="1"/>
  <c r="C374" i="14" a="1"/>
  <c r="C374" i="14" s="1"/>
  <c r="D374" i="14" a="1"/>
  <c r="D374" i="14" s="1"/>
  <c r="D370" i="14" a="1"/>
  <c r="D370" i="14" s="1"/>
  <c r="A351" i="14" a="1"/>
  <c r="A351" i="14" s="1"/>
  <c r="A339" i="14" a="1"/>
  <c r="A339" i="14" s="1"/>
  <c r="B339" i="14" a="1"/>
  <c r="B339" i="14" s="1"/>
  <c r="C339" i="14" a="1"/>
  <c r="C339" i="14" s="1"/>
  <c r="D339" i="14" a="1"/>
  <c r="D339" i="14" s="1"/>
  <c r="A432" i="14" a="1"/>
  <c r="A432" i="14" s="1"/>
  <c r="A422" i="14" a="1"/>
  <c r="A422" i="14" s="1"/>
  <c r="A411" i="14" a="1"/>
  <c r="A411" i="14" s="1"/>
  <c r="A390" i="14" a="1"/>
  <c r="A390" i="14" s="1"/>
  <c r="B390" i="14" a="1"/>
  <c r="B390" i="14" s="1"/>
  <c r="B387" i="14" a="1"/>
  <c r="B387" i="14" s="1"/>
  <c r="C387" i="14" a="1"/>
  <c r="C387" i="14" s="1"/>
  <c r="B360" i="14" a="1"/>
  <c r="B360" i="14" s="1"/>
  <c r="C360" i="14" a="1"/>
  <c r="C360" i="14" s="1"/>
  <c r="D360" i="14" a="1"/>
  <c r="D360" i="14" s="1"/>
  <c r="A360" i="14" a="1"/>
  <c r="A360" i="14" s="1"/>
  <c r="B350" i="14" a="1"/>
  <c r="B350" i="14" s="1"/>
  <c r="C350" i="14" a="1"/>
  <c r="C350" i="14" s="1"/>
  <c r="D350" i="14" a="1"/>
  <c r="D350" i="14" s="1"/>
  <c r="A350" i="14" a="1"/>
  <c r="A350" i="14" s="1"/>
  <c r="C347" i="14" a="1"/>
  <c r="C347" i="14" s="1"/>
  <c r="D347" i="14" a="1"/>
  <c r="D347" i="14" s="1"/>
  <c r="A347" i="14" a="1"/>
  <c r="A347" i="14" s="1"/>
  <c r="B347" i="14" a="1"/>
  <c r="B347" i="14" s="1"/>
  <c r="B503" i="14" a="1"/>
  <c r="B503" i="14" s="1"/>
  <c r="D477" i="14" a="1"/>
  <c r="D477" i="14" s="1"/>
  <c r="D456" i="14" a="1"/>
  <c r="D456" i="14" s="1"/>
  <c r="C448" i="14" a="1"/>
  <c r="C448" i="14" s="1"/>
  <c r="C437" i="14" a="1"/>
  <c r="C437" i="14" s="1"/>
  <c r="D435" i="14" a="1"/>
  <c r="D435" i="14" s="1"/>
  <c r="B399" i="14" a="1"/>
  <c r="B399" i="14" s="1"/>
  <c r="D390" i="14" a="1"/>
  <c r="D390" i="14" s="1"/>
  <c r="C386" i="14" a="1"/>
  <c r="C386" i="14" s="1"/>
  <c r="C379" i="14" a="1"/>
  <c r="C379" i="14" s="1"/>
  <c r="D379" i="14" a="1"/>
  <c r="D379" i="14" s="1"/>
  <c r="A379" i="14" a="1"/>
  <c r="A379" i="14" s="1"/>
  <c r="B379" i="14" a="1"/>
  <c r="B379" i="14" s="1"/>
  <c r="A378" i="14" a="1"/>
  <c r="A378" i="14" s="1"/>
  <c r="A372" i="14" a="1"/>
  <c r="A372" i="14" s="1"/>
  <c r="A370" i="14" a="1"/>
  <c r="A370" i="14" s="1"/>
  <c r="D368" i="14" a="1"/>
  <c r="D368" i="14" s="1"/>
  <c r="A368" i="14" a="1"/>
  <c r="A368" i="14" s="1"/>
  <c r="B368" i="14" a="1"/>
  <c r="B368" i="14" s="1"/>
  <c r="A364" i="14" a="1"/>
  <c r="A364" i="14" s="1"/>
  <c r="B364" i="14" a="1"/>
  <c r="B364" i="14" s="1"/>
  <c r="C364" i="14" a="1"/>
  <c r="C364" i="14" s="1"/>
  <c r="D364" i="14" a="1"/>
  <c r="D364" i="14" s="1"/>
  <c r="A362" i="14" a="1"/>
  <c r="A362" i="14" s="1"/>
  <c r="C322" i="14" a="1"/>
  <c r="C322" i="14" s="1"/>
  <c r="B322" i="14" a="1"/>
  <c r="B322" i="14" s="1"/>
  <c r="D322" i="14" a="1"/>
  <c r="D322" i="14" s="1"/>
  <c r="A322" i="14" a="1"/>
  <c r="A322" i="14" s="1"/>
  <c r="B449" i="14" a="1"/>
  <c r="B449" i="14" s="1"/>
  <c r="B417" i="14" a="1"/>
  <c r="B417" i="14" s="1"/>
  <c r="D403" i="14" a="1"/>
  <c r="D403" i="14" s="1"/>
  <c r="A396" i="14" a="1"/>
  <c r="A396" i="14" s="1"/>
  <c r="C396" i="14" a="1"/>
  <c r="C396" i="14" s="1"/>
  <c r="C390" i="14" a="1"/>
  <c r="C390" i="14" s="1"/>
  <c r="A373" i="14" a="1"/>
  <c r="A373" i="14" s="1"/>
  <c r="B373" i="14" a="1"/>
  <c r="B373" i="14" s="1"/>
  <c r="B371" i="14" a="1"/>
  <c r="B371" i="14" s="1"/>
  <c r="C371" i="14" a="1"/>
  <c r="C371" i="14" s="1"/>
  <c r="A371" i="14" a="1"/>
  <c r="A371" i="14" s="1"/>
  <c r="C359" i="14" a="1"/>
  <c r="C359" i="14" s="1"/>
  <c r="D359" i="14" a="1"/>
  <c r="D359" i="14" s="1"/>
  <c r="A352" i="14" a="1"/>
  <c r="A352" i="14" s="1"/>
  <c r="B352" i="14" a="1"/>
  <c r="B352" i="14" s="1"/>
  <c r="C352" i="14" a="1"/>
  <c r="C352" i="14" s="1"/>
  <c r="D346" i="14" a="1"/>
  <c r="D346" i="14" s="1"/>
  <c r="A346" i="14" a="1"/>
  <c r="A346" i="14" s="1"/>
  <c r="B346" i="14" a="1"/>
  <c r="B346" i="14" s="1"/>
  <c r="A343" i="14" a="1"/>
  <c r="A343" i="14" s="1"/>
  <c r="B343" i="14" a="1"/>
  <c r="B343" i="14" s="1"/>
  <c r="C343" i="14" a="1"/>
  <c r="C343" i="14" s="1"/>
  <c r="D343" i="14" a="1"/>
  <c r="D343" i="14" s="1"/>
  <c r="C332" i="14" a="1"/>
  <c r="C332" i="14" s="1"/>
  <c r="A332" i="14" a="1"/>
  <c r="A332" i="14" s="1"/>
  <c r="B332" i="14" a="1"/>
  <c r="B332" i="14" s="1"/>
  <c r="D332" i="14" a="1"/>
  <c r="D332" i="14" s="1"/>
  <c r="D395" i="14" a="1"/>
  <c r="D395" i="14" s="1"/>
  <c r="D387" i="14" a="1"/>
  <c r="D387" i="14" s="1"/>
  <c r="C384" i="14" a="1"/>
  <c r="C384" i="14" s="1"/>
  <c r="B382" i="14" a="1"/>
  <c r="B382" i="14" s="1"/>
  <c r="D382" i="14" a="1"/>
  <c r="D382" i="14" s="1"/>
  <c r="A382" i="14" a="1"/>
  <c r="A382" i="14" s="1"/>
  <c r="A375" i="14" a="1"/>
  <c r="A375" i="14" s="1"/>
  <c r="D375" i="14" a="1"/>
  <c r="D375" i="14" s="1"/>
  <c r="D373" i="14" a="1"/>
  <c r="D373" i="14" s="1"/>
  <c r="D371" i="14" a="1"/>
  <c r="D371" i="14" s="1"/>
  <c r="A354" i="14" a="1"/>
  <c r="A354" i="14" s="1"/>
  <c r="B354" i="14" a="1"/>
  <c r="B354" i="14" s="1"/>
  <c r="D352" i="14" a="1"/>
  <c r="D352" i="14" s="1"/>
  <c r="C346" i="14" a="1"/>
  <c r="C346" i="14" s="1"/>
  <c r="D320" i="14" a="1"/>
  <c r="D320" i="14" s="1"/>
  <c r="C320" i="14" a="1"/>
  <c r="C320" i="14" s="1"/>
  <c r="A320" i="14" a="1"/>
  <c r="A320" i="14" s="1"/>
  <c r="B320" i="14" a="1"/>
  <c r="B320" i="14" s="1"/>
  <c r="B302" i="14" a="1"/>
  <c r="B302" i="14" s="1"/>
  <c r="C302" i="14" a="1"/>
  <c r="C302" i="14" s="1"/>
  <c r="D302" i="14" a="1"/>
  <c r="D302" i="14" s="1"/>
  <c r="A302" i="14" a="1"/>
  <c r="A302" i="14" s="1"/>
  <c r="D330" i="14" a="1"/>
  <c r="D330" i="14" s="1"/>
  <c r="C326" i="14" a="1"/>
  <c r="C326" i="14" s="1"/>
  <c r="B319" i="14" a="1"/>
  <c r="B319" i="14" s="1"/>
  <c r="C300" i="14" a="1"/>
  <c r="C300" i="14" s="1"/>
  <c r="D300" i="14" a="1"/>
  <c r="D300" i="14" s="1"/>
  <c r="B300" i="14" a="1"/>
  <c r="B300" i="14" s="1"/>
  <c r="D298" i="14" a="1"/>
  <c r="D298" i="14" s="1"/>
  <c r="C298" i="14" a="1"/>
  <c r="C298" i="14" s="1"/>
  <c r="B291" i="14" a="1"/>
  <c r="B291" i="14" s="1"/>
  <c r="C291" i="14" a="1"/>
  <c r="C291" i="14" s="1"/>
  <c r="D270" i="14" a="1"/>
  <c r="D270" i="14" s="1"/>
  <c r="C270" i="14" a="1"/>
  <c r="C270" i="14" s="1"/>
  <c r="A270" i="14" a="1"/>
  <c r="A270" i="14" s="1"/>
  <c r="B270" i="14" a="1"/>
  <c r="B270" i="14" s="1"/>
  <c r="D385" i="14" a="1"/>
  <c r="D385" i="14" s="1"/>
  <c r="C377" i="14" a="1"/>
  <c r="C377" i="14" s="1"/>
  <c r="C366" i="14" a="1"/>
  <c r="C366" i="14" s="1"/>
  <c r="C355" i="14" a="1"/>
  <c r="C355" i="14" s="1"/>
  <c r="D353" i="14" a="1"/>
  <c r="D353" i="14" s="1"/>
  <c r="A349" i="14" a="1"/>
  <c r="A349" i="14" s="1"/>
  <c r="C345" i="14" a="1"/>
  <c r="C345" i="14" s="1"/>
  <c r="D338" i="14" a="1"/>
  <c r="D338" i="14" s="1"/>
  <c r="D334" i="14" a="1"/>
  <c r="D334" i="14" s="1"/>
  <c r="D333" i="14" a="1"/>
  <c r="D333" i="14" s="1"/>
  <c r="D331" i="14" a="1"/>
  <c r="D331" i="14" s="1"/>
  <c r="C330" i="14" a="1"/>
  <c r="C330" i="14" s="1"/>
  <c r="C329" i="14" a="1"/>
  <c r="C329" i="14" s="1"/>
  <c r="C328" i="14" a="1"/>
  <c r="C328" i="14" s="1"/>
  <c r="B324" i="14" a="1"/>
  <c r="B324" i="14" s="1"/>
  <c r="A324" i="14" a="1"/>
  <c r="A324" i="14" s="1"/>
  <c r="D323" i="14" a="1"/>
  <c r="D323" i="14" s="1"/>
  <c r="D253" i="14" a="1"/>
  <c r="D253" i="14" s="1"/>
  <c r="B253" i="14" a="1"/>
  <c r="B253" i="14" s="1"/>
  <c r="C253" i="14" a="1"/>
  <c r="C253" i="14" s="1"/>
  <c r="A253" i="14" a="1"/>
  <c r="A253" i="14" s="1"/>
  <c r="B240" i="14" a="1"/>
  <c r="B240" i="14" s="1"/>
  <c r="C240" i="14" a="1"/>
  <c r="C240" i="14" s="1"/>
  <c r="D240" i="14" a="1"/>
  <c r="D240" i="14" s="1"/>
  <c r="A240" i="14" a="1"/>
  <c r="A240" i="14" s="1"/>
  <c r="A348" i="14" a="1"/>
  <c r="A348" i="14" s="1"/>
  <c r="D336" i="14" a="1"/>
  <c r="D336" i="14" s="1"/>
  <c r="B314" i="14" a="1"/>
  <c r="B314" i="14" s="1"/>
  <c r="A314" i="14" a="1"/>
  <c r="A314" i="14" s="1"/>
  <c r="B312" i="14" a="1"/>
  <c r="B312" i="14" s="1"/>
  <c r="C312" i="14" a="1"/>
  <c r="C312" i="14" s="1"/>
  <c r="A304" i="14" a="1"/>
  <c r="A304" i="14" s="1"/>
  <c r="B304" i="14" a="1"/>
  <c r="B304" i="14" s="1"/>
  <c r="A296" i="14" a="1"/>
  <c r="A296" i="14" s="1"/>
  <c r="B296" i="14" a="1"/>
  <c r="B296" i="14" s="1"/>
  <c r="D296" i="14" a="1"/>
  <c r="D296" i="14" s="1"/>
  <c r="D291" i="14" a="1"/>
  <c r="D291" i="14" s="1"/>
  <c r="B282" i="14" a="1"/>
  <c r="B282" i="14" s="1"/>
  <c r="D282" i="14" a="1"/>
  <c r="D282" i="14" s="1"/>
  <c r="A282" i="14" a="1"/>
  <c r="A282" i="14" s="1"/>
  <c r="B257" i="14" a="1"/>
  <c r="B257" i="14" s="1"/>
  <c r="C257" i="14" a="1"/>
  <c r="C257" i="14" s="1"/>
  <c r="A257" i="14" a="1"/>
  <c r="A257" i="14" s="1"/>
  <c r="D257" i="14" a="1"/>
  <c r="D257" i="14" s="1"/>
  <c r="C385" i="14" a="1"/>
  <c r="C385" i="14" s="1"/>
  <c r="B377" i="14" a="1"/>
  <c r="B377" i="14" s="1"/>
  <c r="B376" i="14" a="1"/>
  <c r="B376" i="14" s="1"/>
  <c r="B366" i="14" a="1"/>
  <c r="B366" i="14" s="1"/>
  <c r="A357" i="14" a="1"/>
  <c r="A357" i="14" s="1"/>
  <c r="B355" i="14" a="1"/>
  <c r="B355" i="14" s="1"/>
  <c r="C353" i="14" a="1"/>
  <c r="C353" i="14" s="1"/>
  <c r="B345" i="14" a="1"/>
  <c r="B345" i="14" s="1"/>
  <c r="B344" i="14" a="1"/>
  <c r="B344" i="14" s="1"/>
  <c r="C338" i="14" a="1"/>
  <c r="C338" i="14" s="1"/>
  <c r="C335" i="14" a="1"/>
  <c r="C335" i="14" s="1"/>
  <c r="C334" i="14" a="1"/>
  <c r="C334" i="14" s="1"/>
  <c r="C333" i="14" a="1"/>
  <c r="C333" i="14" s="1"/>
  <c r="B331" i="14" a="1"/>
  <c r="B331" i="14" s="1"/>
  <c r="B329" i="14" a="1"/>
  <c r="B329" i="14" s="1"/>
  <c r="A325" i="14" a="1"/>
  <c r="A325" i="14" s="1"/>
  <c r="B325" i="14" a="1"/>
  <c r="B325" i="14" s="1"/>
  <c r="A323" i="14" a="1"/>
  <c r="A323" i="14" s="1"/>
  <c r="D318" i="14" a="1"/>
  <c r="D318" i="14" s="1"/>
  <c r="A318" i="14" a="1"/>
  <c r="A318" i="14" s="1"/>
  <c r="D314" i="14" a="1"/>
  <c r="D314" i="14" s="1"/>
  <c r="A294" i="14" a="1"/>
  <c r="A294" i="14" s="1"/>
  <c r="B294" i="14" a="1"/>
  <c r="B294" i="14" s="1"/>
  <c r="C294" i="14" a="1"/>
  <c r="C294" i="14" s="1"/>
  <c r="D286" i="14" a="1"/>
  <c r="D286" i="14" s="1"/>
  <c r="A286" i="14" a="1"/>
  <c r="A286" i="14" s="1"/>
  <c r="B286" i="14" a="1"/>
  <c r="B286" i="14" s="1"/>
  <c r="C278" i="14" a="1"/>
  <c r="C278" i="14" s="1"/>
  <c r="D278" i="14" a="1"/>
  <c r="D278" i="14" s="1"/>
  <c r="A278" i="14" a="1"/>
  <c r="A278" i="14" s="1"/>
  <c r="B278" i="14" a="1"/>
  <c r="B278" i="14" s="1"/>
  <c r="D349" i="14" a="1"/>
  <c r="D349" i="14" s="1"/>
  <c r="A345" i="14" a="1"/>
  <c r="A345" i="14" s="1"/>
  <c r="C336" i="14" a="1"/>
  <c r="C336" i="14" s="1"/>
  <c r="A329" i="14" a="1"/>
  <c r="A329" i="14" s="1"/>
  <c r="A328" i="14" a="1"/>
  <c r="A328" i="14" s="1"/>
  <c r="D321" i="14" a="1"/>
  <c r="D321" i="14" s="1"/>
  <c r="C310" i="14" a="1"/>
  <c r="C310" i="14" s="1"/>
  <c r="D310" i="14" a="1"/>
  <c r="D310" i="14" s="1"/>
  <c r="A310" i="14" a="1"/>
  <c r="A310" i="14" s="1"/>
  <c r="C308" i="14" a="1"/>
  <c r="C308" i="14" s="1"/>
  <c r="D304" i="14" a="1"/>
  <c r="D304" i="14" s="1"/>
  <c r="C296" i="14" a="1"/>
  <c r="C296" i="14" s="1"/>
  <c r="D294" i="14" a="1"/>
  <c r="D294" i="14" s="1"/>
  <c r="C286" i="14" a="1"/>
  <c r="C286" i="14" s="1"/>
  <c r="A277" i="14" a="1"/>
  <c r="A277" i="14" s="1"/>
  <c r="D277" i="14" a="1"/>
  <c r="D277" i="14" s="1"/>
  <c r="B277" i="14" a="1"/>
  <c r="B277" i="14" s="1"/>
  <c r="C277" i="14" a="1"/>
  <c r="C277" i="14" s="1"/>
  <c r="B336" i="14" a="1"/>
  <c r="B336" i="14" s="1"/>
  <c r="B321" i="14" a="1"/>
  <c r="B321" i="14" s="1"/>
  <c r="D319" i="14" a="1"/>
  <c r="D319" i="14" s="1"/>
  <c r="C319" i="14" a="1"/>
  <c r="C319" i="14" s="1"/>
  <c r="A315" i="14" a="1"/>
  <c r="A315" i="14" s="1"/>
  <c r="B315" i="14" a="1"/>
  <c r="B315" i="14" s="1"/>
  <c r="C301" i="14" a="1"/>
  <c r="C301" i="14" s="1"/>
  <c r="B301" i="14" a="1"/>
  <c r="B301" i="14" s="1"/>
  <c r="C299" i="14" a="1"/>
  <c r="C299" i="14" s="1"/>
  <c r="D299" i="14" a="1"/>
  <c r="D299" i="14" s="1"/>
  <c r="A299" i="14" a="1"/>
  <c r="A299" i="14" s="1"/>
  <c r="B292" i="14" a="1"/>
  <c r="B292" i="14" s="1"/>
  <c r="C292" i="14" a="1"/>
  <c r="C292" i="14" s="1"/>
  <c r="D292" i="14" a="1"/>
  <c r="D292" i="14" s="1"/>
  <c r="A292" i="14" a="1"/>
  <c r="A292" i="14" s="1"/>
  <c r="D288" i="14" a="1"/>
  <c r="D288" i="14" s="1"/>
  <c r="A288" i="14" a="1"/>
  <c r="A288" i="14" s="1"/>
  <c r="C288" i="14" a="1"/>
  <c r="C288" i="14" s="1"/>
  <c r="B276" i="14" a="1"/>
  <c r="B276" i="14" s="1"/>
  <c r="D276" i="14" a="1"/>
  <c r="D276" i="14" s="1"/>
  <c r="A276" i="14" a="1"/>
  <c r="A276" i="14" s="1"/>
  <c r="C276" i="14" a="1"/>
  <c r="C276" i="14" s="1"/>
  <c r="C243" i="14" a="1"/>
  <c r="C243" i="14" s="1"/>
  <c r="D243" i="14" a="1"/>
  <c r="D243" i="14" s="1"/>
  <c r="A243" i="14" a="1"/>
  <c r="A243" i="14" s="1"/>
  <c r="B243" i="14" a="1"/>
  <c r="B243" i="14" s="1"/>
  <c r="A334" i="14" a="1"/>
  <c r="A334" i="14" s="1"/>
  <c r="D326" i="14" a="1"/>
  <c r="D326" i="14" s="1"/>
  <c r="A321" i="14" a="1"/>
  <c r="A321" i="14" s="1"/>
  <c r="B313" i="14" a="1"/>
  <c r="B313" i="14" s="1"/>
  <c r="C313" i="14" a="1"/>
  <c r="C313" i="14" s="1"/>
  <c r="A313" i="14" a="1"/>
  <c r="A313" i="14" s="1"/>
  <c r="B303" i="14" a="1"/>
  <c r="B303" i="14" s="1"/>
  <c r="D303" i="14" a="1"/>
  <c r="D303" i="14" s="1"/>
  <c r="A303" i="14" a="1"/>
  <c r="A303" i="14" s="1"/>
  <c r="D301" i="14" a="1"/>
  <c r="D301" i="14" s="1"/>
  <c r="B299" i="14" a="1"/>
  <c r="B299" i="14" s="1"/>
  <c r="B288" i="14" a="1"/>
  <c r="B288" i="14" s="1"/>
  <c r="B280" i="14" a="1"/>
  <c r="B280" i="14" s="1"/>
  <c r="C280" i="14" a="1"/>
  <c r="C280" i="14" s="1"/>
  <c r="A280" i="14" a="1"/>
  <c r="A280" i="14" s="1"/>
  <c r="C275" i="14" a="1"/>
  <c r="C275" i="14" s="1"/>
  <c r="D275" i="14" a="1"/>
  <c r="D275" i="14" s="1"/>
  <c r="A275" i="14" a="1"/>
  <c r="A275" i="14" s="1"/>
  <c r="B275" i="14" a="1"/>
  <c r="B275" i="14" s="1"/>
  <c r="B272" i="14" a="1"/>
  <c r="B272" i="14" s="1"/>
  <c r="D272" i="14" a="1"/>
  <c r="D272" i="14" s="1"/>
  <c r="A272" i="14" a="1"/>
  <c r="A272" i="14" s="1"/>
  <c r="C272" i="14" a="1"/>
  <c r="C272" i="14" s="1"/>
  <c r="D315" i="14" a="1"/>
  <c r="D315" i="14" s="1"/>
  <c r="C311" i="14" a="1"/>
  <c r="C311" i="14" s="1"/>
  <c r="D311" i="14" a="1"/>
  <c r="D311" i="14" s="1"/>
  <c r="B311" i="14" a="1"/>
  <c r="B311" i="14" s="1"/>
  <c r="D309" i="14" a="1"/>
  <c r="D309" i="14" s="1"/>
  <c r="A309" i="14" a="1"/>
  <c r="A309" i="14" s="1"/>
  <c r="C309" i="14" a="1"/>
  <c r="C309" i="14" s="1"/>
  <c r="A301" i="14" a="1"/>
  <c r="A301" i="14" s="1"/>
  <c r="D287" i="14" a="1"/>
  <c r="D287" i="14" s="1"/>
  <c r="B287" i="14" a="1"/>
  <c r="B287" i="14" s="1"/>
  <c r="C287" i="14" a="1"/>
  <c r="C287" i="14" s="1"/>
  <c r="A283" i="14" a="1"/>
  <c r="A283" i="14" s="1"/>
  <c r="B283" i="14" a="1"/>
  <c r="B283" i="14" s="1"/>
  <c r="C283" i="14" a="1"/>
  <c r="C283" i="14" s="1"/>
  <c r="D283" i="14" a="1"/>
  <c r="D283" i="14" s="1"/>
  <c r="D280" i="14" a="1"/>
  <c r="D280" i="14" s="1"/>
  <c r="D274" i="14" a="1"/>
  <c r="D274" i="14" s="1"/>
  <c r="C274" i="14" a="1"/>
  <c r="C274" i="14" s="1"/>
  <c r="A274" i="14" a="1"/>
  <c r="A274" i="14" s="1"/>
  <c r="B274" i="14" a="1"/>
  <c r="B274" i="14" s="1"/>
  <c r="C271" i="14" a="1"/>
  <c r="C271" i="14" s="1"/>
  <c r="D271" i="14" a="1"/>
  <c r="D271" i="14" s="1"/>
  <c r="A271" i="14" a="1"/>
  <c r="A271" i="14" s="1"/>
  <c r="B271" i="14" a="1"/>
  <c r="B271" i="14" s="1"/>
  <c r="B268" i="14" a="1"/>
  <c r="B268" i="14" s="1"/>
  <c r="C268" i="14" a="1"/>
  <c r="C268" i="14" s="1"/>
  <c r="D268" i="14" a="1"/>
  <c r="D268" i="14" s="1"/>
  <c r="A268" i="14" a="1"/>
  <c r="A268" i="14" s="1"/>
  <c r="D307" i="14" a="1"/>
  <c r="D307" i="14" s="1"/>
  <c r="B290" i="14" a="1"/>
  <c r="B290" i="14" s="1"/>
  <c r="A281" i="14" a="1"/>
  <c r="A281" i="14" s="1"/>
  <c r="B279" i="14" a="1"/>
  <c r="B279" i="14" s="1"/>
  <c r="A267" i="14" a="1"/>
  <c r="A267" i="14" s="1"/>
  <c r="C265" i="14" a="1"/>
  <c r="C265" i="14" s="1"/>
  <c r="A265" i="14" a="1"/>
  <c r="A265" i="14" s="1"/>
  <c r="C254" i="14" a="1"/>
  <c r="C254" i="14" s="1"/>
  <c r="D254" i="14" a="1"/>
  <c r="D254" i="14" s="1"/>
  <c r="A254" i="14" a="1"/>
  <c r="A254" i="14" s="1"/>
  <c r="B245" i="14" a="1"/>
  <c r="B245" i="14" s="1"/>
  <c r="C245" i="14" a="1"/>
  <c r="C245" i="14" s="1"/>
  <c r="C237" i="14" a="1"/>
  <c r="C237" i="14" s="1"/>
  <c r="A237" i="14" a="1"/>
  <c r="A237" i="14" s="1"/>
  <c r="B237" i="14" a="1"/>
  <c r="B237" i="14" s="1"/>
  <c r="D237" i="14" a="1"/>
  <c r="D237" i="14" s="1"/>
  <c r="A259" i="14" a="1"/>
  <c r="A259" i="14" s="1"/>
  <c r="B259" i="14" a="1"/>
  <c r="B259" i="14" s="1"/>
  <c r="D252" i="14" a="1"/>
  <c r="D252" i="14" s="1"/>
  <c r="B252" i="14" a="1"/>
  <c r="B252" i="14" s="1"/>
  <c r="B207" i="14" a="1"/>
  <c r="B207" i="14" s="1"/>
  <c r="A207" i="14" a="1"/>
  <c r="A207" i="14" s="1"/>
  <c r="C207" i="14" a="1"/>
  <c r="C207" i="14" s="1"/>
  <c r="D207" i="14" a="1"/>
  <c r="D207" i="14" s="1"/>
  <c r="A290" i="14" a="1"/>
  <c r="A290" i="14" s="1"/>
  <c r="A279" i="14" a="1"/>
  <c r="A279" i="14" s="1"/>
  <c r="B247" i="14" a="1"/>
  <c r="B247" i="14" s="1"/>
  <c r="D247" i="14" a="1"/>
  <c r="D247" i="14" s="1"/>
  <c r="A247" i="14" a="1"/>
  <c r="A247" i="14" s="1"/>
  <c r="C225" i="14" a="1"/>
  <c r="C225" i="14" s="1"/>
  <c r="D225" i="14" a="1"/>
  <c r="D225" i="14" s="1"/>
  <c r="B225" i="14" a="1"/>
  <c r="B225" i="14" s="1"/>
  <c r="A225" i="14" a="1"/>
  <c r="A225" i="14" s="1"/>
  <c r="D213" i="14" a="1"/>
  <c r="D213" i="14" s="1"/>
  <c r="A213" i="14" a="1"/>
  <c r="A213" i="14" s="1"/>
  <c r="B213" i="14" a="1"/>
  <c r="B213" i="14" s="1"/>
  <c r="C213" i="14" a="1"/>
  <c r="C213" i="14" s="1"/>
  <c r="C284" i="14" a="1"/>
  <c r="C284" i="14" s="1"/>
  <c r="D281" i="14" a="1"/>
  <c r="D281" i="14" s="1"/>
  <c r="B265" i="14" a="1"/>
  <c r="B265" i="14" s="1"/>
  <c r="D263" i="14" a="1"/>
  <c r="D263" i="14" s="1"/>
  <c r="B263" i="14" a="1"/>
  <c r="B263" i="14" s="1"/>
  <c r="C259" i="14" a="1"/>
  <c r="C259" i="14" s="1"/>
  <c r="B254" i="14" a="1"/>
  <c r="B254" i="14" s="1"/>
  <c r="C252" i="14" a="1"/>
  <c r="C252" i="14" s="1"/>
  <c r="D249" i="14" a="1"/>
  <c r="D249" i="14" s="1"/>
  <c r="D234" i="14" a="1"/>
  <c r="D234" i="14" s="1"/>
  <c r="C234" i="14" a="1"/>
  <c r="C234" i="14" s="1"/>
  <c r="B234" i="14" a="1"/>
  <c r="B234" i="14" s="1"/>
  <c r="D267" i="14" a="1"/>
  <c r="D267" i="14" s="1"/>
  <c r="C255" i="14" a="1"/>
  <c r="C255" i="14" s="1"/>
  <c r="A255" i="14" a="1"/>
  <c r="A255" i="14" s="1"/>
  <c r="C249" i="14" a="1"/>
  <c r="C249" i="14" s="1"/>
  <c r="C247" i="14" a="1"/>
  <c r="C247" i="14" s="1"/>
  <c r="D242" i="14" a="1"/>
  <c r="D242" i="14" s="1"/>
  <c r="B242" i="14" a="1"/>
  <c r="B242" i="14" s="1"/>
  <c r="C242" i="14" a="1"/>
  <c r="C242" i="14" s="1"/>
  <c r="B239" i="14" a="1"/>
  <c r="B239" i="14" s="1"/>
  <c r="C239" i="14" a="1"/>
  <c r="C239" i="14" s="1"/>
  <c r="A239" i="14" a="1"/>
  <c r="A239" i="14" s="1"/>
  <c r="A234" i="14" a="1"/>
  <c r="A234" i="14" s="1"/>
  <c r="B228" i="14" a="1"/>
  <c r="B228" i="14" s="1"/>
  <c r="A228" i="14" a="1"/>
  <c r="A228" i="14" s="1"/>
  <c r="C228" i="14" a="1"/>
  <c r="C228" i="14" s="1"/>
  <c r="D228" i="14" a="1"/>
  <c r="D228" i="14" s="1"/>
  <c r="C281" i="14" a="1"/>
  <c r="C281" i="14" s="1"/>
  <c r="D279" i="14" a="1"/>
  <c r="D279" i="14" s="1"/>
  <c r="C264" i="14" a="1"/>
  <c r="C264" i="14" s="1"/>
  <c r="D264" i="14" a="1"/>
  <c r="D264" i="14" s="1"/>
  <c r="A258" i="14" a="1"/>
  <c r="A258" i="14" s="1"/>
  <c r="B258" i="14" a="1"/>
  <c r="B258" i="14" s="1"/>
  <c r="D258" i="14" a="1"/>
  <c r="D258" i="14" s="1"/>
  <c r="B249" i="14" a="1"/>
  <c r="B249" i="14" s="1"/>
  <c r="B246" i="14" a="1"/>
  <c r="B246" i="14" s="1"/>
  <c r="C246" i="14" a="1"/>
  <c r="C246" i="14" s="1"/>
  <c r="A246" i="14" a="1"/>
  <c r="A246" i="14" s="1"/>
  <c r="C244" i="14" a="1"/>
  <c r="C244" i="14" s="1"/>
  <c r="D244" i="14" a="1"/>
  <c r="D244" i="14" s="1"/>
  <c r="A244" i="14" a="1"/>
  <c r="A244" i="14" s="1"/>
  <c r="B244" i="14" a="1"/>
  <c r="B244" i="14" s="1"/>
  <c r="D239" i="14" a="1"/>
  <c r="D239" i="14" s="1"/>
  <c r="B227" i="14" a="1"/>
  <c r="B227" i="14" s="1"/>
  <c r="C227" i="14" a="1"/>
  <c r="C227" i="14" s="1"/>
  <c r="A227" i="14" a="1"/>
  <c r="A227" i="14" s="1"/>
  <c r="D227" i="14" a="1"/>
  <c r="D227" i="14" s="1"/>
  <c r="C267" i="14" a="1"/>
  <c r="C267" i="14" s="1"/>
  <c r="A261" i="14" a="1"/>
  <c r="A261" i="14" s="1"/>
  <c r="C261" i="14" a="1"/>
  <c r="C261" i="14" s="1"/>
  <c r="B256" i="14" a="1"/>
  <c r="B256" i="14" s="1"/>
  <c r="C256" i="14" a="1"/>
  <c r="C256" i="14" s="1"/>
  <c r="B255" i="14" a="1"/>
  <c r="B255" i="14" s="1"/>
  <c r="A252" i="14" a="1"/>
  <c r="A252" i="14" s="1"/>
  <c r="A248" i="14" a="1"/>
  <c r="A248" i="14" s="1"/>
  <c r="B248" i="14" a="1"/>
  <c r="B248" i="14" s="1"/>
  <c r="D248" i="14" a="1"/>
  <c r="D248" i="14" s="1"/>
  <c r="D246" i="14" a="1"/>
  <c r="D246" i="14" s="1"/>
  <c r="C238" i="14" a="1"/>
  <c r="C238" i="14" s="1"/>
  <c r="A238" i="14" a="1"/>
  <c r="A238" i="14" s="1"/>
  <c r="B238" i="14" a="1"/>
  <c r="B238" i="14" s="1"/>
  <c r="D238" i="14" a="1"/>
  <c r="D238" i="14" s="1"/>
  <c r="A231" i="14" a="1"/>
  <c r="A231" i="14" s="1"/>
  <c r="B231" i="14" a="1"/>
  <c r="B231" i="14" s="1"/>
  <c r="C231" i="14" a="1"/>
  <c r="C231" i="14" s="1"/>
  <c r="D231" i="14" a="1"/>
  <c r="D231" i="14" s="1"/>
  <c r="D261" i="14" a="1"/>
  <c r="D261" i="14" s="1"/>
  <c r="D251" i="14" a="1"/>
  <c r="D251" i="14" s="1"/>
  <c r="A251" i="14" a="1"/>
  <c r="A251" i="14" s="1"/>
  <c r="A241" i="14" a="1"/>
  <c r="A241" i="14" s="1"/>
  <c r="D241" i="14" a="1"/>
  <c r="D241" i="14" s="1"/>
  <c r="C241" i="14" a="1"/>
  <c r="C241" i="14" s="1"/>
  <c r="C215" i="14" a="1"/>
  <c r="C215" i="14" s="1"/>
  <c r="A215" i="14" a="1"/>
  <c r="A215" i="14" s="1"/>
  <c r="B215" i="14" a="1"/>
  <c r="B215" i="14" s="1"/>
  <c r="D215" i="14" a="1"/>
  <c r="D215" i="14" s="1"/>
  <c r="C203" i="14" a="1"/>
  <c r="C203" i="14" s="1"/>
  <c r="D203" i="14" a="1"/>
  <c r="D203" i="14" s="1"/>
  <c r="A203" i="14" a="1"/>
  <c r="A203" i="14" s="1"/>
  <c r="B203" i="14" a="1"/>
  <c r="B203" i="14" s="1"/>
  <c r="B163" i="14" a="1"/>
  <c r="B163" i="14" s="1"/>
  <c r="C163" i="14" a="1"/>
  <c r="C163" i="14" s="1"/>
  <c r="D163" i="14" a="1"/>
  <c r="D163" i="14" s="1"/>
  <c r="A163" i="14" a="1"/>
  <c r="A163" i="14" s="1"/>
  <c r="C224" i="14" a="1"/>
  <c r="C224" i="14" s="1"/>
  <c r="D224" i="14" a="1"/>
  <c r="D224" i="14" s="1"/>
  <c r="A219" i="14" a="1"/>
  <c r="A219" i="14" s="1"/>
  <c r="B219" i="14" a="1"/>
  <c r="B219" i="14" s="1"/>
  <c r="B216" i="14" a="1"/>
  <c r="B216" i="14" s="1"/>
  <c r="C216" i="14" a="1"/>
  <c r="C216" i="14" s="1"/>
  <c r="A208" i="14" a="1"/>
  <c r="A208" i="14" s="1"/>
  <c r="B208" i="14" a="1"/>
  <c r="B208" i="14" s="1"/>
  <c r="B205" i="14" a="1"/>
  <c r="B205" i="14" s="1"/>
  <c r="C205" i="14" a="1"/>
  <c r="C205" i="14" s="1"/>
  <c r="A205" i="14" a="1"/>
  <c r="A205" i="14" s="1"/>
  <c r="A200" i="14" a="1"/>
  <c r="A200" i="14" s="1"/>
  <c r="B200" i="14" a="1"/>
  <c r="B200" i="14" s="1"/>
  <c r="C200" i="14" a="1"/>
  <c r="C200" i="14" s="1"/>
  <c r="A197" i="14" a="1"/>
  <c r="A197" i="14" s="1"/>
  <c r="B197" i="14" a="1"/>
  <c r="B197" i="14" s="1"/>
  <c r="C197" i="14" a="1"/>
  <c r="C197" i="14" s="1"/>
  <c r="D197" i="14" a="1"/>
  <c r="D197" i="14" s="1"/>
  <c r="A189" i="14" a="1"/>
  <c r="A189" i="14" s="1"/>
  <c r="B189" i="14" a="1"/>
  <c r="B189" i="14" s="1"/>
  <c r="C189" i="14" a="1"/>
  <c r="C189" i="14" s="1"/>
  <c r="B184" i="14" a="1"/>
  <c r="B184" i="14" s="1"/>
  <c r="C184" i="14" a="1"/>
  <c r="C184" i="14" s="1"/>
  <c r="D184" i="14" a="1"/>
  <c r="D184" i="14" s="1"/>
  <c r="A184" i="14" a="1"/>
  <c r="A184" i="14" s="1"/>
  <c r="B173" i="14" a="1"/>
  <c r="B173" i="14" s="1"/>
  <c r="C173" i="14" a="1"/>
  <c r="C173" i="14" s="1"/>
  <c r="D173" i="14" a="1"/>
  <c r="D173" i="14" s="1"/>
  <c r="A173" i="14" a="1"/>
  <c r="A173" i="14" s="1"/>
  <c r="D169" i="14" a="1"/>
  <c r="D169" i="14" s="1"/>
  <c r="A169" i="14" a="1"/>
  <c r="A169" i="14" s="1"/>
  <c r="B169" i="14" a="1"/>
  <c r="B169" i="14" s="1"/>
  <c r="C169" i="14" a="1"/>
  <c r="C169" i="14" s="1"/>
  <c r="C260" i="14" a="1"/>
  <c r="C260" i="14" s="1"/>
  <c r="C250" i="14" a="1"/>
  <c r="C250" i="14" s="1"/>
  <c r="D219" i="14" a="1"/>
  <c r="D219" i="14" s="1"/>
  <c r="C212" i="14" a="1"/>
  <c r="C212" i="14" s="1"/>
  <c r="D202" i="14" a="1"/>
  <c r="D202" i="14" s="1"/>
  <c r="A202" i="14" a="1"/>
  <c r="A202" i="14" s="1"/>
  <c r="B202" i="14" a="1"/>
  <c r="B202" i="14" s="1"/>
  <c r="D200" i="14" a="1"/>
  <c r="D200" i="14" s="1"/>
  <c r="B196" i="14" a="1"/>
  <c r="B196" i="14" s="1"/>
  <c r="C196" i="14" a="1"/>
  <c r="C196" i="14" s="1"/>
  <c r="D196" i="14" a="1"/>
  <c r="D196" i="14" s="1"/>
  <c r="D189" i="14" a="1"/>
  <c r="D189" i="14" s="1"/>
  <c r="C183" i="14" a="1"/>
  <c r="C183" i="14" s="1"/>
  <c r="D183" i="14" a="1"/>
  <c r="D183" i="14" s="1"/>
  <c r="A183" i="14" a="1"/>
  <c r="A183" i="14" s="1"/>
  <c r="B183" i="14" a="1"/>
  <c r="B183" i="14" s="1"/>
  <c r="A177" i="14" a="1"/>
  <c r="A177" i="14" s="1"/>
  <c r="B177" i="14" a="1"/>
  <c r="B177" i="14" s="1"/>
  <c r="C177" i="14" a="1"/>
  <c r="C177" i="14" s="1"/>
  <c r="D177" i="14" a="1"/>
  <c r="D177" i="14" s="1"/>
  <c r="A168" i="14" a="1"/>
  <c r="A168" i="14" s="1"/>
  <c r="B168" i="14" a="1"/>
  <c r="B168" i="14" s="1"/>
  <c r="C168" i="14" a="1"/>
  <c r="C168" i="14" s="1"/>
  <c r="D168" i="14" a="1"/>
  <c r="D168" i="14" s="1"/>
  <c r="B217" i="14" a="1"/>
  <c r="B217" i="14" s="1"/>
  <c r="C217" i="14" a="1"/>
  <c r="C217" i="14" s="1"/>
  <c r="D208" i="14" a="1"/>
  <c r="D208" i="14" s="1"/>
  <c r="D205" i="14" a="1"/>
  <c r="D205" i="14" s="1"/>
  <c r="A199" i="14" a="1"/>
  <c r="A199" i="14" s="1"/>
  <c r="B199" i="14" a="1"/>
  <c r="B199" i="14" s="1"/>
  <c r="C199" i="14" a="1"/>
  <c r="C199" i="14" s="1"/>
  <c r="C193" i="14" a="1"/>
  <c r="C193" i="14" s="1"/>
  <c r="D193" i="14" a="1"/>
  <c r="D193" i="14" s="1"/>
  <c r="A193" i="14" a="1"/>
  <c r="A193" i="14" s="1"/>
  <c r="A188" i="14" a="1"/>
  <c r="A188" i="14" s="1"/>
  <c r="B188" i="14" a="1"/>
  <c r="B188" i="14" s="1"/>
  <c r="C188" i="14" a="1"/>
  <c r="C188" i="14" s="1"/>
  <c r="D188" i="14" a="1"/>
  <c r="D188" i="14" s="1"/>
  <c r="A176" i="14" a="1"/>
  <c r="A176" i="14" s="1"/>
  <c r="B176" i="14" a="1"/>
  <c r="B176" i="14" s="1"/>
  <c r="C176" i="14" a="1"/>
  <c r="C176" i="14" s="1"/>
  <c r="D176" i="14" a="1"/>
  <c r="D176" i="14" s="1"/>
  <c r="A167" i="14" a="1"/>
  <c r="A167" i="14" s="1"/>
  <c r="B167" i="14" a="1"/>
  <c r="B167" i="14" s="1"/>
  <c r="C167" i="14" a="1"/>
  <c r="C167" i="14" s="1"/>
  <c r="D167" i="14" a="1"/>
  <c r="D167" i="14" s="1"/>
  <c r="B161" i="14" a="1"/>
  <c r="B161" i="14" s="1"/>
  <c r="C161" i="14" a="1"/>
  <c r="C161" i="14" s="1"/>
  <c r="D161" i="14" a="1"/>
  <c r="D161" i="14" s="1"/>
  <c r="A161" i="14" a="1"/>
  <c r="A161" i="14" s="1"/>
  <c r="D156" i="14" a="1"/>
  <c r="D156" i="14" s="1"/>
  <c r="A156" i="14" a="1"/>
  <c r="A156" i="14" s="1"/>
  <c r="B156" i="14" a="1"/>
  <c r="B156" i="14" s="1"/>
  <c r="C156" i="14" a="1"/>
  <c r="C156" i="14" s="1"/>
  <c r="B224" i="14" a="1"/>
  <c r="B224" i="14" s="1"/>
  <c r="C219" i="14" a="1"/>
  <c r="C219" i="14" s="1"/>
  <c r="D216" i="14" a="1"/>
  <c r="D216" i="14" s="1"/>
  <c r="B212" i="14" a="1"/>
  <c r="B212" i="14" s="1"/>
  <c r="C208" i="14" a="1"/>
  <c r="C208" i="14" s="1"/>
  <c r="B206" i="14" a="1"/>
  <c r="B206" i="14" s="1"/>
  <c r="C206" i="14" a="1"/>
  <c r="C206" i="14" s="1"/>
  <c r="B160" i="14" a="1"/>
  <c r="B160" i="14" s="1"/>
  <c r="C160" i="14" a="1"/>
  <c r="C160" i="14" s="1"/>
  <c r="D160" i="14" a="1"/>
  <c r="D160" i="14" s="1"/>
  <c r="A160" i="14" a="1"/>
  <c r="A160" i="14" s="1"/>
  <c r="A229" i="14" a="1"/>
  <c r="A229" i="14" s="1"/>
  <c r="B229" i="14" a="1"/>
  <c r="B229" i="14" s="1"/>
  <c r="D220" i="14" a="1"/>
  <c r="D220" i="14" s="1"/>
  <c r="C214" i="14" a="1"/>
  <c r="C214" i="14" s="1"/>
  <c r="D214" i="14" a="1"/>
  <c r="D214" i="14" s="1"/>
  <c r="C204" i="14" a="1"/>
  <c r="C204" i="14" s="1"/>
  <c r="D204" i="14" a="1"/>
  <c r="D204" i="14" s="1"/>
  <c r="A204" i="14" a="1"/>
  <c r="A204" i="14" s="1"/>
  <c r="B195" i="14" a="1"/>
  <c r="B195" i="14" s="1"/>
  <c r="C195" i="14" a="1"/>
  <c r="C195" i="14" s="1"/>
  <c r="D195" i="14" a="1"/>
  <c r="D195" i="14" s="1"/>
  <c r="A195" i="14" a="1"/>
  <c r="A195" i="14" s="1"/>
  <c r="C192" i="14" a="1"/>
  <c r="C192" i="14" s="1"/>
  <c r="D192" i="14" a="1"/>
  <c r="D192" i="14" s="1"/>
  <c r="A192" i="14" a="1"/>
  <c r="A192" i="14" s="1"/>
  <c r="B192" i="14" a="1"/>
  <c r="B192" i="14" s="1"/>
  <c r="A187" i="14" a="1"/>
  <c r="A187" i="14" s="1"/>
  <c r="B187" i="14" a="1"/>
  <c r="B187" i="14" s="1"/>
  <c r="C187" i="14" a="1"/>
  <c r="C187" i="14" s="1"/>
  <c r="D187" i="14" a="1"/>
  <c r="D187" i="14" s="1"/>
  <c r="D179" i="14" a="1"/>
  <c r="D179" i="14" s="1"/>
  <c r="A179" i="14" a="1"/>
  <c r="A179" i="14" s="1"/>
  <c r="B179" i="14" a="1"/>
  <c r="B179" i="14" s="1"/>
  <c r="C179" i="14" a="1"/>
  <c r="C179" i="14" s="1"/>
  <c r="C171" i="14" a="1"/>
  <c r="C171" i="14" s="1"/>
  <c r="D171" i="14" a="1"/>
  <c r="D171" i="14" s="1"/>
  <c r="A171" i="14" a="1"/>
  <c r="A171" i="14" s="1"/>
  <c r="B171" i="14" a="1"/>
  <c r="B171" i="14" s="1"/>
  <c r="A165" i="14" a="1"/>
  <c r="A165" i="14" s="1"/>
  <c r="B165" i="14" a="1"/>
  <c r="B165" i="14" s="1"/>
  <c r="C165" i="14" a="1"/>
  <c r="C165" i="14" s="1"/>
  <c r="D165" i="14" a="1"/>
  <c r="D165" i="14" s="1"/>
  <c r="C236" i="14" a="1"/>
  <c r="C236" i="14" s="1"/>
  <c r="D236" i="14" a="1"/>
  <c r="D236" i="14" s="1"/>
  <c r="C233" i="14" a="1"/>
  <c r="C233" i="14" s="1"/>
  <c r="A224" i="14" a="1"/>
  <c r="A224" i="14" s="1"/>
  <c r="D221" i="14" a="1"/>
  <c r="D221" i="14" s="1"/>
  <c r="C220" i="14" a="1"/>
  <c r="C220" i="14" s="1"/>
  <c r="A218" i="14" a="1"/>
  <c r="A218" i="14" s="1"/>
  <c r="B218" i="14" a="1"/>
  <c r="B218" i="14" s="1"/>
  <c r="D217" i="14" a="1"/>
  <c r="D217" i="14" s="1"/>
  <c r="A216" i="14" a="1"/>
  <c r="A216" i="14" s="1"/>
  <c r="A212" i="14" a="1"/>
  <c r="A212" i="14" s="1"/>
  <c r="D206" i="14" a="1"/>
  <c r="D206" i="14" s="1"/>
  <c r="A186" i="14" a="1"/>
  <c r="A186" i="14" s="1"/>
  <c r="B186" i="14" a="1"/>
  <c r="B186" i="14" s="1"/>
  <c r="C186" i="14" a="1"/>
  <c r="C186" i="14" s="1"/>
  <c r="D186" i="14" a="1"/>
  <c r="D186" i="14" s="1"/>
  <c r="C235" i="14" a="1"/>
  <c r="C235" i="14" s="1"/>
  <c r="B232" i="14" a="1"/>
  <c r="B232" i="14" s="1"/>
  <c r="A230" i="14" a="1"/>
  <c r="A230" i="14" s="1"/>
  <c r="B230" i="14" a="1"/>
  <c r="B230" i="14" s="1"/>
  <c r="D229" i="14" a="1"/>
  <c r="D229" i="14" s="1"/>
  <c r="D211" i="14" a="1"/>
  <c r="D211" i="14" s="1"/>
  <c r="A211" i="14" a="1"/>
  <c r="A211" i="14" s="1"/>
  <c r="B204" i="14" a="1"/>
  <c r="B204" i="14" s="1"/>
  <c r="D181" i="14" a="1"/>
  <c r="D181" i="14" s="1"/>
  <c r="A181" i="14" a="1"/>
  <c r="A181" i="14" s="1"/>
  <c r="B181" i="14" a="1"/>
  <c r="B181" i="14" s="1"/>
  <c r="C181" i="14" a="1"/>
  <c r="C181" i="14" s="1"/>
  <c r="A185" i="14" a="1"/>
  <c r="A185" i="14" s="1"/>
  <c r="A175" i="14" a="1"/>
  <c r="A175" i="14" s="1"/>
  <c r="A164" i="14" a="1"/>
  <c r="A164" i="14" s="1"/>
  <c r="C152" i="14" a="1"/>
  <c r="C152" i="14" s="1"/>
  <c r="A152" i="14" a="1"/>
  <c r="A152" i="14" s="1"/>
  <c r="A149" i="14" a="1"/>
  <c r="A149" i="14" s="1"/>
  <c r="B149" i="14" a="1"/>
  <c r="B149" i="14" s="1"/>
  <c r="C149" i="14" a="1"/>
  <c r="C149" i="14" s="1"/>
  <c r="B148" i="14" a="1"/>
  <c r="B148" i="14" s="1"/>
  <c r="C143" i="14" a="1"/>
  <c r="C143" i="14" s="1"/>
  <c r="A143" i="14" a="1"/>
  <c r="A143" i="14" s="1"/>
  <c r="B143" i="14" a="1"/>
  <c r="B143" i="14" s="1"/>
  <c r="D143" i="14" a="1"/>
  <c r="D143" i="14" s="1"/>
  <c r="A194" i="14" a="1"/>
  <c r="A194" i="14" s="1"/>
  <c r="D166" i="14" a="1"/>
  <c r="D166" i="14" s="1"/>
  <c r="D149" i="14" a="1"/>
  <c r="D149" i="14" s="1"/>
  <c r="A148" i="14" a="1"/>
  <c r="A148" i="14" s="1"/>
  <c r="D175" i="14" a="1"/>
  <c r="D175" i="14" s="1"/>
  <c r="A172" i="14" a="1"/>
  <c r="A172" i="14" s="1"/>
  <c r="D157" i="14" a="1"/>
  <c r="D157" i="14" s="1"/>
  <c r="C153" i="14" a="1"/>
  <c r="C153" i="14" s="1"/>
  <c r="A153" i="14" a="1"/>
  <c r="A153" i="14" s="1"/>
  <c r="D152" i="14" a="1"/>
  <c r="D152" i="14" s="1"/>
  <c r="A147" i="14" a="1"/>
  <c r="A147" i="14" s="1"/>
  <c r="B147" i="14" a="1"/>
  <c r="B147" i="14" s="1"/>
  <c r="C147" i="14" a="1"/>
  <c r="C147" i="14" s="1"/>
  <c r="B145" i="14" a="1"/>
  <c r="B145" i="14" s="1"/>
  <c r="A145" i="14" a="1"/>
  <c r="A145" i="14" s="1"/>
  <c r="C145" i="14" a="1"/>
  <c r="C145" i="14" s="1"/>
  <c r="D145" i="14" a="1"/>
  <c r="D145" i="14" s="1"/>
  <c r="A119" i="14" a="1"/>
  <c r="A119" i="14" s="1"/>
  <c r="B119" i="14" a="1"/>
  <c r="B119" i="14" s="1"/>
  <c r="D119" i="14" a="1"/>
  <c r="D119" i="14" s="1"/>
  <c r="C119" i="14" a="1"/>
  <c r="C119" i="14" s="1"/>
  <c r="D185" i="14" a="1"/>
  <c r="D185" i="14" s="1"/>
  <c r="D174" i="14" a="1"/>
  <c r="D174" i="14" s="1"/>
  <c r="A170" i="14" a="1"/>
  <c r="A170" i="14" s="1"/>
  <c r="C166" i="14" a="1"/>
  <c r="C166" i="14" s="1"/>
  <c r="D164" i="14" a="1"/>
  <c r="D164" i="14" s="1"/>
  <c r="C157" i="14" a="1"/>
  <c r="C157" i="14" s="1"/>
  <c r="D150" i="14" a="1"/>
  <c r="D150" i="14" s="1"/>
  <c r="B150" i="14" a="1"/>
  <c r="B150" i="14" s="1"/>
  <c r="D147" i="14" a="1"/>
  <c r="D147" i="14" s="1"/>
  <c r="C125" i="14" a="1"/>
  <c r="C125" i="14" s="1"/>
  <c r="D125" i="14" a="1"/>
  <c r="D125" i="14" s="1"/>
  <c r="B125" i="14" a="1"/>
  <c r="B125" i="14" s="1"/>
  <c r="B115" i="14" a="1"/>
  <c r="B115" i="14" s="1"/>
  <c r="A115" i="14" a="1"/>
  <c r="A115" i="14" s="1"/>
  <c r="C115" i="14" a="1"/>
  <c r="C115" i="14" s="1"/>
  <c r="D115" i="14" a="1"/>
  <c r="D115" i="14" s="1"/>
  <c r="A201" i="14" a="1"/>
  <c r="A201" i="14" s="1"/>
  <c r="A191" i="14" a="1"/>
  <c r="A191" i="14" s="1"/>
  <c r="C175" i="14" a="1"/>
  <c r="C175" i="14" s="1"/>
  <c r="C164" i="14" a="1"/>
  <c r="C164" i="14" s="1"/>
  <c r="D162" i="14" a="1"/>
  <c r="D162" i="14" s="1"/>
  <c r="B157" i="14" a="1"/>
  <c r="B157" i="14" s="1"/>
  <c r="D153" i="14" a="1"/>
  <c r="D153" i="14" s="1"/>
  <c r="B152" i="14" a="1"/>
  <c r="B152" i="14" s="1"/>
  <c r="A132" i="14" a="1"/>
  <c r="A132" i="14" s="1"/>
  <c r="C132" i="14" a="1"/>
  <c r="C132" i="14" s="1"/>
  <c r="B132" i="14" a="1"/>
  <c r="B132" i="14" s="1"/>
  <c r="D132" i="14" a="1"/>
  <c r="D132" i="14" s="1"/>
  <c r="B198" i="14" a="1"/>
  <c r="B198" i="14" s="1"/>
  <c r="C185" i="14" a="1"/>
  <c r="C185" i="14" s="1"/>
  <c r="D182" i="14" a="1"/>
  <c r="D182" i="14" s="1"/>
  <c r="D172" i="14" a="1"/>
  <c r="D172" i="14" s="1"/>
  <c r="B166" i="14" a="1"/>
  <c r="B166" i="14" s="1"/>
  <c r="B155" i="14" a="1"/>
  <c r="B155" i="14" s="1"/>
  <c r="D155" i="14" a="1"/>
  <c r="D155" i="14" s="1"/>
  <c r="A144" i="14" a="1"/>
  <c r="A144" i="14" s="1"/>
  <c r="B144" i="14" a="1"/>
  <c r="B144" i="14" s="1"/>
  <c r="D144" i="14" a="1"/>
  <c r="D144" i="14" s="1"/>
  <c r="C124" i="14" a="1"/>
  <c r="C124" i="14" s="1"/>
  <c r="B124" i="14" a="1"/>
  <c r="B124" i="14" s="1"/>
  <c r="D124" i="14" a="1"/>
  <c r="D124" i="14" s="1"/>
  <c r="A124" i="14" a="1"/>
  <c r="A124" i="14" s="1"/>
  <c r="C162" i="14" a="1"/>
  <c r="C162" i="14" s="1"/>
  <c r="B153" i="14" a="1"/>
  <c r="B153" i="14" s="1"/>
  <c r="C150" i="14" a="1"/>
  <c r="C150" i="14" s="1"/>
  <c r="C144" i="14" a="1"/>
  <c r="C144" i="14" s="1"/>
  <c r="D151" i="14" a="1"/>
  <c r="D151" i="14" s="1"/>
  <c r="A136" i="14" a="1"/>
  <c r="A136" i="14" s="1"/>
  <c r="B136" i="14" a="1"/>
  <c r="B136" i="14" s="1"/>
  <c r="C136" i="14" a="1"/>
  <c r="C136" i="14" s="1"/>
  <c r="D146" i="14" a="1"/>
  <c r="D146" i="14" s="1"/>
  <c r="D142" i="14" a="1"/>
  <c r="D142" i="14" s="1"/>
  <c r="C135" i="14" a="1"/>
  <c r="C135" i="14" s="1"/>
  <c r="B135" i="14" a="1"/>
  <c r="B135" i="14" s="1"/>
  <c r="C128" i="14" a="1"/>
  <c r="C128" i="14" s="1"/>
  <c r="D118" i="14" a="1"/>
  <c r="D118" i="14" s="1"/>
  <c r="C103" i="14" a="1"/>
  <c r="C103" i="14" s="1"/>
  <c r="D103" i="14" a="1"/>
  <c r="D103" i="14" s="1"/>
  <c r="A103" i="14" a="1"/>
  <c r="A103" i="14" s="1"/>
  <c r="B103" i="14" a="1"/>
  <c r="B103" i="14" s="1"/>
  <c r="C57" i="14" a="1"/>
  <c r="C57" i="14" s="1"/>
  <c r="B57" i="14" a="1"/>
  <c r="B57" i="14" s="1"/>
  <c r="A57" i="14" a="1"/>
  <c r="A57" i="14" s="1"/>
  <c r="D57" i="14" a="1"/>
  <c r="D57" i="14" s="1"/>
  <c r="B139" i="14" a="1"/>
  <c r="B139" i="14" s="1"/>
  <c r="D134" i="14" a="1"/>
  <c r="D134" i="14" s="1"/>
  <c r="B128" i="14" a="1"/>
  <c r="B128" i="14" s="1"/>
  <c r="B121" i="14" a="1"/>
  <c r="B121" i="14" s="1"/>
  <c r="C92" i="14" a="1"/>
  <c r="C92" i="14" s="1"/>
  <c r="D92" i="14" a="1"/>
  <c r="D92" i="14" s="1"/>
  <c r="A92" i="14" a="1"/>
  <c r="A92" i="14" s="1"/>
  <c r="B92" i="14" a="1"/>
  <c r="B92" i="14" s="1"/>
  <c r="B116" i="14" a="1"/>
  <c r="B116" i="14" s="1"/>
  <c r="C116" i="14" a="1"/>
  <c r="C116" i="14" s="1"/>
  <c r="A116" i="14" a="1"/>
  <c r="A116" i="14" s="1"/>
  <c r="D112" i="14" a="1"/>
  <c r="D112" i="14" s="1"/>
  <c r="C112" i="14" a="1"/>
  <c r="C112" i="14" s="1"/>
  <c r="A108" i="14" a="1"/>
  <c r="A108" i="14" s="1"/>
  <c r="B108" i="14" a="1"/>
  <c r="B108" i="14" s="1"/>
  <c r="C108" i="14" a="1"/>
  <c r="C108" i="14" s="1"/>
  <c r="B105" i="14" a="1"/>
  <c r="B105" i="14" s="1"/>
  <c r="C105" i="14" a="1"/>
  <c r="C105" i="14" s="1"/>
  <c r="A105" i="14" a="1"/>
  <c r="A105" i="14" s="1"/>
  <c r="D102" i="14" a="1"/>
  <c r="D102" i="14" s="1"/>
  <c r="A102" i="14" a="1"/>
  <c r="A102" i="14" s="1"/>
  <c r="C102" i="14" a="1"/>
  <c r="C102" i="14" s="1"/>
  <c r="A89" i="14" a="1"/>
  <c r="A89" i="14" s="1"/>
  <c r="B89" i="14" a="1"/>
  <c r="B89" i="14" s="1"/>
  <c r="C89" i="14" a="1"/>
  <c r="C89" i="14" s="1"/>
  <c r="D89" i="14" a="1"/>
  <c r="D89" i="14" s="1"/>
  <c r="B77" i="14" a="1"/>
  <c r="B77" i="14" s="1"/>
  <c r="A77" i="14" a="1"/>
  <c r="A77" i="14" s="1"/>
  <c r="C77" i="14" a="1"/>
  <c r="C77" i="14" s="1"/>
  <c r="D77" i="14" a="1"/>
  <c r="D77" i="14" s="1"/>
  <c r="D55" i="14" a="1"/>
  <c r="D55" i="14" s="1"/>
  <c r="C55" i="14" a="1"/>
  <c r="C55" i="14" s="1"/>
  <c r="A55" i="14" a="1"/>
  <c r="A55" i="14" s="1"/>
  <c r="B55" i="14" a="1"/>
  <c r="B55" i="14" s="1"/>
  <c r="B137" i="14" a="1"/>
  <c r="B137" i="14" s="1"/>
  <c r="A137" i="14" a="1"/>
  <c r="A137" i="14" s="1"/>
  <c r="B127" i="14" a="1"/>
  <c r="B127" i="14" s="1"/>
  <c r="C127" i="14" a="1"/>
  <c r="C127" i="14" s="1"/>
  <c r="A127" i="14" a="1"/>
  <c r="A127" i="14" s="1"/>
  <c r="C126" i="14" a="1"/>
  <c r="C126" i="14" s="1"/>
  <c r="B118" i="14" a="1"/>
  <c r="B118" i="14" s="1"/>
  <c r="C114" i="14" a="1"/>
  <c r="C114" i="14" s="1"/>
  <c r="D114" i="14" a="1"/>
  <c r="D114" i="14" s="1"/>
  <c r="B114" i="14" a="1"/>
  <c r="B114" i="14" s="1"/>
  <c r="D108" i="14" a="1"/>
  <c r="D108" i="14" s="1"/>
  <c r="D105" i="14" a="1"/>
  <c r="D105" i="14" s="1"/>
  <c r="D81" i="14" a="1"/>
  <c r="D81" i="14" s="1"/>
  <c r="A81" i="14" a="1"/>
  <c r="A81" i="14" s="1"/>
  <c r="B81" i="14" a="1"/>
  <c r="B81" i="14" s="1"/>
  <c r="C81" i="14" a="1"/>
  <c r="C81" i="14" s="1"/>
  <c r="C76" i="14" a="1"/>
  <c r="C76" i="14" s="1"/>
  <c r="A76" i="14" a="1"/>
  <c r="A76" i="14" s="1"/>
  <c r="B76" i="14" a="1"/>
  <c r="B76" i="14" s="1"/>
  <c r="D76" i="14" a="1"/>
  <c r="D76" i="14" s="1"/>
  <c r="B70" i="14" a="1"/>
  <c r="B70" i="14" s="1"/>
  <c r="A70" i="14" a="1"/>
  <c r="A70" i="14" s="1"/>
  <c r="C70" i="14" a="1"/>
  <c r="C70" i="14" s="1"/>
  <c r="D70" i="14" a="1"/>
  <c r="D70" i="14" s="1"/>
  <c r="D116" i="14" a="1"/>
  <c r="D116" i="14" s="1"/>
  <c r="C104" i="14" a="1"/>
  <c r="C104" i="14" s="1"/>
  <c r="D104" i="14" a="1"/>
  <c r="D104" i="14" s="1"/>
  <c r="B104" i="14" a="1"/>
  <c r="B104" i="14" s="1"/>
  <c r="B85" i="14" a="1"/>
  <c r="B85" i="14" s="1"/>
  <c r="C85" i="14" a="1"/>
  <c r="C85" i="14" s="1"/>
  <c r="D85" i="14" a="1"/>
  <c r="D85" i="14" s="1"/>
  <c r="A85" i="14" a="1"/>
  <c r="A85" i="14" s="1"/>
  <c r="D75" i="14" a="1"/>
  <c r="D75" i="14" s="1"/>
  <c r="A75" i="14" a="1"/>
  <c r="A75" i="14" s="1"/>
  <c r="B75" i="14" a="1"/>
  <c r="B75" i="14" s="1"/>
  <c r="C75" i="14" a="1"/>
  <c r="C75" i="14" s="1"/>
  <c r="B69" i="14" a="1"/>
  <c r="B69" i="14" s="1"/>
  <c r="A69" i="14" a="1"/>
  <c r="A69" i="14" s="1"/>
  <c r="C69" i="14" a="1"/>
  <c r="C69" i="14" s="1"/>
  <c r="D69" i="14" a="1"/>
  <c r="D69" i="14" s="1"/>
  <c r="D139" i="14" a="1"/>
  <c r="D139" i="14" s="1"/>
  <c r="D137" i="14" a="1"/>
  <c r="D137" i="14" s="1"/>
  <c r="D133" i="14" a="1"/>
  <c r="D133" i="14" s="1"/>
  <c r="C133" i="14" a="1"/>
  <c r="C133" i="14" s="1"/>
  <c r="B112" i="14" a="1"/>
  <c r="B112" i="14" s="1"/>
  <c r="A97" i="14" a="1"/>
  <c r="A97" i="14" s="1"/>
  <c r="B97" i="14" a="1"/>
  <c r="B97" i="14" s="1"/>
  <c r="C97" i="14" a="1"/>
  <c r="C97" i="14" s="1"/>
  <c r="B95" i="14" a="1"/>
  <c r="B95" i="14" s="1"/>
  <c r="C95" i="14" a="1"/>
  <c r="C95" i="14" s="1"/>
  <c r="D95" i="14" a="1"/>
  <c r="D95" i="14" s="1"/>
  <c r="A95" i="14" a="1"/>
  <c r="A95" i="14" s="1"/>
  <c r="B84" i="14" a="1"/>
  <c r="B84" i="14" s="1"/>
  <c r="C84" i="14" a="1"/>
  <c r="C84" i="14" s="1"/>
  <c r="D84" i="14" a="1"/>
  <c r="D84" i="14" s="1"/>
  <c r="A84" i="14" a="1"/>
  <c r="A84" i="14" s="1"/>
  <c r="D140" i="14" a="1"/>
  <c r="D140" i="14" s="1"/>
  <c r="A135" i="14" a="1"/>
  <c r="A135" i="14" s="1"/>
  <c r="C120" i="14" a="1"/>
  <c r="C120" i="14" s="1"/>
  <c r="A114" i="14" a="1"/>
  <c r="A114" i="14" s="1"/>
  <c r="A112" i="14" a="1"/>
  <c r="A112" i="14" s="1"/>
  <c r="D97" i="14" a="1"/>
  <c r="D97" i="14" s="1"/>
  <c r="C94" i="14" a="1"/>
  <c r="C94" i="14" s="1"/>
  <c r="D94" i="14" a="1"/>
  <c r="D94" i="14" s="1"/>
  <c r="A94" i="14" a="1"/>
  <c r="A94" i="14" s="1"/>
  <c r="B94" i="14" a="1"/>
  <c r="B94" i="14" s="1"/>
  <c r="C137" i="14" a="1"/>
  <c r="C137" i="14" s="1"/>
  <c r="A129" i="14" a="1"/>
  <c r="A129" i="14" s="1"/>
  <c r="B129" i="14" a="1"/>
  <c r="B129" i="14" s="1"/>
  <c r="A113" i="14" a="1"/>
  <c r="A113" i="14" s="1"/>
  <c r="B113" i="14" a="1"/>
  <c r="B113" i="14" s="1"/>
  <c r="C113" i="14" a="1"/>
  <c r="C113" i="14" s="1"/>
  <c r="D111" i="14" a="1"/>
  <c r="D111" i="14" s="1"/>
  <c r="A111" i="14" a="1"/>
  <c r="A111" i="14" s="1"/>
  <c r="B111" i="14" a="1"/>
  <c r="B111" i="14" s="1"/>
  <c r="C111" i="14" a="1"/>
  <c r="C111" i="14" s="1"/>
  <c r="A104" i="14" a="1"/>
  <c r="A104" i="14" s="1"/>
  <c r="A100" i="14" a="1"/>
  <c r="A100" i="14" s="1"/>
  <c r="B100" i="14" a="1"/>
  <c r="B100" i="14" s="1"/>
  <c r="C100" i="14" a="1"/>
  <c r="C100" i="14" s="1"/>
  <c r="D100" i="14" a="1"/>
  <c r="D100" i="14" s="1"/>
  <c r="A87" i="14" a="1"/>
  <c r="A87" i="14" s="1"/>
  <c r="B87" i="14" a="1"/>
  <c r="B87" i="14" s="1"/>
  <c r="C87" i="14" a="1"/>
  <c r="C87" i="14" s="1"/>
  <c r="D87" i="14" a="1"/>
  <c r="D87" i="14" s="1"/>
  <c r="D79" i="14" a="1"/>
  <c r="D79" i="14" s="1"/>
  <c r="A79" i="14" a="1"/>
  <c r="A79" i="14" s="1"/>
  <c r="B79" i="14" a="1"/>
  <c r="B79" i="14" s="1"/>
  <c r="C79" i="14" a="1"/>
  <c r="C79" i="14" s="1"/>
  <c r="B58" i="14" a="1"/>
  <c r="B58" i="14" s="1"/>
  <c r="C58" i="14" a="1"/>
  <c r="C58" i="14" s="1"/>
  <c r="A58" i="14" a="1"/>
  <c r="A58" i="14" s="1"/>
  <c r="D58" i="14" a="1"/>
  <c r="D58" i="14" s="1"/>
  <c r="A117" i="14" a="1"/>
  <c r="A117" i="14" s="1"/>
  <c r="D110" i="14" a="1"/>
  <c r="D110" i="14" s="1"/>
  <c r="D99" i="14" a="1"/>
  <c r="D99" i="14" s="1"/>
  <c r="B93" i="14" a="1"/>
  <c r="B93" i="14" s="1"/>
  <c r="C91" i="14" a="1"/>
  <c r="C91" i="14" s="1"/>
  <c r="B83" i="14" a="1"/>
  <c r="B83" i="14" s="1"/>
  <c r="C80" i="14" a="1"/>
  <c r="C80" i="14" s="1"/>
  <c r="D78" i="14" a="1"/>
  <c r="D78" i="14" s="1"/>
  <c r="B71" i="14" a="1"/>
  <c r="B71" i="14" s="1"/>
  <c r="D67" i="14" a="1"/>
  <c r="D67" i="14" s="1"/>
  <c r="A41" i="14" a="1"/>
  <c r="A41" i="14" s="1"/>
  <c r="C41" i="14" a="1"/>
  <c r="C41" i="14" s="1"/>
  <c r="D41" i="14" a="1"/>
  <c r="D41" i="14" s="1"/>
  <c r="A19" i="14" a="1"/>
  <c r="A19" i="14" s="1"/>
  <c r="B19" i="14" a="1"/>
  <c r="B19" i="14" s="1"/>
  <c r="C19" i="14" a="1"/>
  <c r="C19" i="14" s="1"/>
  <c r="D19" i="14" a="1"/>
  <c r="D19" i="14" s="1"/>
  <c r="C122" i="14" a="1"/>
  <c r="C122" i="14" s="1"/>
  <c r="D109" i="14" a="1"/>
  <c r="D109" i="14" s="1"/>
  <c r="C101" i="14" a="1"/>
  <c r="C101" i="14" s="1"/>
  <c r="C90" i="14" a="1"/>
  <c r="C90" i="14" s="1"/>
  <c r="D88" i="14" a="1"/>
  <c r="D88" i="14" s="1"/>
  <c r="B82" i="14" a="1"/>
  <c r="B82" i="14" s="1"/>
  <c r="B74" i="14" a="1"/>
  <c r="B74" i="14" s="1"/>
  <c r="B73" i="14" a="1"/>
  <c r="B73" i="14" s="1"/>
  <c r="D68" i="14" a="1"/>
  <c r="D68" i="14" s="1"/>
  <c r="B67" i="14" a="1"/>
  <c r="B67" i="14" s="1"/>
  <c r="B54" i="14" a="1"/>
  <c r="B54" i="14" s="1"/>
  <c r="D51" i="14" a="1"/>
  <c r="D51" i="14" s="1"/>
  <c r="A39" i="14" a="1"/>
  <c r="A39" i="14" s="1"/>
  <c r="B39" i="14" a="1"/>
  <c r="B39" i="14" s="1"/>
  <c r="D39" i="14" a="1"/>
  <c r="D39" i="14" s="1"/>
  <c r="D21" i="14" a="1"/>
  <c r="D21" i="14" s="1"/>
  <c r="A21" i="14" a="1"/>
  <c r="A21" i="14" s="1"/>
  <c r="B21" i="14" a="1"/>
  <c r="B21" i="14" s="1"/>
  <c r="C21" i="14" a="1"/>
  <c r="C21" i="14" s="1"/>
  <c r="A18" i="14" a="1"/>
  <c r="A18" i="14" s="1"/>
  <c r="B18" i="14" a="1"/>
  <c r="B18" i="14" s="1"/>
  <c r="C18" i="14" a="1"/>
  <c r="C18" i="14" s="1"/>
  <c r="D18" i="14" a="1"/>
  <c r="D18" i="14" s="1"/>
  <c r="A93" i="14" a="1"/>
  <c r="A93" i="14" s="1"/>
  <c r="A83" i="14" a="1"/>
  <c r="A83" i="14" s="1"/>
  <c r="B49" i="14" a="1"/>
  <c r="B49" i="14" s="1"/>
  <c r="A49" i="14" a="1"/>
  <c r="A49" i="14" s="1"/>
  <c r="B47" i="14" a="1"/>
  <c r="B47" i="14" s="1"/>
  <c r="C47" i="14" a="1"/>
  <c r="C47" i="14" s="1"/>
  <c r="C45" i="14" a="1"/>
  <c r="C45" i="14" s="1"/>
  <c r="D45" i="14" a="1"/>
  <c r="D45" i="14" s="1"/>
  <c r="A45" i="14" a="1"/>
  <c r="A45" i="14" s="1"/>
  <c r="B41" i="14" a="1"/>
  <c r="B41" i="14" s="1"/>
  <c r="A29" i="14" a="1"/>
  <c r="A29" i="14" s="1"/>
  <c r="B29" i="14" a="1"/>
  <c r="B29" i="14" s="1"/>
  <c r="C29" i="14" a="1"/>
  <c r="C29" i="14" s="1"/>
  <c r="D29" i="14" a="1"/>
  <c r="D29" i="14" s="1"/>
  <c r="B17" i="14" a="1"/>
  <c r="B17" i="14" s="1"/>
  <c r="C17" i="14" a="1"/>
  <c r="C17" i="14" s="1"/>
  <c r="D17" i="14" a="1"/>
  <c r="D17" i="14" s="1"/>
  <c r="A17" i="14" a="1"/>
  <c r="A17" i="14" s="1"/>
  <c r="A74" i="14" a="1"/>
  <c r="A74" i="14" s="1"/>
  <c r="B68" i="14" a="1"/>
  <c r="B68" i="14" s="1"/>
  <c r="A67" i="14" a="1"/>
  <c r="A67" i="14" s="1"/>
  <c r="C63" i="14" a="1"/>
  <c r="C63" i="14" s="1"/>
  <c r="C51" i="14" a="1"/>
  <c r="C51" i="14" s="1"/>
  <c r="D49" i="14" a="1"/>
  <c r="D49" i="14" s="1"/>
  <c r="B45" i="14" a="1"/>
  <c r="B45" i="14" s="1"/>
  <c r="C35" i="14" a="1"/>
  <c r="C35" i="14" s="1"/>
  <c r="D35" i="14" a="1"/>
  <c r="D35" i="14" s="1"/>
  <c r="A35" i="14" a="1"/>
  <c r="A35" i="14" s="1"/>
  <c r="B35" i="14" a="1"/>
  <c r="B35" i="14" s="1"/>
  <c r="C25" i="14" a="1"/>
  <c r="C25" i="14" s="1"/>
  <c r="D25" i="14" a="1"/>
  <c r="D25" i="14" s="1"/>
  <c r="A25" i="14" a="1"/>
  <c r="A25" i="14" s="1"/>
  <c r="B25" i="14" a="1"/>
  <c r="B25" i="14" s="1"/>
  <c r="A101" i="14" a="1"/>
  <c r="A101" i="14" s="1"/>
  <c r="A80" i="14" a="1"/>
  <c r="A80" i="14" s="1"/>
  <c r="B78" i="14" a="1"/>
  <c r="B78" i="14" s="1"/>
  <c r="C66" i="14" a="1"/>
  <c r="C66" i="14" s="1"/>
  <c r="D66" i="14" a="1"/>
  <c r="D66" i="14" s="1"/>
  <c r="D53" i="14" a="1"/>
  <c r="D53" i="14" s="1"/>
  <c r="A53" i="14" a="1"/>
  <c r="A53" i="14" s="1"/>
  <c r="D44" i="14" a="1"/>
  <c r="D44" i="14" s="1"/>
  <c r="A44" i="14" a="1"/>
  <c r="A44" i="14" s="1"/>
  <c r="B44" i="14" a="1"/>
  <c r="B44" i="14" s="1"/>
  <c r="C44" i="14" a="1"/>
  <c r="C44" i="14" s="1"/>
  <c r="B38" i="14" a="1"/>
  <c r="B38" i="14" s="1"/>
  <c r="D38" i="14" a="1"/>
  <c r="D38" i="14" s="1"/>
  <c r="A38" i="14" a="1"/>
  <c r="A38" i="14" s="1"/>
  <c r="A31" i="14" a="1"/>
  <c r="A31" i="14" s="1"/>
  <c r="B31" i="14" a="1"/>
  <c r="B31" i="14" s="1"/>
  <c r="C31" i="14" a="1"/>
  <c r="C31" i="14" s="1"/>
  <c r="D31" i="14" a="1"/>
  <c r="D31" i="14" s="1"/>
  <c r="B10" i="14" a="1"/>
  <c r="B10" i="14" s="1"/>
  <c r="D10" i="14" a="1"/>
  <c r="D10" i="14" s="1"/>
  <c r="A10" i="14" a="1"/>
  <c r="A10" i="14" s="1"/>
  <c r="C10" i="14" a="1"/>
  <c r="C10" i="14" s="1"/>
  <c r="D93" i="14" a="1"/>
  <c r="D93" i="14" s="1"/>
  <c r="D82" i="14" a="1"/>
  <c r="D82" i="14" s="1"/>
  <c r="D73" i="14" a="1"/>
  <c r="D73" i="14" s="1"/>
  <c r="A61" i="14" a="1"/>
  <c r="A61" i="14" s="1"/>
  <c r="B61" i="14" a="1"/>
  <c r="B61" i="14" s="1"/>
  <c r="C56" i="14" a="1"/>
  <c r="C56" i="14" s="1"/>
  <c r="D56" i="14" a="1"/>
  <c r="D56" i="14" s="1"/>
  <c r="C53" i="14" a="1"/>
  <c r="C53" i="14" s="1"/>
  <c r="A50" i="14" a="1"/>
  <c r="A50" i="14" s="1"/>
  <c r="B50" i="14" a="1"/>
  <c r="B50" i="14" s="1"/>
  <c r="C49" i="14" a="1"/>
  <c r="C49" i="14" s="1"/>
  <c r="D47" i="14" a="1"/>
  <c r="D47" i="14" s="1"/>
  <c r="C38" i="14" a="1"/>
  <c r="C38" i="14" s="1"/>
  <c r="C34" i="14" a="1"/>
  <c r="C34" i="14" s="1"/>
  <c r="D34" i="14" a="1"/>
  <c r="D34" i="14" s="1"/>
  <c r="A34" i="14" a="1"/>
  <c r="A34" i="14" s="1"/>
  <c r="B34" i="14" a="1"/>
  <c r="B34" i="14" s="1"/>
  <c r="B15" i="14" a="1"/>
  <c r="B15" i="14" s="1"/>
  <c r="C15" i="14" a="1"/>
  <c r="C15" i="14" s="1"/>
  <c r="D15" i="14" a="1"/>
  <c r="D15" i="14" s="1"/>
  <c r="A15" i="14" a="1"/>
  <c r="A15" i="14" s="1"/>
  <c r="D74" i="14" a="1"/>
  <c r="D74" i="14" s="1"/>
  <c r="D61" i="14" a="1"/>
  <c r="D61" i="14" s="1"/>
  <c r="D54" i="14" a="1"/>
  <c r="D54" i="14" s="1"/>
  <c r="C54" i="14" a="1"/>
  <c r="C54" i="14" s="1"/>
  <c r="B48" i="14" a="1"/>
  <c r="B48" i="14" s="1"/>
  <c r="C48" i="14" a="1"/>
  <c r="C48" i="14" s="1"/>
  <c r="A48" i="14" a="1"/>
  <c r="A48" i="14" s="1"/>
  <c r="A47" i="14" a="1"/>
  <c r="A47" i="14" s="1"/>
  <c r="D43" i="14" a="1"/>
  <c r="D43" i="14" s="1"/>
  <c r="B43" i="14" a="1"/>
  <c r="B43" i="14" s="1"/>
  <c r="B37" i="14" a="1"/>
  <c r="B37" i="14" s="1"/>
  <c r="C37" i="14" a="1"/>
  <c r="C37" i="14" s="1"/>
  <c r="D37" i="14" a="1"/>
  <c r="D37" i="14" s="1"/>
  <c r="A37" i="14" a="1"/>
  <c r="A37" i="14" s="1"/>
  <c r="D23" i="14" a="1"/>
  <c r="D23" i="14" s="1"/>
  <c r="A23" i="14" a="1"/>
  <c r="A23" i="14" s="1"/>
  <c r="B23" i="14" a="1"/>
  <c r="B23" i="14" s="1"/>
  <c r="C23" i="14" a="1"/>
  <c r="C23" i="14" s="1"/>
  <c r="C14" i="14" a="1"/>
  <c r="C14" i="14" s="1"/>
  <c r="D14" i="14" a="1"/>
  <c r="D14" i="14" s="1"/>
  <c r="A14" i="14" a="1"/>
  <c r="A14" i="14" s="1"/>
  <c r="B14" i="14" a="1"/>
  <c r="B14" i="14" s="1"/>
  <c r="C73" i="14" a="1"/>
  <c r="C73" i="14" s="1"/>
  <c r="C71" i="14" a="1"/>
  <c r="C71" i="14" s="1"/>
  <c r="B59" i="14" a="1"/>
  <c r="B59" i="14" s="1"/>
  <c r="C59" i="14" a="1"/>
  <c r="C59" i="14" s="1"/>
  <c r="A59" i="14" a="1"/>
  <c r="A59" i="14" s="1"/>
  <c r="B56" i="14" a="1"/>
  <c r="B56" i="14" s="1"/>
  <c r="B53" i="14" a="1"/>
  <c r="B53" i="14" s="1"/>
  <c r="D50" i="14" a="1"/>
  <c r="D50" i="14" s="1"/>
  <c r="C46" i="14" a="1"/>
  <c r="C46" i="14" s="1"/>
  <c r="D46" i="14" a="1"/>
  <c r="D46" i="14" s="1"/>
  <c r="A46" i="14" a="1"/>
  <c r="A46" i="14" s="1"/>
  <c r="B46" i="14" a="1"/>
  <c r="B46" i="14" s="1"/>
  <c r="B27" i="14" a="1"/>
  <c r="B27" i="14" s="1"/>
  <c r="C27" i="14" a="1"/>
  <c r="C27" i="14" s="1"/>
  <c r="D27" i="14" a="1"/>
  <c r="D27" i="14" s="1"/>
  <c r="A27" i="14" a="1"/>
  <c r="A27" i="14" s="1"/>
  <c r="C13" i="14" a="1"/>
  <c r="C13" i="14" s="1"/>
  <c r="D13" i="14" a="1"/>
  <c r="D13" i="14" s="1"/>
  <c r="A13" i="14" a="1"/>
  <c r="A13" i="14" s="1"/>
  <c r="B13" i="14" a="1"/>
  <c r="B13" i="14" s="1"/>
  <c r="B36" i="14" a="1"/>
  <c r="B36" i="14" s="1"/>
  <c r="C33" i="14" a="1"/>
  <c r="C33" i="14" s="1"/>
  <c r="C22" i="14" a="1"/>
  <c r="C22" i="14" s="1"/>
  <c r="A16" i="14" a="1"/>
  <c r="A16" i="14" s="1"/>
  <c r="C12" i="14" a="1"/>
  <c r="C12" i="14" s="1"/>
  <c r="A26" i="14" a="1"/>
  <c r="A26" i="14" s="1"/>
  <c r="C11" i="14" a="1"/>
  <c r="C11" i="14" s="1"/>
  <c r="B33" i="14" a="1"/>
  <c r="B33" i="14" s="1"/>
  <c r="A24" i="14" a="1"/>
  <c r="A24" i="14" s="1"/>
  <c r="B22" i="14" a="1"/>
  <c r="B22" i="14" s="1"/>
  <c r="B12" i="14" a="1"/>
  <c r="B12" i="14" s="1"/>
  <c r="A12" i="14" a="1"/>
  <c r="A12" i="14" s="1"/>
  <c r="A8" i="14" a="1"/>
  <c r="A8" i="14" s="1"/>
  <c r="B8" i="14" a="1"/>
  <c r="B8" i="14" s="1"/>
  <c r="D8" i="14" a="1"/>
  <c r="D8" i="14" s="1"/>
  <c r="A33" i="14" a="1"/>
  <c r="A33" i="14" s="1"/>
  <c r="A22" i="14" a="1"/>
  <c r="A22" i="14" s="1"/>
  <c r="A9" i="14" a="1"/>
  <c r="A9" i="14" s="1"/>
  <c r="C9" i="14" a="1"/>
  <c r="C9" i="14" s="1"/>
  <c r="C26" i="14" a="1"/>
  <c r="C26" i="14" s="1"/>
  <c r="D24" i="14" a="1"/>
  <c r="D24" i="14" s="1"/>
  <c r="C16" i="14" a="1"/>
  <c r="C16" i="14" s="1"/>
  <c r="B60" i="14" a="1"/>
  <c r="B60" i="14" s="1"/>
  <c r="B28" i="14" a="1"/>
  <c r="B28" i="14" s="1"/>
  <c r="D9" i="14" a="1"/>
  <c r="D9" i="14" s="1"/>
  <c r="C8" i="14" a="1"/>
  <c r="C8" i="14" s="1"/>
  <c r="D11" i="14" a="1"/>
  <c r="D11" i="14" s="1"/>
  <c r="E426" i="13" a="1"/>
  <c r="E426" i="13" s="1"/>
  <c r="C925" i="13" a="1"/>
  <c r="C925" i="13" s="1"/>
  <c r="E602" i="13" a="1"/>
  <c r="E602" i="13" s="1"/>
  <c r="D7" i="14" a="1"/>
  <c r="D7" i="14" s="1"/>
  <c r="C1485" i="13" a="1"/>
  <c r="C1485" i="13" s="1"/>
  <c r="C1158" i="13" a="1"/>
  <c r="C1158" i="13" s="1"/>
  <c r="C790" i="13" a="1"/>
  <c r="C790" i="13" s="1"/>
  <c r="D1046" i="13"/>
  <c r="E1779" i="13" a="1"/>
  <c r="E1779" i="13" s="1"/>
  <c r="A816" i="13" a="1"/>
  <c r="A816" i="13" s="1"/>
  <c r="D685" i="13"/>
  <c r="D294" i="13"/>
  <c r="C7" i="14" a="1"/>
  <c r="C7" i="14" s="1"/>
  <c r="D1487" i="13"/>
  <c r="A875" i="13" a="1"/>
  <c r="A875" i="13" s="1"/>
  <c r="E716" i="13" a="1"/>
  <c r="E716" i="13" s="1"/>
  <c r="E294" i="13" a="1"/>
  <c r="E294" i="13" s="1"/>
  <c r="D548" i="13"/>
  <c r="E917" i="13" a="1"/>
  <c r="E917" i="13" s="1"/>
  <c r="C1187" i="13" a="1"/>
  <c r="C1187" i="13" s="1"/>
  <c r="C397" i="13" a="1"/>
  <c r="C397" i="13" s="1"/>
  <c r="A1789" i="13" a="1"/>
  <c r="A1789" i="13" s="1"/>
  <c r="A397" i="13" a="1"/>
  <c r="A397" i="13" s="1"/>
  <c r="B7" i="14" a="1"/>
  <c r="B7" i="14" s="1"/>
  <c r="A1262" i="13" a="1"/>
  <c r="A1262" i="13" s="1"/>
  <c r="B1262" i="13" a="1"/>
  <c r="B1262" i="13" s="1"/>
  <c r="E1262" i="13" a="1"/>
  <c r="E1262" i="13" s="1"/>
  <c r="A1121" i="13" a="1"/>
  <c r="A1121" i="13" s="1"/>
  <c r="C1121" i="13" a="1"/>
  <c r="C1121" i="13" s="1"/>
  <c r="D244" i="13"/>
  <c r="C244" i="13" a="1"/>
  <c r="C244" i="13" s="1"/>
  <c r="D1364" i="13"/>
  <c r="C926" i="13" a="1"/>
  <c r="C926" i="13" s="1"/>
  <c r="C1364" i="13" a="1"/>
  <c r="C1364" i="13" s="1"/>
  <c r="A1158" i="13" a="1"/>
  <c r="A1158" i="13" s="1"/>
  <c r="D816" i="13"/>
  <c r="C488" i="13" a="1"/>
  <c r="C488" i="13" s="1"/>
  <c r="D277" i="13"/>
  <c r="E174" i="13" a="1"/>
  <c r="E174" i="13" s="1"/>
  <c r="D160" i="13"/>
  <c r="E154" i="13" a="1"/>
  <c r="E154" i="13" s="1"/>
  <c r="D1534" i="13"/>
  <c r="B1384" i="13" a="1"/>
  <c r="B1384" i="13" s="1"/>
  <c r="A1351" i="13" a="1"/>
  <c r="A1351" i="13" s="1"/>
  <c r="A488" i="13" a="1"/>
  <c r="A488" i="13" s="1"/>
  <c r="C277" i="13" a="1"/>
  <c r="C277" i="13" s="1"/>
  <c r="C154" i="13" a="1"/>
  <c r="C154" i="13" s="1"/>
  <c r="E1356" i="13" a="1"/>
  <c r="E1356" i="13" s="1"/>
  <c r="D1526" i="13"/>
  <c r="C1299" i="13" a="1"/>
  <c r="C1299" i="13" s="1"/>
  <c r="D917" i="13"/>
  <c r="C122" i="13" a="1"/>
  <c r="C122" i="13" s="1"/>
  <c r="B1768" i="13" a="1"/>
  <c r="B1768" i="13" s="1"/>
  <c r="C1126" i="13" a="1"/>
  <c r="C1126" i="13" s="1"/>
  <c r="E1037" i="13" a="1"/>
  <c r="E1037" i="13" s="1"/>
  <c r="E543" i="13" a="1"/>
  <c r="E543" i="13" s="1"/>
  <c r="C294" i="13" a="1"/>
  <c r="C294" i="13" s="1"/>
  <c r="A294" i="13" a="1"/>
  <c r="A294" i="13" s="1"/>
  <c r="E564" i="13" a="1"/>
  <c r="E564" i="13" s="1"/>
  <c r="B564" i="13" a="1"/>
  <c r="B564" i="13" s="1"/>
  <c r="C564" i="13" a="1"/>
  <c r="C564" i="13" s="1"/>
  <c r="B958" i="13" a="1"/>
  <c r="B958" i="13" s="1"/>
  <c r="A958" i="13" a="1"/>
  <c r="A958" i="13" s="1"/>
  <c r="C958" i="13" a="1"/>
  <c r="C958" i="13" s="1"/>
  <c r="E1264" i="13" a="1"/>
  <c r="E1264" i="13" s="1"/>
  <c r="D1264" i="13"/>
  <c r="B907" i="13" a="1"/>
  <c r="B907" i="13" s="1"/>
  <c r="A907" i="13" a="1"/>
  <c r="A907" i="13" s="1"/>
  <c r="C376" i="13" a="1"/>
  <c r="C376" i="13" s="1"/>
  <c r="B376" i="13" a="1"/>
  <c r="B376" i="13" s="1"/>
  <c r="E1270" i="13" a="1"/>
  <c r="E1270" i="13" s="1"/>
  <c r="D1270" i="13"/>
  <c r="B899" i="13" a="1"/>
  <c r="B899" i="13" s="1"/>
  <c r="E899" i="13" a="1"/>
  <c r="E899" i="13" s="1"/>
  <c r="A829" i="13" a="1"/>
  <c r="A829" i="13" s="1"/>
  <c r="C829" i="13" a="1"/>
  <c r="C829" i="13" s="1"/>
  <c r="C573" i="13" a="1"/>
  <c r="C573" i="13" s="1"/>
  <c r="D573" i="13"/>
  <c r="B240" i="13" a="1"/>
  <c r="B240" i="13" s="1"/>
  <c r="C240" i="13" a="1"/>
  <c r="C240" i="13" s="1"/>
  <c r="E240" i="13" a="1"/>
  <c r="E240" i="13" s="1"/>
  <c r="A1113" i="13" a="1"/>
  <c r="A1113" i="13" s="1"/>
  <c r="E1113" i="13" a="1"/>
  <c r="E1113" i="13" s="1"/>
  <c r="B1779" i="13" a="1"/>
  <c r="B1779" i="13" s="1"/>
  <c r="E1656" i="13" a="1"/>
  <c r="E1656" i="13" s="1"/>
  <c r="A1585" i="13" a="1"/>
  <c r="A1585" i="13" s="1"/>
  <c r="C1283" i="13" a="1"/>
  <c r="C1283" i="13" s="1"/>
  <c r="D1184" i="13"/>
  <c r="E1069" i="13" a="1"/>
  <c r="E1069" i="13" s="1"/>
  <c r="E1673" i="13" a="1"/>
  <c r="E1673" i="13" s="1"/>
  <c r="D1727" i="13"/>
  <c r="A1694" i="13" a="1"/>
  <c r="A1694" i="13" s="1"/>
  <c r="A1656" i="13" a="1"/>
  <c r="A1656" i="13" s="1"/>
  <c r="E1384" i="13" a="1"/>
  <c r="E1384" i="13" s="1"/>
  <c r="A1295" i="13" a="1"/>
  <c r="A1295" i="13" s="1"/>
  <c r="B1178" i="13" a="1"/>
  <c r="B1178" i="13" s="1"/>
  <c r="D1142" i="13"/>
  <c r="D1121" i="13"/>
  <c r="B1020" i="13" a="1"/>
  <c r="B1020" i="13" s="1"/>
  <c r="A618" i="13" a="1"/>
  <c r="A618" i="13" s="1"/>
  <c r="C402" i="13" a="1"/>
  <c r="C402" i="13" s="1"/>
  <c r="A213" i="13" a="1"/>
  <c r="A213" i="13" s="1"/>
  <c r="E101" i="13" a="1"/>
  <c r="E101" i="13" s="1"/>
  <c r="E355" i="13" a="1"/>
  <c r="E355" i="13" s="1"/>
  <c r="C334" i="13" a="1"/>
  <c r="C334" i="13" s="1"/>
  <c r="E277" i="13" a="1"/>
  <c r="E277" i="13" s="1"/>
  <c r="E1513" i="13" a="1"/>
  <c r="E1513" i="13" s="1"/>
  <c r="C1441" i="13" a="1"/>
  <c r="C1441" i="13" s="1"/>
  <c r="B1435" i="13" a="1"/>
  <c r="B1435" i="13" s="1"/>
  <c r="C1268" i="13" a="1"/>
  <c r="C1268" i="13" s="1"/>
  <c r="E1005" i="13" a="1"/>
  <c r="E1005" i="13" s="1"/>
  <c r="A915" i="13" a="1"/>
  <c r="A915" i="13" s="1"/>
  <c r="C806" i="13" a="1"/>
  <c r="C806" i="13" s="1"/>
  <c r="E698" i="13" a="1"/>
  <c r="E698" i="13" s="1"/>
  <c r="B608" i="13" a="1"/>
  <c r="B608" i="13" s="1"/>
  <c r="E581" i="13" a="1"/>
  <c r="E581" i="13" s="1"/>
  <c r="E504" i="13" a="1"/>
  <c r="E504" i="13" s="1"/>
  <c r="E85" i="13" a="1"/>
  <c r="E85" i="13" s="1"/>
  <c r="D1814" i="13"/>
  <c r="D1798" i="13"/>
  <c r="E1263" i="13" a="1"/>
  <c r="E1263" i="13" s="1"/>
  <c r="B1144" i="13" a="1"/>
  <c r="B1144" i="13" s="1"/>
  <c r="D1107" i="13"/>
  <c r="A621" i="13" a="1"/>
  <c r="A621" i="13" s="1"/>
  <c r="D571" i="13"/>
  <c r="D293" i="13"/>
  <c r="C1725" i="13" a="1"/>
  <c r="C1725" i="13" s="1"/>
  <c r="C1685" i="13" a="1"/>
  <c r="C1685" i="13" s="1"/>
  <c r="C1825" i="13" a="1"/>
  <c r="C1825" i="13" s="1"/>
  <c r="E1640" i="13" a="1"/>
  <c r="E1640" i="13" s="1"/>
  <c r="D1585" i="13"/>
  <c r="C1517" i="13" a="1"/>
  <c r="C1517" i="13" s="1"/>
  <c r="C1505" i="13" a="1"/>
  <c r="C1505" i="13" s="1"/>
  <c r="A1368" i="13" a="1"/>
  <c r="A1368" i="13" s="1"/>
  <c r="E1312" i="13" a="1"/>
  <c r="E1312" i="13" s="1"/>
  <c r="D1307" i="13"/>
  <c r="C1267" i="13" a="1"/>
  <c r="C1267" i="13" s="1"/>
  <c r="C1070" i="13" a="1"/>
  <c r="C1070" i="13" s="1"/>
  <c r="C779" i="13" a="1"/>
  <c r="C779" i="13" s="1"/>
  <c r="B745" i="13" a="1"/>
  <c r="B745" i="13" s="1"/>
  <c r="A574" i="13" a="1"/>
  <c r="A574" i="13" s="1"/>
  <c r="C496" i="13" a="1"/>
  <c r="C496" i="13" s="1"/>
  <c r="A261" i="13" a="1"/>
  <c r="A261" i="13" s="1"/>
  <c r="D182" i="13"/>
  <c r="C130" i="13" a="1"/>
  <c r="C130" i="13" s="1"/>
  <c r="C90" i="13" a="1"/>
  <c r="C90" i="13" s="1"/>
  <c r="A1825" i="13" a="1"/>
  <c r="A1825" i="13" s="1"/>
  <c r="A1640" i="13" a="1"/>
  <c r="A1640" i="13" s="1"/>
  <c r="A1505" i="13" a="1"/>
  <c r="A1505" i="13" s="1"/>
  <c r="C1307" i="13" a="1"/>
  <c r="C1307" i="13" s="1"/>
  <c r="E1283" i="13" a="1"/>
  <c r="E1283" i="13" s="1"/>
  <c r="A1263" i="13" a="1"/>
  <c r="A1263" i="13" s="1"/>
  <c r="A914" i="13" a="1"/>
  <c r="A914" i="13" s="1"/>
  <c r="A254" i="13" a="1"/>
  <c r="A254" i="13" s="1"/>
  <c r="C142" i="13" a="1"/>
  <c r="C142" i="13" s="1"/>
  <c r="D122" i="13"/>
  <c r="B1735" i="13" a="1"/>
  <c r="B1735" i="13" s="1"/>
  <c r="D1735" i="13"/>
  <c r="A1412" i="13" a="1"/>
  <c r="A1412" i="13" s="1"/>
  <c r="C1412" i="13" a="1"/>
  <c r="C1412" i="13" s="1"/>
  <c r="E1375" i="13" a="1"/>
  <c r="E1375" i="13" s="1"/>
  <c r="D1375" i="13"/>
  <c r="C1375" i="13" a="1"/>
  <c r="C1375" i="13" s="1"/>
  <c r="D1523" i="13"/>
  <c r="E1523" i="13" a="1"/>
  <c r="E1523" i="13" s="1"/>
  <c r="B1336" i="13" a="1"/>
  <c r="B1336" i="13" s="1"/>
  <c r="C1336" i="13" a="1"/>
  <c r="C1336" i="13" s="1"/>
  <c r="B1865" i="13" a="1"/>
  <c r="B1865" i="13" s="1"/>
  <c r="C1865" i="13" a="1"/>
  <c r="C1865" i="13" s="1"/>
  <c r="A1865" i="13" a="1"/>
  <c r="A1865" i="13" s="1"/>
  <c r="E1756" i="13" a="1"/>
  <c r="E1756" i="13" s="1"/>
  <c r="C1756" i="13" a="1"/>
  <c r="C1756" i="13" s="1"/>
  <c r="B1841" i="13" a="1"/>
  <c r="B1841" i="13" s="1"/>
  <c r="A1841" i="13" a="1"/>
  <c r="A1841" i="13" s="1"/>
  <c r="C1652" i="13" a="1"/>
  <c r="C1652" i="13" s="1"/>
  <c r="E1652" i="13" a="1"/>
  <c r="E1652" i="13" s="1"/>
  <c r="A1665" i="13" a="1"/>
  <c r="A1665" i="13" s="1"/>
  <c r="B1345" i="13" a="1"/>
  <c r="B1345" i="13" s="1"/>
  <c r="A1345" i="13" a="1"/>
  <c r="A1345" i="13" s="1"/>
  <c r="A1022" i="13" a="1"/>
  <c r="A1022" i="13" s="1"/>
  <c r="C1022" i="13" a="1"/>
  <c r="C1022" i="13" s="1"/>
  <c r="E1016" i="13" a="1"/>
  <c r="E1016" i="13" s="1"/>
  <c r="D1016" i="13"/>
  <c r="A1010" i="13" a="1"/>
  <c r="A1010" i="13" s="1"/>
  <c r="C1010" i="13" a="1"/>
  <c r="C1010" i="13" s="1"/>
  <c r="B737" i="13" a="1"/>
  <c r="B737" i="13" s="1"/>
  <c r="C737" i="13" a="1"/>
  <c r="C737" i="13" s="1"/>
  <c r="D358" i="13"/>
  <c r="B358" i="13" a="1"/>
  <c r="B358" i="13" s="1"/>
  <c r="C116" i="13" a="1"/>
  <c r="C116" i="13" s="1"/>
  <c r="D116" i="13"/>
  <c r="E1753" i="13" a="1"/>
  <c r="E1753" i="13" s="1"/>
  <c r="D1718" i="13"/>
  <c r="C1545" i="13" a="1"/>
  <c r="C1545" i="13" s="1"/>
  <c r="E1489" i="13" a="1"/>
  <c r="E1489" i="13" s="1"/>
  <c r="E1282" i="13" a="1"/>
  <c r="E1282" i="13" s="1"/>
  <c r="E1278" i="13" a="1"/>
  <c r="E1278" i="13" s="1"/>
  <c r="A1041" i="13" a="1"/>
  <c r="A1041" i="13" s="1"/>
  <c r="C1041" i="13" a="1"/>
  <c r="C1041" i="13" s="1"/>
  <c r="B202" i="13" a="1"/>
  <c r="B202" i="13" s="1"/>
  <c r="E202" i="13" a="1"/>
  <c r="E202" i="13" s="1"/>
  <c r="B194" i="13" a="1"/>
  <c r="B194" i="13" s="1"/>
  <c r="A194" i="13" a="1"/>
  <c r="A194" i="13" s="1"/>
  <c r="B186" i="13" a="1"/>
  <c r="B186" i="13" s="1"/>
  <c r="E186" i="13" a="1"/>
  <c r="E186" i="13" s="1"/>
  <c r="B82" i="13" a="1"/>
  <c r="B82" i="13" s="1"/>
  <c r="C82" i="13" a="1"/>
  <c r="C82" i="13" s="1"/>
  <c r="A82" i="13" a="1"/>
  <c r="A82" i="13" s="1"/>
  <c r="B37" i="13" a="1"/>
  <c r="B37" i="13" s="1"/>
  <c r="C37" i="13" a="1"/>
  <c r="C37" i="13" s="1"/>
  <c r="D37" i="13"/>
  <c r="D1753" i="13"/>
  <c r="D1670" i="13"/>
  <c r="C1573" i="13" a="1"/>
  <c r="C1573" i="13" s="1"/>
  <c r="B1551" i="13" a="1"/>
  <c r="B1551" i="13" s="1"/>
  <c r="C1529" i="13" a="1"/>
  <c r="C1529" i="13" s="1"/>
  <c r="A1521" i="13" a="1"/>
  <c r="A1521" i="13" s="1"/>
  <c r="D1479" i="13"/>
  <c r="B1353" i="13" a="1"/>
  <c r="B1353" i="13" s="1"/>
  <c r="E1353" i="13" a="1"/>
  <c r="E1353" i="13" s="1"/>
  <c r="D1345" i="13"/>
  <c r="A755" i="13" a="1"/>
  <c r="A755" i="13" s="1"/>
  <c r="C755" i="13" a="1"/>
  <c r="C755" i="13" s="1"/>
  <c r="D755" i="13"/>
  <c r="E755" i="13" a="1"/>
  <c r="E755" i="13" s="1"/>
  <c r="E550" i="13" a="1"/>
  <c r="E550" i="13" s="1"/>
  <c r="C550" i="13" a="1"/>
  <c r="C550" i="13" s="1"/>
  <c r="A478" i="13" a="1"/>
  <c r="A478" i="13" s="1"/>
  <c r="B478" i="13" a="1"/>
  <c r="B478" i="13" s="1"/>
  <c r="C478" i="13" a="1"/>
  <c r="C478" i="13" s="1"/>
  <c r="C321" i="13" a="1"/>
  <c r="C321" i="13" s="1"/>
  <c r="D321" i="13"/>
  <c r="E321" i="13" a="1"/>
  <c r="E321" i="13" s="1"/>
  <c r="B114" i="13" a="1"/>
  <c r="B114" i="13" s="1"/>
  <c r="A114" i="13" a="1"/>
  <c r="A114" i="13" s="1"/>
  <c r="C114" i="13" a="1"/>
  <c r="C114" i="13" s="1"/>
  <c r="D114" i="13"/>
  <c r="B1194" i="13" a="1"/>
  <c r="B1194" i="13" s="1"/>
  <c r="E1194" i="13" a="1"/>
  <c r="E1194" i="13" s="1"/>
  <c r="C140" i="13" a="1"/>
  <c r="C140" i="13" s="1"/>
  <c r="D140" i="13"/>
  <c r="E140" i="13" a="1"/>
  <c r="E140" i="13" s="1"/>
  <c r="D1774" i="13"/>
  <c r="C1753" i="13" a="1"/>
  <c r="C1753" i="13" s="1"/>
  <c r="C1748" i="13" a="1"/>
  <c r="C1748" i="13" s="1"/>
  <c r="A1742" i="13" a="1"/>
  <c r="A1742" i="13" s="1"/>
  <c r="B1679" i="13" a="1"/>
  <c r="B1679" i="13" s="1"/>
  <c r="D1673" i="13"/>
  <c r="C1669" i="13" a="1"/>
  <c r="C1669" i="13" s="1"/>
  <c r="E1641" i="13" a="1"/>
  <c r="E1641" i="13" s="1"/>
  <c r="D1470" i="13"/>
  <c r="A1377" i="13" a="1"/>
  <c r="A1377" i="13" s="1"/>
  <c r="E1377" i="13" a="1"/>
  <c r="E1377" i="13" s="1"/>
  <c r="B1331" i="13" a="1"/>
  <c r="B1331" i="13" s="1"/>
  <c r="D1331" i="13"/>
  <c r="E1325" i="13" a="1"/>
  <c r="E1325" i="13" s="1"/>
  <c r="A1325" i="13" a="1"/>
  <c r="A1325" i="13" s="1"/>
  <c r="D1265" i="13"/>
  <c r="B1260" i="13" a="1"/>
  <c r="B1260" i="13" s="1"/>
  <c r="C1141" i="13" a="1"/>
  <c r="C1141" i="13" s="1"/>
  <c r="E1141" i="13" a="1"/>
  <c r="E1141" i="13" s="1"/>
  <c r="C984" i="13" a="1"/>
  <c r="C984" i="13" s="1"/>
  <c r="D984" i="13"/>
  <c r="E984" i="13" a="1"/>
  <c r="E984" i="13" s="1"/>
  <c r="B827" i="13" a="1"/>
  <c r="B827" i="13" s="1"/>
  <c r="D827" i="13"/>
  <c r="E827" i="13" a="1"/>
  <c r="E827" i="13" s="1"/>
  <c r="E609" i="13" a="1"/>
  <c r="E609" i="13" s="1"/>
  <c r="A609" i="13" a="1"/>
  <c r="A609" i="13" s="1"/>
  <c r="B609" i="13" a="1"/>
  <c r="B609" i="13" s="1"/>
  <c r="B395" i="13" a="1"/>
  <c r="B395" i="13" s="1"/>
  <c r="C395" i="13" a="1"/>
  <c r="C395" i="13" s="1"/>
  <c r="C1801" i="13" a="1"/>
  <c r="C1801" i="13" s="1"/>
  <c r="D1831" i="13"/>
  <c r="A1873" i="13" a="1"/>
  <c r="A1873" i="13" s="1"/>
  <c r="C1852" i="13" a="1"/>
  <c r="C1852" i="13" s="1"/>
  <c r="A1813" i="13" a="1"/>
  <c r="A1813" i="13" s="1"/>
  <c r="D1782" i="13"/>
  <c r="A1753" i="13" a="1"/>
  <c r="A1753" i="13" s="1"/>
  <c r="E1665" i="13" a="1"/>
  <c r="E1665" i="13" s="1"/>
  <c r="E1532" i="13" a="1"/>
  <c r="E1532" i="13" s="1"/>
  <c r="C1377" i="13" a="1"/>
  <c r="C1377" i="13" s="1"/>
  <c r="C1331" i="13" a="1"/>
  <c r="C1331" i="13" s="1"/>
  <c r="E1280" i="13" a="1"/>
  <c r="E1280" i="13" s="1"/>
  <c r="D1280" i="13"/>
  <c r="A400" i="13" a="1"/>
  <c r="A400" i="13" s="1"/>
  <c r="C400" i="13" a="1"/>
  <c r="C400" i="13" s="1"/>
  <c r="D400" i="13"/>
  <c r="E400" i="13" a="1"/>
  <c r="E400" i="13" s="1"/>
  <c r="B400" i="13" a="1"/>
  <c r="B400" i="13" s="1"/>
  <c r="D256" i="13"/>
  <c r="A256" i="13" a="1"/>
  <c r="A256" i="13" s="1"/>
  <c r="B256" i="13" a="1"/>
  <c r="B256" i="13" s="1"/>
  <c r="C256" i="13" a="1"/>
  <c r="C256" i="13" s="1"/>
  <c r="E256" i="13" a="1"/>
  <c r="E256" i="13" s="1"/>
  <c r="D1881" i="13"/>
  <c r="C1873" i="13" a="1"/>
  <c r="C1873" i="13" s="1"/>
  <c r="D1833" i="13"/>
  <c r="C1881" i="13" a="1"/>
  <c r="C1881" i="13" s="1"/>
  <c r="B1823" i="13" a="1"/>
  <c r="B1823" i="13" s="1"/>
  <c r="A1769" i="13" a="1"/>
  <c r="A1769" i="13" s="1"/>
  <c r="C1741" i="13" a="1"/>
  <c r="C1741" i="13" s="1"/>
  <c r="D1734" i="13"/>
  <c r="D1710" i="13"/>
  <c r="D1665" i="13"/>
  <c r="B1586" i="13" a="1"/>
  <c r="B1586" i="13" s="1"/>
  <c r="D1582" i="13"/>
  <c r="A1481" i="13" a="1"/>
  <c r="A1481" i="13" s="1"/>
  <c r="E1481" i="13" a="1"/>
  <c r="E1481" i="13" s="1"/>
  <c r="D1351" i="13"/>
  <c r="B1226" i="13" a="1"/>
  <c r="B1226" i="13" s="1"/>
  <c r="E1226" i="13" a="1"/>
  <c r="E1226" i="13" s="1"/>
  <c r="B982" i="13" a="1"/>
  <c r="B982" i="13" s="1"/>
  <c r="D982" i="13"/>
  <c r="B163" i="13" a="1"/>
  <c r="B163" i="13" s="1"/>
  <c r="E163" i="13" a="1"/>
  <c r="E163" i="13" s="1"/>
  <c r="E25" i="13" a="1"/>
  <c r="E25" i="13" s="1"/>
  <c r="A25" i="13" a="1"/>
  <c r="A25" i="13" s="1"/>
  <c r="A1881" i="13" a="1"/>
  <c r="A1881" i="13" s="1"/>
  <c r="C1833" i="13" a="1"/>
  <c r="C1833" i="13" s="1"/>
  <c r="D1825" i="13"/>
  <c r="A1758" i="13" a="1"/>
  <c r="A1758" i="13" s="1"/>
  <c r="D1737" i="13"/>
  <c r="A1704" i="13" a="1"/>
  <c r="A1704" i="13" s="1"/>
  <c r="C1665" i="13" a="1"/>
  <c r="C1665" i="13" s="1"/>
  <c r="E1611" i="13" a="1"/>
  <c r="E1611" i="13" s="1"/>
  <c r="B1361" i="13" a="1"/>
  <c r="B1361" i="13" s="1"/>
  <c r="D1361" i="13"/>
  <c r="E1361" i="13" a="1"/>
  <c r="E1361" i="13" s="1"/>
  <c r="C1351" i="13" a="1"/>
  <c r="C1351" i="13" s="1"/>
  <c r="B1268" i="13" a="1"/>
  <c r="B1268" i="13" s="1"/>
  <c r="B117" i="13" a="1"/>
  <c r="B117" i="13" s="1"/>
  <c r="A117" i="13" a="1"/>
  <c r="A117" i="13" s="1"/>
  <c r="A53" i="13" a="1"/>
  <c r="A53" i="13" s="1"/>
  <c r="D53" i="13"/>
  <c r="B890" i="13" a="1"/>
  <c r="B890" i="13" s="1"/>
  <c r="C504" i="13" a="1"/>
  <c r="C504" i="13" s="1"/>
  <c r="E472" i="13" a="1"/>
  <c r="E472" i="13" s="1"/>
  <c r="E269" i="13" a="1"/>
  <c r="E269" i="13" s="1"/>
  <c r="E90" i="13" a="1"/>
  <c r="E90" i="13" s="1"/>
  <c r="C1295" i="13" a="1"/>
  <c r="C1295" i="13" s="1"/>
  <c r="C1270" i="13" a="1"/>
  <c r="C1270" i="13" s="1"/>
  <c r="A1267" i="13" a="1"/>
  <c r="A1267" i="13" s="1"/>
  <c r="B1264" i="13" a="1"/>
  <c r="B1264" i="13" s="1"/>
  <c r="C1262" i="13" a="1"/>
  <c r="C1262" i="13" s="1"/>
  <c r="A1176" i="13" a="1"/>
  <c r="A1176" i="13" s="1"/>
  <c r="A1126" i="13" a="1"/>
  <c r="A1126" i="13" s="1"/>
  <c r="D1113" i="13"/>
  <c r="A1070" i="13" a="1"/>
  <c r="A1070" i="13" s="1"/>
  <c r="E1021" i="13" a="1"/>
  <c r="E1021" i="13" s="1"/>
  <c r="C899" i="13" a="1"/>
  <c r="C899" i="13" s="1"/>
  <c r="A890" i="13" a="1"/>
  <c r="A890" i="13" s="1"/>
  <c r="E832" i="13" a="1"/>
  <c r="E832" i="13" s="1"/>
  <c r="D824" i="13"/>
  <c r="D797" i="13"/>
  <c r="D781" i="13"/>
  <c r="E768" i="13" a="1"/>
  <c r="E768" i="13" s="1"/>
  <c r="C736" i="13" a="1"/>
  <c r="C736" i="13" s="1"/>
  <c r="D724" i="13"/>
  <c r="D693" i="13"/>
  <c r="A594" i="13" a="1"/>
  <c r="A594" i="13" s="1"/>
  <c r="C515" i="13" a="1"/>
  <c r="C515" i="13" s="1"/>
  <c r="D472" i="13"/>
  <c r="D448" i="13"/>
  <c r="D355" i="13"/>
  <c r="E1121" i="13" a="1"/>
  <c r="E1121" i="13" s="1"/>
  <c r="C1113" i="13" a="1"/>
  <c r="C1113" i="13" s="1"/>
  <c r="E958" i="13" a="1"/>
  <c r="E958" i="13" s="1"/>
  <c r="C907" i="13" a="1"/>
  <c r="C907" i="13" s="1"/>
  <c r="A899" i="13" a="1"/>
  <c r="A899" i="13" s="1"/>
  <c r="A736" i="13" a="1"/>
  <c r="A736" i="13" s="1"/>
  <c r="E632" i="13" a="1"/>
  <c r="E632" i="13" s="1"/>
  <c r="C621" i="13" a="1"/>
  <c r="C621" i="13" s="1"/>
  <c r="C555" i="13" a="1"/>
  <c r="C555" i="13" s="1"/>
  <c r="A532" i="13" a="1"/>
  <c r="A532" i="13" s="1"/>
  <c r="E496" i="13" a="1"/>
  <c r="E496" i="13" s="1"/>
  <c r="D494" i="13"/>
  <c r="C355" i="13" a="1"/>
  <c r="C355" i="13" s="1"/>
  <c r="E261" i="13" a="1"/>
  <c r="E261" i="13" s="1"/>
  <c r="D243" i="13"/>
  <c r="A240" i="13" a="1"/>
  <c r="A240" i="13" s="1"/>
  <c r="D103" i="13"/>
  <c r="D93" i="13"/>
  <c r="A90" i="13" a="1"/>
  <c r="A90" i="13" s="1"/>
  <c r="C85" i="13" a="1"/>
  <c r="C85" i="13" s="1"/>
  <c r="E54" i="13" a="1"/>
  <c r="E54" i="13" s="1"/>
  <c r="D958" i="13"/>
  <c r="A781" i="13" a="1"/>
  <c r="A781" i="13" s="1"/>
  <c r="E719" i="13" a="1"/>
  <c r="E719" i="13" s="1"/>
  <c r="D496" i="13"/>
  <c r="A435" i="13" a="1"/>
  <c r="A435" i="13" s="1"/>
  <c r="D376" i="13"/>
  <c r="C254" i="13" a="1"/>
  <c r="C254" i="13" s="1"/>
  <c r="C93" i="13" a="1"/>
  <c r="C93" i="13" s="1"/>
  <c r="E776" i="13" a="1"/>
  <c r="E776" i="13" s="1"/>
  <c r="E706" i="13" a="1"/>
  <c r="E706" i="13" s="1"/>
  <c r="E624" i="13" a="1"/>
  <c r="E624" i="13" s="1"/>
  <c r="A586" i="13" a="1"/>
  <c r="A586" i="13" s="1"/>
  <c r="D517" i="13"/>
  <c r="A58" i="13" a="1"/>
  <c r="A58" i="13" s="1"/>
  <c r="D886" i="13"/>
  <c r="A789" i="13" a="1"/>
  <c r="A789" i="13" s="1"/>
  <c r="C769" i="13" a="1"/>
  <c r="C769" i="13" s="1"/>
  <c r="C733" i="13" a="1"/>
  <c r="C733" i="13" s="1"/>
  <c r="C701" i="13" a="1"/>
  <c r="C701" i="13" s="1"/>
  <c r="C659" i="13" a="1"/>
  <c r="C659" i="13" s="1"/>
  <c r="B619" i="13" a="1"/>
  <c r="B619" i="13" s="1"/>
  <c r="D47" i="13"/>
  <c r="E1299" i="13" a="1"/>
  <c r="E1299" i="13" s="1"/>
  <c r="D1126" i="13"/>
  <c r="A1061" i="13" a="1"/>
  <c r="A1061" i="13" s="1"/>
  <c r="E1043" i="13" a="1"/>
  <c r="E1043" i="13" s="1"/>
  <c r="C1038" i="13" a="1"/>
  <c r="C1038" i="13" s="1"/>
  <c r="D926" i="13"/>
  <c r="D848" i="13"/>
  <c r="E829" i="13" a="1"/>
  <c r="E829" i="13" s="1"/>
  <c r="B793" i="13" a="1"/>
  <c r="B793" i="13" s="1"/>
  <c r="E779" i="13" a="1"/>
  <c r="E779" i="13" s="1"/>
  <c r="E736" i="13" a="1"/>
  <c r="E736" i="13" s="1"/>
  <c r="C664" i="13" a="1"/>
  <c r="C664" i="13" s="1"/>
  <c r="C574" i="13" a="1"/>
  <c r="C574" i="13" s="1"/>
  <c r="E402" i="13" a="1"/>
  <c r="E402" i="13" s="1"/>
  <c r="D216" i="13"/>
  <c r="C101" i="13" a="1"/>
  <c r="C101" i="13" s="1"/>
  <c r="C1849" i="13" a="1"/>
  <c r="C1849" i="13" s="1"/>
  <c r="D1849" i="13"/>
  <c r="E1849" i="13" a="1"/>
  <c r="E1849" i="13" s="1"/>
  <c r="E1877" i="13" a="1"/>
  <c r="E1877" i="13" s="1"/>
  <c r="C1877" i="13" a="1"/>
  <c r="C1877" i="13" s="1"/>
  <c r="B1712" i="13" a="1"/>
  <c r="B1712" i="13" s="1"/>
  <c r="A1712" i="13" a="1"/>
  <c r="A1712" i="13" s="1"/>
  <c r="A1700" i="13" a="1"/>
  <c r="A1700" i="13" s="1"/>
  <c r="D1700" i="13"/>
  <c r="C1700" i="13" a="1"/>
  <c r="C1700" i="13" s="1"/>
  <c r="E1700" i="13" a="1"/>
  <c r="E1700" i="13" s="1"/>
  <c r="A1688" i="13" a="1"/>
  <c r="A1688" i="13" s="1"/>
  <c r="B1688" i="13" a="1"/>
  <c r="B1688" i="13" s="1"/>
  <c r="C1624" i="13" a="1"/>
  <c r="C1624" i="13" s="1"/>
  <c r="A1624" i="13" a="1"/>
  <c r="A1624" i="13" s="1"/>
  <c r="E1624" i="13" a="1"/>
  <c r="E1624" i="13" s="1"/>
  <c r="A1780" i="13" a="1"/>
  <c r="A1780" i="13" s="1"/>
  <c r="D1780" i="13"/>
  <c r="C1780" i="13" a="1"/>
  <c r="C1780" i="13" s="1"/>
  <c r="E1780" i="13" a="1"/>
  <c r="E1780" i="13" s="1"/>
  <c r="A1744" i="13" a="1"/>
  <c r="A1744" i="13" s="1"/>
  <c r="B1744" i="13" a="1"/>
  <c r="B1744" i="13" s="1"/>
  <c r="D1703" i="13"/>
  <c r="B1703" i="13" a="1"/>
  <c r="B1703" i="13" s="1"/>
  <c r="D1869" i="13"/>
  <c r="C1869" i="13" a="1"/>
  <c r="C1869" i="13" s="1"/>
  <c r="A1820" i="13" a="1"/>
  <c r="A1820" i="13" s="1"/>
  <c r="E1820" i="13" a="1"/>
  <c r="E1820" i="13" s="1"/>
  <c r="C1820" i="13" a="1"/>
  <c r="C1820" i="13" s="1"/>
  <c r="D1820" i="13"/>
  <c r="A1784" i="13" a="1"/>
  <c r="A1784" i="13" s="1"/>
  <c r="E1784" i="13" a="1"/>
  <c r="E1784" i="13" s="1"/>
  <c r="B1784" i="13" a="1"/>
  <c r="B1784" i="13" s="1"/>
  <c r="A1732" i="13" a="1"/>
  <c r="A1732" i="13" s="1"/>
  <c r="C1732" i="13" a="1"/>
  <c r="C1732" i="13" s="1"/>
  <c r="D1732" i="13"/>
  <c r="E1732" i="13" a="1"/>
  <c r="E1732" i="13" s="1"/>
  <c r="A1724" i="13" a="1"/>
  <c r="A1724" i="13" s="1"/>
  <c r="E1724" i="13" a="1"/>
  <c r="E1724" i="13" s="1"/>
  <c r="C1724" i="13" a="1"/>
  <c r="C1724" i="13" s="1"/>
  <c r="D1724" i="13"/>
  <c r="D1695" i="13"/>
  <c r="B1695" i="13" a="1"/>
  <c r="B1695" i="13" s="1"/>
  <c r="B1689" i="13" a="1"/>
  <c r="B1689" i="13" s="1"/>
  <c r="E1689" i="13" a="1"/>
  <c r="E1689" i="13" s="1"/>
  <c r="C1689" i="13" a="1"/>
  <c r="C1689" i="13" s="1"/>
  <c r="A1689" i="13" a="1"/>
  <c r="A1689" i="13" s="1"/>
  <c r="D1689" i="13"/>
  <c r="D1659" i="13"/>
  <c r="E1659" i="13" a="1"/>
  <c r="E1659" i="13" s="1"/>
  <c r="B1659" i="13" a="1"/>
  <c r="B1659" i="13" s="1"/>
  <c r="B1625" i="13" a="1"/>
  <c r="B1625" i="13" s="1"/>
  <c r="D1625" i="13"/>
  <c r="A1625" i="13" a="1"/>
  <c r="A1625" i="13" s="1"/>
  <c r="C1625" i="13" a="1"/>
  <c r="C1625" i="13" s="1"/>
  <c r="E1625" i="13" a="1"/>
  <c r="E1625" i="13" s="1"/>
  <c r="C1595" i="13" a="1"/>
  <c r="C1595" i="13" s="1"/>
  <c r="E1595" i="13" a="1"/>
  <c r="E1595" i="13" s="1"/>
  <c r="A1796" i="13" a="1"/>
  <c r="A1796" i="13" s="1"/>
  <c r="D1796" i="13"/>
  <c r="C1796" i="13" a="1"/>
  <c r="C1796" i="13" s="1"/>
  <c r="E1796" i="13" a="1"/>
  <c r="E1796" i="13" s="1"/>
  <c r="D1791" i="13"/>
  <c r="B1791" i="13" a="1"/>
  <c r="B1791" i="13" s="1"/>
  <c r="E1618" i="13" a="1"/>
  <c r="E1618" i="13" s="1"/>
  <c r="B1618" i="13" a="1"/>
  <c r="B1618" i="13" s="1"/>
  <c r="D1618" i="13"/>
  <c r="A1720" i="13" a="1"/>
  <c r="A1720" i="13" s="1"/>
  <c r="B1720" i="13" a="1"/>
  <c r="B1720" i="13" s="1"/>
  <c r="E1720" i="13" a="1"/>
  <c r="E1720" i="13" s="1"/>
  <c r="A1844" i="13" a="1"/>
  <c r="A1844" i="13" s="1"/>
  <c r="E1844" i="13" a="1"/>
  <c r="E1844" i="13" s="1"/>
  <c r="C1844" i="13" a="1"/>
  <c r="C1844" i="13" s="1"/>
  <c r="B1844" i="13" a="1"/>
  <c r="B1844" i="13" s="1"/>
  <c r="D1844" i="13"/>
  <c r="B1723" i="13" a="1"/>
  <c r="B1723" i="13" s="1"/>
  <c r="E1723" i="13" a="1"/>
  <c r="E1723" i="13" s="1"/>
  <c r="D1860" i="13"/>
  <c r="C1860" i="13" a="1"/>
  <c r="C1860" i="13" s="1"/>
  <c r="E1860" i="13" a="1"/>
  <c r="E1860" i="13" s="1"/>
  <c r="A1816" i="13" a="1"/>
  <c r="A1816" i="13" s="1"/>
  <c r="B1816" i="13" a="1"/>
  <c r="B1816" i="13" s="1"/>
  <c r="B1745" i="13" a="1"/>
  <c r="B1745" i="13" s="1"/>
  <c r="D1745" i="13"/>
  <c r="C1745" i="13" a="1"/>
  <c r="C1745" i="13" s="1"/>
  <c r="E1745" i="13" a="1"/>
  <c r="E1745" i="13" s="1"/>
  <c r="A1745" i="13" a="1"/>
  <c r="A1745" i="13" s="1"/>
  <c r="B1719" i="13" a="1"/>
  <c r="B1719" i="13" s="1"/>
  <c r="D1719" i="13"/>
  <c r="A1668" i="13" a="1"/>
  <c r="A1668" i="13" s="1"/>
  <c r="E1668" i="13" a="1"/>
  <c r="E1668" i="13" s="1"/>
  <c r="C1668" i="13" a="1"/>
  <c r="C1668" i="13" s="1"/>
  <c r="D1668" i="13"/>
  <c r="C1648" i="13" a="1"/>
  <c r="C1648" i="13" s="1"/>
  <c r="A1648" i="13" a="1"/>
  <c r="A1648" i="13" s="1"/>
  <c r="E1648" i="13" a="1"/>
  <c r="E1648" i="13" s="1"/>
  <c r="A1615" i="13" a="1"/>
  <c r="A1615" i="13" s="1"/>
  <c r="C1615" i="13" a="1"/>
  <c r="C1615" i="13" s="1"/>
  <c r="E1615" i="13" a="1"/>
  <c r="E1615" i="13" s="1"/>
  <c r="B1615" i="13" a="1"/>
  <c r="B1615" i="13" s="1"/>
  <c r="D1615" i="13"/>
  <c r="B1761" i="13" a="1"/>
  <c r="B1761" i="13" s="1"/>
  <c r="D1761" i="13"/>
  <c r="C1761" i="13" a="1"/>
  <c r="C1761" i="13" s="1"/>
  <c r="D1759" i="13"/>
  <c r="B1759" i="13" a="1"/>
  <c r="B1759" i="13" s="1"/>
  <c r="B1729" i="13" a="1"/>
  <c r="B1729" i="13" s="1"/>
  <c r="D1729" i="13"/>
  <c r="B1705" i="13" a="1"/>
  <c r="B1705" i="13" s="1"/>
  <c r="A1705" i="13" a="1"/>
  <c r="A1705" i="13" s="1"/>
  <c r="A1652" i="13" a="1"/>
  <c r="A1652" i="13" s="1"/>
  <c r="D1652" i="13"/>
  <c r="A1628" i="13" a="1"/>
  <c r="A1628" i="13" s="1"/>
  <c r="E1628" i="13" a="1"/>
  <c r="E1628" i="13" s="1"/>
  <c r="D1613" i="13"/>
  <c r="E1613" i="13" a="1"/>
  <c r="E1613" i="13" s="1"/>
  <c r="B1590" i="13" a="1"/>
  <c r="B1590" i="13" s="1"/>
  <c r="A1590" i="13" a="1"/>
  <c r="A1590" i="13" s="1"/>
  <c r="B1547" i="13" a="1"/>
  <c r="B1547" i="13" s="1"/>
  <c r="D1547" i="13"/>
  <c r="E1547" i="13" a="1"/>
  <c r="E1547" i="13" s="1"/>
  <c r="A1496" i="13" a="1"/>
  <c r="A1496" i="13" s="1"/>
  <c r="E1496" i="13" a="1"/>
  <c r="E1496" i="13" s="1"/>
  <c r="A1492" i="13" a="1"/>
  <c r="A1492" i="13" s="1"/>
  <c r="C1492" i="13" a="1"/>
  <c r="C1492" i="13" s="1"/>
  <c r="D1492" i="13"/>
  <c r="E1492" i="13" a="1"/>
  <c r="E1492" i="13" s="1"/>
  <c r="A1452" i="13" a="1"/>
  <c r="A1452" i="13" s="1"/>
  <c r="C1452" i="13" a="1"/>
  <c r="C1452" i="13" s="1"/>
  <c r="D1452" i="13"/>
  <c r="E1452" i="13" a="1"/>
  <c r="E1452" i="13" s="1"/>
  <c r="E1415" i="13" a="1"/>
  <c r="E1415" i="13" s="1"/>
  <c r="D1415" i="13"/>
  <c r="C1392" i="13" a="1"/>
  <c r="C1392" i="13" s="1"/>
  <c r="A1392" i="13" a="1"/>
  <c r="A1392" i="13" s="1"/>
  <c r="E1392" i="13" a="1"/>
  <c r="E1392" i="13" s="1"/>
  <c r="B1369" i="13" a="1"/>
  <c r="B1369" i="13" s="1"/>
  <c r="A1369" i="13" a="1"/>
  <c r="A1369" i="13" s="1"/>
  <c r="C1369" i="13" a="1"/>
  <c r="C1369" i="13" s="1"/>
  <c r="D1369" i="13"/>
  <c r="E1369" i="13" a="1"/>
  <c r="E1369" i="13" s="1"/>
  <c r="A1313" i="13" a="1"/>
  <c r="A1313" i="13" s="1"/>
  <c r="B1313" i="13" a="1"/>
  <c r="B1313" i="13" s="1"/>
  <c r="C1313" i="13" a="1"/>
  <c r="C1313" i="13" s="1"/>
  <c r="E1313" i="13" a="1"/>
  <c r="E1313" i="13" s="1"/>
  <c r="B1254" i="13" a="1"/>
  <c r="B1254" i="13" s="1"/>
  <c r="C1254" i="13" a="1"/>
  <c r="C1254" i="13" s="1"/>
  <c r="D1254" i="13"/>
  <c r="E1254" i="13" a="1"/>
  <c r="E1254" i="13" s="1"/>
  <c r="A1254" i="13" a="1"/>
  <c r="A1254" i="13" s="1"/>
  <c r="B1190" i="13" a="1"/>
  <c r="B1190" i="13" s="1"/>
  <c r="C1190" i="13" a="1"/>
  <c r="C1190" i="13" s="1"/>
  <c r="D1190" i="13"/>
  <c r="E1190" i="13" a="1"/>
  <c r="E1190" i="13" s="1"/>
  <c r="A1190" i="13" a="1"/>
  <c r="A1190" i="13" s="1"/>
  <c r="B1822" i="13" a="1"/>
  <c r="B1822" i="13" s="1"/>
  <c r="D1822" i="13"/>
  <c r="E1793" i="13" a="1"/>
  <c r="E1793" i="13" s="1"/>
  <c r="B1785" i="13" a="1"/>
  <c r="B1785" i="13" s="1"/>
  <c r="D1785" i="13"/>
  <c r="E1715" i="13" a="1"/>
  <c r="E1715" i="13" s="1"/>
  <c r="C1709" i="13" a="1"/>
  <c r="C1709" i="13" s="1"/>
  <c r="A1709" i="13" a="1"/>
  <c r="A1709" i="13" s="1"/>
  <c r="E1705" i="13" a="1"/>
  <c r="E1705" i="13" s="1"/>
  <c r="E1676" i="13" a="1"/>
  <c r="E1676" i="13" s="1"/>
  <c r="B1641" i="13" a="1"/>
  <c r="B1641" i="13" s="1"/>
  <c r="A1641" i="13" a="1"/>
  <c r="A1641" i="13" s="1"/>
  <c r="D1641" i="13"/>
  <c r="C1632" i="13" a="1"/>
  <c r="C1632" i="13" s="1"/>
  <c r="A1632" i="13" a="1"/>
  <c r="A1632" i="13" s="1"/>
  <c r="C1579" i="13" a="1"/>
  <c r="C1579" i="13" s="1"/>
  <c r="E1579" i="13" a="1"/>
  <c r="E1579" i="13" s="1"/>
  <c r="C1569" i="13" a="1"/>
  <c r="C1569" i="13" s="1"/>
  <c r="E1569" i="13" a="1"/>
  <c r="E1569" i="13" s="1"/>
  <c r="A1564" i="13" a="1"/>
  <c r="A1564" i="13" s="1"/>
  <c r="C1564" i="13" a="1"/>
  <c r="C1564" i="13" s="1"/>
  <c r="D1564" i="13"/>
  <c r="A1524" i="13" a="1"/>
  <c r="A1524" i="13" s="1"/>
  <c r="C1524" i="13" a="1"/>
  <c r="C1524" i="13" s="1"/>
  <c r="E1524" i="13" a="1"/>
  <c r="E1524" i="13" s="1"/>
  <c r="A1476" i="13" a="1"/>
  <c r="A1476" i="13" s="1"/>
  <c r="E1476" i="13" a="1"/>
  <c r="E1476" i="13" s="1"/>
  <c r="C1476" i="13" a="1"/>
  <c r="C1476" i="13" s="1"/>
  <c r="D1476" i="13"/>
  <c r="B1463" i="13" a="1"/>
  <c r="B1463" i="13" s="1"/>
  <c r="D1463" i="13"/>
  <c r="D1451" i="13"/>
  <c r="E1451" i="13" a="1"/>
  <c r="E1451" i="13" s="1"/>
  <c r="B1451" i="13" a="1"/>
  <c r="B1451" i="13" s="1"/>
  <c r="B1447" i="13" a="1"/>
  <c r="B1447" i="13" s="1"/>
  <c r="A1436" i="13" a="1"/>
  <c r="A1436" i="13" s="1"/>
  <c r="D1436" i="13"/>
  <c r="E1436" i="13" a="1"/>
  <c r="E1436" i="13" s="1"/>
  <c r="C1436" i="13" a="1"/>
  <c r="C1436" i="13" s="1"/>
  <c r="E1431" i="13" a="1"/>
  <c r="E1431" i="13" s="1"/>
  <c r="D1431" i="13"/>
  <c r="A1420" i="13" a="1"/>
  <c r="A1420" i="13" s="1"/>
  <c r="C1420" i="13" a="1"/>
  <c r="C1420" i="13" s="1"/>
  <c r="D1420" i="13"/>
  <c r="E1420" i="13" a="1"/>
  <c r="E1420" i="13" s="1"/>
  <c r="A1396" i="13" a="1"/>
  <c r="A1396" i="13" s="1"/>
  <c r="C1396" i="13" a="1"/>
  <c r="C1396" i="13" s="1"/>
  <c r="E1396" i="13" a="1"/>
  <c r="E1396" i="13" s="1"/>
  <c r="E1391" i="13" a="1"/>
  <c r="E1391" i="13" s="1"/>
  <c r="D1391" i="13"/>
  <c r="B1334" i="13" a="1"/>
  <c r="B1334" i="13" s="1"/>
  <c r="C1334" i="13" a="1"/>
  <c r="C1334" i="13" s="1"/>
  <c r="A1334" i="13" a="1"/>
  <c r="A1334" i="13" s="1"/>
  <c r="D1334" i="13"/>
  <c r="E1334" i="13" a="1"/>
  <c r="E1334" i="13" s="1"/>
  <c r="C1154" i="13" a="1"/>
  <c r="C1154" i="13" s="1"/>
  <c r="A1154" i="13" a="1"/>
  <c r="A1154" i="13" s="1"/>
  <c r="A1788" i="13" a="1"/>
  <c r="A1788" i="13" s="1"/>
  <c r="D1788" i="13"/>
  <c r="E1729" i="13" a="1"/>
  <c r="E1729" i="13" s="1"/>
  <c r="B1721" i="13" a="1"/>
  <c r="B1721" i="13" s="1"/>
  <c r="D1721" i="13"/>
  <c r="B1715" i="13" a="1"/>
  <c r="B1715" i="13" s="1"/>
  <c r="D1705" i="13"/>
  <c r="A1692" i="13" a="1"/>
  <c r="A1692" i="13" s="1"/>
  <c r="C1692" i="13" a="1"/>
  <c r="C1692" i="13" s="1"/>
  <c r="D1692" i="13"/>
  <c r="D1676" i="13"/>
  <c r="A1660" i="13" a="1"/>
  <c r="A1660" i="13" s="1"/>
  <c r="E1660" i="13" a="1"/>
  <c r="E1660" i="13" s="1"/>
  <c r="B1657" i="13" a="1"/>
  <c r="B1657" i="13" s="1"/>
  <c r="C1657" i="13" a="1"/>
  <c r="C1657" i="13" s="1"/>
  <c r="A1644" i="13" a="1"/>
  <c r="A1644" i="13" s="1"/>
  <c r="E1644" i="13" a="1"/>
  <c r="E1644" i="13" s="1"/>
  <c r="C1644" i="13" a="1"/>
  <c r="C1644" i="13" s="1"/>
  <c r="D1628" i="13"/>
  <c r="C1613" i="13" a="1"/>
  <c r="C1613" i="13" s="1"/>
  <c r="C1602" i="13" a="1"/>
  <c r="C1602" i="13" s="1"/>
  <c r="B1602" i="13" a="1"/>
  <c r="B1602" i="13" s="1"/>
  <c r="A1572" i="13" a="1"/>
  <c r="A1572" i="13" s="1"/>
  <c r="C1572" i="13" a="1"/>
  <c r="C1572" i="13" s="1"/>
  <c r="D1572" i="13"/>
  <c r="A1540" i="13" a="1"/>
  <c r="A1540" i="13" s="1"/>
  <c r="D1540" i="13"/>
  <c r="E1540" i="13" a="1"/>
  <c r="E1540" i="13" s="1"/>
  <c r="A1509" i="13" a="1"/>
  <c r="A1509" i="13" s="1"/>
  <c r="C1509" i="13" a="1"/>
  <c r="C1509" i="13" s="1"/>
  <c r="B1496" i="13" a="1"/>
  <c r="B1496" i="13" s="1"/>
  <c r="A1468" i="13" a="1"/>
  <c r="A1468" i="13" s="1"/>
  <c r="C1468" i="13" a="1"/>
  <c r="C1468" i="13" s="1"/>
  <c r="D1468" i="13"/>
  <c r="E1468" i="13" a="1"/>
  <c r="E1468" i="13" s="1"/>
  <c r="C1456" i="13" a="1"/>
  <c r="C1456" i="13" s="1"/>
  <c r="A1456" i="13" a="1"/>
  <c r="A1456" i="13" s="1"/>
  <c r="E1456" i="13" a="1"/>
  <c r="E1456" i="13" s="1"/>
  <c r="C1440" i="13" a="1"/>
  <c r="C1440" i="13" s="1"/>
  <c r="A1440" i="13" a="1"/>
  <c r="A1440" i="13" s="1"/>
  <c r="C1408" i="13" a="1"/>
  <c r="C1408" i="13" s="1"/>
  <c r="A1408" i="13" a="1"/>
  <c r="A1408" i="13" s="1"/>
  <c r="E1408" i="13" a="1"/>
  <c r="E1408" i="13" s="1"/>
  <c r="B1330" i="13" a="1"/>
  <c r="B1330" i="13" s="1"/>
  <c r="D1330" i="13"/>
  <c r="E1330" i="13" a="1"/>
  <c r="E1330" i="13" s="1"/>
  <c r="C1330" i="13" a="1"/>
  <c r="C1330" i="13" s="1"/>
  <c r="B1188" i="13" a="1"/>
  <c r="B1188" i="13" s="1"/>
  <c r="C1188" i="13" a="1"/>
  <c r="C1188" i="13" s="1"/>
  <c r="E1868" i="13" a="1"/>
  <c r="E1868" i="13" s="1"/>
  <c r="B1817" i="13" a="1"/>
  <c r="B1817" i="13" s="1"/>
  <c r="E1817" i="13" a="1"/>
  <c r="E1817" i="13" s="1"/>
  <c r="A1800" i="13" a="1"/>
  <c r="A1800" i="13" s="1"/>
  <c r="E1800" i="13" a="1"/>
  <c r="E1800" i="13" s="1"/>
  <c r="C1793" i="13" a="1"/>
  <c r="C1793" i="13" s="1"/>
  <c r="E1785" i="13" a="1"/>
  <c r="E1785" i="13" s="1"/>
  <c r="B1777" i="13" a="1"/>
  <c r="B1777" i="13" s="1"/>
  <c r="D1777" i="13"/>
  <c r="A1768" i="13" a="1"/>
  <c r="A1768" i="13" s="1"/>
  <c r="E1761" i="13" a="1"/>
  <c r="E1761" i="13" s="1"/>
  <c r="C1729" i="13" a="1"/>
  <c r="C1729" i="13" s="1"/>
  <c r="E1708" i="13" a="1"/>
  <c r="E1708" i="13" s="1"/>
  <c r="B1681" i="13" a="1"/>
  <c r="B1681" i="13" s="1"/>
  <c r="A1681" i="13" a="1"/>
  <c r="A1681" i="13" s="1"/>
  <c r="C1676" i="13" a="1"/>
  <c r="C1676" i="13" s="1"/>
  <c r="A1620" i="13" a="1"/>
  <c r="A1620" i="13" s="1"/>
  <c r="E1620" i="13" a="1"/>
  <c r="E1620" i="13" s="1"/>
  <c r="C1620" i="13" a="1"/>
  <c r="C1620" i="13" s="1"/>
  <c r="A1612" i="13" a="1"/>
  <c r="A1612" i="13" s="1"/>
  <c r="D1612" i="13"/>
  <c r="E1612" i="13" a="1"/>
  <c r="E1612" i="13" s="1"/>
  <c r="B1601" i="13" a="1"/>
  <c r="B1601" i="13" s="1"/>
  <c r="E1601" i="13" a="1"/>
  <c r="E1601" i="13" s="1"/>
  <c r="A1601" i="13" a="1"/>
  <c r="A1601" i="13" s="1"/>
  <c r="B1598" i="13" a="1"/>
  <c r="B1598" i="13" s="1"/>
  <c r="D1598" i="13"/>
  <c r="A1588" i="13" a="1"/>
  <c r="A1588" i="13" s="1"/>
  <c r="B1588" i="13" a="1"/>
  <c r="B1588" i="13" s="1"/>
  <c r="C1588" i="13" a="1"/>
  <c r="C1588" i="13" s="1"/>
  <c r="E1588" i="13" a="1"/>
  <c r="E1588" i="13" s="1"/>
  <c r="B1568" i="13" a="1"/>
  <c r="B1568" i="13" s="1"/>
  <c r="E1568" i="13" a="1"/>
  <c r="E1568" i="13" s="1"/>
  <c r="A1508" i="13" a="1"/>
  <c r="A1508" i="13" s="1"/>
  <c r="D1508" i="13"/>
  <c r="E1508" i="13" a="1"/>
  <c r="E1508" i="13" s="1"/>
  <c r="A1500" i="13" a="1"/>
  <c r="A1500" i="13" s="1"/>
  <c r="E1500" i="13" a="1"/>
  <c r="E1500" i="13" s="1"/>
  <c r="C1500" i="13" a="1"/>
  <c r="C1500" i="13" s="1"/>
  <c r="E1440" i="13" a="1"/>
  <c r="E1440" i="13" s="1"/>
  <c r="C1424" i="13" a="1"/>
  <c r="C1424" i="13" s="1"/>
  <c r="A1424" i="13" a="1"/>
  <c r="A1424" i="13" s="1"/>
  <c r="A1294" i="13" a="1"/>
  <c r="A1294" i="13" s="1"/>
  <c r="D1294" i="13"/>
  <c r="E1294" i="13" a="1"/>
  <c r="E1294" i="13" s="1"/>
  <c r="B1294" i="13" a="1"/>
  <c r="B1294" i="13" s="1"/>
  <c r="C1294" i="13" a="1"/>
  <c r="C1294" i="13" s="1"/>
  <c r="C1749" i="13" a="1"/>
  <c r="C1749" i="13" s="1"/>
  <c r="A1749" i="13" a="1"/>
  <c r="A1749" i="13" s="1"/>
  <c r="E1876" i="13" a="1"/>
  <c r="E1876" i="13" s="1"/>
  <c r="A1716" i="13" a="1"/>
  <c r="A1716" i="13" s="1"/>
  <c r="D1716" i="13"/>
  <c r="B1713" i="13" a="1"/>
  <c r="B1713" i="13" s="1"/>
  <c r="D1713" i="13"/>
  <c r="C1627" i="13" a="1"/>
  <c r="C1627" i="13" s="1"/>
  <c r="E1627" i="13" a="1"/>
  <c r="E1627" i="13" s="1"/>
  <c r="D1597" i="13"/>
  <c r="C1597" i="13" a="1"/>
  <c r="C1597" i="13" s="1"/>
  <c r="C1549" i="13" a="1"/>
  <c r="C1549" i="13" s="1"/>
  <c r="A1549" i="13" a="1"/>
  <c r="A1549" i="13" s="1"/>
  <c r="C1540" i="13" a="1"/>
  <c r="C1540" i="13" s="1"/>
  <c r="B1504" i="13" a="1"/>
  <c r="B1504" i="13" s="1"/>
  <c r="A1504" i="13" a="1"/>
  <c r="A1504" i="13" s="1"/>
  <c r="E1504" i="13" a="1"/>
  <c r="E1504" i="13" s="1"/>
  <c r="A1444" i="13" a="1"/>
  <c r="A1444" i="13" s="1"/>
  <c r="C1444" i="13" a="1"/>
  <c r="C1444" i="13" s="1"/>
  <c r="D1444" i="13"/>
  <c r="E1444" i="13" a="1"/>
  <c r="E1444" i="13" s="1"/>
  <c r="A1428" i="13" a="1"/>
  <c r="A1428" i="13" s="1"/>
  <c r="D1428" i="13"/>
  <c r="E1428" i="13" a="1"/>
  <c r="E1428" i="13" s="1"/>
  <c r="C1428" i="13" a="1"/>
  <c r="C1428" i="13" s="1"/>
  <c r="C1400" i="13" a="1"/>
  <c r="C1400" i="13" s="1"/>
  <c r="A1400" i="13" a="1"/>
  <c r="A1400" i="13" s="1"/>
  <c r="E1400" i="13" a="1"/>
  <c r="E1400" i="13" s="1"/>
  <c r="A1388" i="13" a="1"/>
  <c r="A1388" i="13" s="1"/>
  <c r="E1388" i="13" a="1"/>
  <c r="E1388" i="13" s="1"/>
  <c r="C1388" i="13" a="1"/>
  <c r="C1388" i="13" s="1"/>
  <c r="D1388" i="13"/>
  <c r="B1343" i="13" a="1"/>
  <c r="B1343" i="13" s="1"/>
  <c r="A1343" i="13" a="1"/>
  <c r="A1343" i="13" s="1"/>
  <c r="C1343" i="13" a="1"/>
  <c r="C1343" i="13" s="1"/>
  <c r="D1343" i="13"/>
  <c r="B1310" i="13" a="1"/>
  <c r="B1310" i="13" s="1"/>
  <c r="A1310" i="13" a="1"/>
  <c r="A1310" i="13" s="1"/>
  <c r="A1306" i="13" a="1"/>
  <c r="A1306" i="13" s="1"/>
  <c r="E1306" i="13" a="1"/>
  <c r="E1306" i="13" s="1"/>
  <c r="A1234" i="13" a="1"/>
  <c r="A1234" i="13" s="1"/>
  <c r="B1234" i="13" a="1"/>
  <c r="B1234" i="13" s="1"/>
  <c r="E1234" i="13" a="1"/>
  <c r="E1234" i="13" s="1"/>
  <c r="B1809" i="13" a="1"/>
  <c r="B1809" i="13" s="1"/>
  <c r="A1809" i="13" a="1"/>
  <c r="A1809" i="13" s="1"/>
  <c r="D1799" i="13"/>
  <c r="D1793" i="13"/>
  <c r="E1857" i="13" a="1"/>
  <c r="E1857" i="13" s="1"/>
  <c r="A1812" i="13" a="1"/>
  <c r="A1812" i="13" s="1"/>
  <c r="E1812" i="13" a="1"/>
  <c r="E1812" i="13" s="1"/>
  <c r="A1805" i="13" a="1"/>
  <c r="A1805" i="13" s="1"/>
  <c r="A1833" i="13" a="1"/>
  <c r="A1833" i="13" s="1"/>
  <c r="D1790" i="13"/>
  <c r="A1790" i="13" a="1"/>
  <c r="A1790" i="13" s="1"/>
  <c r="E1788" i="13" a="1"/>
  <c r="E1788" i="13" s="1"/>
  <c r="C1785" i="13" a="1"/>
  <c r="C1785" i="13" s="1"/>
  <c r="D1783" i="13"/>
  <c r="E1721" i="13" a="1"/>
  <c r="E1721" i="13" s="1"/>
  <c r="C1643" i="13" a="1"/>
  <c r="C1643" i="13" s="1"/>
  <c r="D1643" i="13"/>
  <c r="A1636" i="13" a="1"/>
  <c r="A1636" i="13" s="1"/>
  <c r="C1636" i="13" a="1"/>
  <c r="C1636" i="13" s="1"/>
  <c r="E1636" i="13" a="1"/>
  <c r="E1636" i="13" s="1"/>
  <c r="B1633" i="13" a="1"/>
  <c r="B1633" i="13" s="1"/>
  <c r="D1633" i="13"/>
  <c r="E1633" i="13" a="1"/>
  <c r="E1633" i="13" s="1"/>
  <c r="E1884" i="13" a="1"/>
  <c r="E1884" i="13" s="1"/>
  <c r="A1859" i="13" a="1"/>
  <c r="A1859" i="13" s="1"/>
  <c r="B1838" i="13" a="1"/>
  <c r="B1838" i="13" s="1"/>
  <c r="A1838" i="13" a="1"/>
  <c r="A1838" i="13" s="1"/>
  <c r="C1836" i="13" a="1"/>
  <c r="C1836" i="13" s="1"/>
  <c r="E1792" i="13" a="1"/>
  <c r="E1792" i="13" s="1"/>
  <c r="B1792" i="13" a="1"/>
  <c r="B1792" i="13" s="1"/>
  <c r="C1788" i="13" a="1"/>
  <c r="C1788" i="13" s="1"/>
  <c r="A1785" i="13" a="1"/>
  <c r="A1785" i="13" s="1"/>
  <c r="E1777" i="13" a="1"/>
  <c r="E1777" i="13" s="1"/>
  <c r="B1775" i="13" a="1"/>
  <c r="B1775" i="13" s="1"/>
  <c r="E1772" i="13" a="1"/>
  <c r="E1772" i="13" s="1"/>
  <c r="D1769" i="13"/>
  <c r="A1761" i="13" a="1"/>
  <c r="A1761" i="13" s="1"/>
  <c r="A1752" i="13" a="1"/>
  <c r="A1752" i="13" s="1"/>
  <c r="B1752" i="13" a="1"/>
  <c r="B1752" i="13" s="1"/>
  <c r="D1743" i="13"/>
  <c r="B1743" i="13" a="1"/>
  <c r="B1743" i="13" s="1"/>
  <c r="E1740" i="13" a="1"/>
  <c r="E1740" i="13" s="1"/>
  <c r="B1736" i="13" a="1"/>
  <c r="B1736" i="13" s="1"/>
  <c r="C1733" i="13" a="1"/>
  <c r="C1733" i="13" s="1"/>
  <c r="A1733" i="13" a="1"/>
  <c r="A1733" i="13" s="1"/>
  <c r="E1728" i="13" a="1"/>
  <c r="E1728" i="13" s="1"/>
  <c r="B1728" i="13" a="1"/>
  <c r="B1728" i="13" s="1"/>
  <c r="D1726" i="13"/>
  <c r="C1721" i="13" a="1"/>
  <c r="C1721" i="13" s="1"/>
  <c r="B1711" i="13" a="1"/>
  <c r="B1711" i="13" s="1"/>
  <c r="C1708" i="13" a="1"/>
  <c r="C1708" i="13" s="1"/>
  <c r="A1684" i="13" a="1"/>
  <c r="A1684" i="13" s="1"/>
  <c r="D1684" i="13"/>
  <c r="E1684" i="13" a="1"/>
  <c r="E1684" i="13" s="1"/>
  <c r="E1681" i="13" a="1"/>
  <c r="E1681" i="13" s="1"/>
  <c r="B1672" i="13" a="1"/>
  <c r="B1672" i="13" s="1"/>
  <c r="C1660" i="13" a="1"/>
  <c r="C1660" i="13" s="1"/>
  <c r="D1657" i="13"/>
  <c r="D1655" i="13"/>
  <c r="E1643" i="13" a="1"/>
  <c r="E1643" i="13" s="1"/>
  <c r="D1627" i="13"/>
  <c r="D1601" i="13"/>
  <c r="E1597" i="13" a="1"/>
  <c r="E1597" i="13" s="1"/>
  <c r="D1588" i="13"/>
  <c r="E1552" i="13" a="1"/>
  <c r="E1552" i="13" s="1"/>
  <c r="B1552" i="13" a="1"/>
  <c r="B1552" i="13" s="1"/>
  <c r="C1508" i="13" a="1"/>
  <c r="C1508" i="13" s="1"/>
  <c r="A1484" i="13" a="1"/>
  <c r="A1484" i="13" s="1"/>
  <c r="C1484" i="13" a="1"/>
  <c r="C1484" i="13" s="1"/>
  <c r="D1484" i="13"/>
  <c r="E1484" i="13" a="1"/>
  <c r="E1484" i="13" s="1"/>
  <c r="A1460" i="13" a="1"/>
  <c r="A1460" i="13" s="1"/>
  <c r="C1460" i="13" a="1"/>
  <c r="C1460" i="13" s="1"/>
  <c r="D1460" i="13"/>
  <c r="E1399" i="13" a="1"/>
  <c r="E1399" i="13" s="1"/>
  <c r="D1399" i="13"/>
  <c r="B1359" i="13" a="1"/>
  <c r="B1359" i="13" s="1"/>
  <c r="C1359" i="13" a="1"/>
  <c r="C1359" i="13" s="1"/>
  <c r="D1359" i="13"/>
  <c r="A1359" i="13" a="1"/>
  <c r="A1359" i="13" s="1"/>
  <c r="B1354" i="13" a="1"/>
  <c r="B1354" i="13" s="1"/>
  <c r="C1354" i="13" a="1"/>
  <c r="C1354" i="13" s="1"/>
  <c r="D1145" i="13"/>
  <c r="A1145" i="13" a="1"/>
  <c r="A1145" i="13" s="1"/>
  <c r="C1145" i="13" a="1"/>
  <c r="C1145" i="13" s="1"/>
  <c r="E1145" i="13" a="1"/>
  <c r="E1145" i="13" s="1"/>
  <c r="E1830" i="13" a="1"/>
  <c r="E1830" i="13" s="1"/>
  <c r="C1822" i="13" a="1"/>
  <c r="C1822" i="13" s="1"/>
  <c r="A1764" i="13" a="1"/>
  <c r="A1764" i="13" s="1"/>
  <c r="C1764" i="13" a="1"/>
  <c r="C1764" i="13" s="1"/>
  <c r="E1841" i="13" a="1"/>
  <c r="E1841" i="13" s="1"/>
  <c r="D1812" i="13"/>
  <c r="B1808" i="13" a="1"/>
  <c r="B1808" i="13" s="1"/>
  <c r="A1804" i="13" a="1"/>
  <c r="A1804" i="13" s="1"/>
  <c r="D1804" i="13"/>
  <c r="B1801" i="13" a="1"/>
  <c r="B1801" i="13" s="1"/>
  <c r="E1801" i="13" a="1"/>
  <c r="E1801" i="13" s="1"/>
  <c r="A1793" i="13" a="1"/>
  <c r="A1793" i="13" s="1"/>
  <c r="E1769" i="13" a="1"/>
  <c r="E1769" i="13" s="1"/>
  <c r="E1764" i="13" a="1"/>
  <c r="E1764" i="13" s="1"/>
  <c r="A1729" i="13" a="1"/>
  <c r="A1729" i="13" s="1"/>
  <c r="D1708" i="13"/>
  <c r="C1705" i="13" a="1"/>
  <c r="C1705" i="13" s="1"/>
  <c r="B1697" i="13" a="1"/>
  <c r="B1697" i="13" s="1"/>
  <c r="D1697" i="13"/>
  <c r="A1697" i="13" a="1"/>
  <c r="A1697" i="13" s="1"/>
  <c r="C1697" i="13" a="1"/>
  <c r="C1697" i="13" s="1"/>
  <c r="C1664" i="13" a="1"/>
  <c r="C1664" i="13" s="1"/>
  <c r="A1664" i="13" a="1"/>
  <c r="A1664" i="13" s="1"/>
  <c r="E1664" i="13" a="1"/>
  <c r="E1664" i="13" s="1"/>
  <c r="C1868" i="13" a="1"/>
  <c r="C1868" i="13" s="1"/>
  <c r="E1865" i="13" a="1"/>
  <c r="E1865" i="13" s="1"/>
  <c r="E1845" i="13" a="1"/>
  <c r="E1845" i="13" s="1"/>
  <c r="D1841" i="13"/>
  <c r="A1828" i="13" a="1"/>
  <c r="A1828" i="13" s="1"/>
  <c r="E1828" i="13" a="1"/>
  <c r="E1828" i="13" s="1"/>
  <c r="B1821" i="13" a="1"/>
  <c r="B1821" i="13" s="1"/>
  <c r="C1812" i="13" a="1"/>
  <c r="C1812" i="13" s="1"/>
  <c r="E1809" i="13" a="1"/>
  <c r="E1809" i="13" s="1"/>
  <c r="C1876" i="13" a="1"/>
  <c r="C1876" i="13" s="1"/>
  <c r="E1873" i="13" a="1"/>
  <c r="E1873" i="13" s="1"/>
  <c r="D1865" i="13"/>
  <c r="C1857" i="13" a="1"/>
  <c r="C1857" i="13" s="1"/>
  <c r="B1846" i="13" a="1"/>
  <c r="B1846" i="13" s="1"/>
  <c r="C1846" i="13" a="1"/>
  <c r="C1846" i="13" s="1"/>
  <c r="C1845" i="13" a="1"/>
  <c r="C1845" i="13" s="1"/>
  <c r="C1838" i="13" a="1"/>
  <c r="C1838" i="13" s="1"/>
  <c r="B1836" i="13" a="1"/>
  <c r="B1836" i="13" s="1"/>
  <c r="D1817" i="13"/>
  <c r="D1809" i="13"/>
  <c r="E1804" i="13" a="1"/>
  <c r="E1804" i="13" s="1"/>
  <c r="C1777" i="13" a="1"/>
  <c r="C1777" i="13" s="1"/>
  <c r="D1772" i="13"/>
  <c r="D1767" i="13"/>
  <c r="C1754" i="13" a="1"/>
  <c r="C1754" i="13" s="1"/>
  <c r="E1748" i="13" a="1"/>
  <c r="E1748" i="13" s="1"/>
  <c r="D1740" i="13"/>
  <c r="A1721" i="13" a="1"/>
  <c r="A1721" i="13" s="1"/>
  <c r="E1716" i="13" a="1"/>
  <c r="E1716" i="13" s="1"/>
  <c r="E1713" i="13" a="1"/>
  <c r="E1713" i="13" s="1"/>
  <c r="C1684" i="13" a="1"/>
  <c r="C1684" i="13" s="1"/>
  <c r="D1681" i="13"/>
  <c r="D1678" i="13"/>
  <c r="B1673" i="13" a="1"/>
  <c r="B1673" i="13" s="1"/>
  <c r="A1673" i="13" a="1"/>
  <c r="A1673" i="13" s="1"/>
  <c r="A1657" i="13" a="1"/>
  <c r="A1657" i="13" s="1"/>
  <c r="B1649" i="13" a="1"/>
  <c r="B1649" i="13" s="1"/>
  <c r="E1649" i="13" a="1"/>
  <c r="E1649" i="13" s="1"/>
  <c r="A1649" i="13" a="1"/>
  <c r="A1649" i="13" s="1"/>
  <c r="C1649" i="13" a="1"/>
  <c r="C1649" i="13" s="1"/>
  <c r="D1636" i="13"/>
  <c r="A1604" i="13" a="1"/>
  <c r="A1604" i="13" s="1"/>
  <c r="B1604" i="13" a="1"/>
  <c r="B1604" i="13" s="1"/>
  <c r="D1604" i="13"/>
  <c r="C1601" i="13" a="1"/>
  <c r="C1601" i="13" s="1"/>
  <c r="A1596" i="13" a="1"/>
  <c r="A1596" i="13" s="1"/>
  <c r="B1596" i="13" a="1"/>
  <c r="B1596" i="13" s="1"/>
  <c r="D1596" i="13"/>
  <c r="A1580" i="13" a="1"/>
  <c r="A1580" i="13" s="1"/>
  <c r="D1580" i="13"/>
  <c r="A1548" i="13" a="1"/>
  <c r="A1548" i="13" s="1"/>
  <c r="C1548" i="13" a="1"/>
  <c r="C1548" i="13" s="1"/>
  <c r="D1548" i="13"/>
  <c r="D1543" i="13"/>
  <c r="B1543" i="13" a="1"/>
  <c r="B1543" i="13" s="1"/>
  <c r="E1488" i="13" a="1"/>
  <c r="E1488" i="13" s="1"/>
  <c r="A1488" i="13" a="1"/>
  <c r="A1488" i="13" s="1"/>
  <c r="B1488" i="13" a="1"/>
  <c r="B1488" i="13" s="1"/>
  <c r="C1448" i="13" a="1"/>
  <c r="C1448" i="13" s="1"/>
  <c r="E1448" i="13" a="1"/>
  <c r="E1448" i="13" s="1"/>
  <c r="A1448" i="13" a="1"/>
  <c r="A1448" i="13" s="1"/>
  <c r="C1411" i="13" a="1"/>
  <c r="C1411" i="13" s="1"/>
  <c r="E1411" i="13" a="1"/>
  <c r="E1411" i="13" s="1"/>
  <c r="E1383" i="13" a="1"/>
  <c r="E1383" i="13" s="1"/>
  <c r="C1383" i="13" a="1"/>
  <c r="C1383" i="13" s="1"/>
  <c r="A1321" i="13" a="1"/>
  <c r="A1321" i="13" s="1"/>
  <c r="D1321" i="13"/>
  <c r="E1321" i="13" a="1"/>
  <c r="E1321" i="13" s="1"/>
  <c r="C1321" i="13" a="1"/>
  <c r="C1321" i="13" s="1"/>
  <c r="B1222" i="13" a="1"/>
  <c r="B1222" i="13" s="1"/>
  <c r="C1222" i="13" a="1"/>
  <c r="C1222" i="13" s="1"/>
  <c r="D1222" i="13"/>
  <c r="E1222" i="13" a="1"/>
  <c r="E1222" i="13" s="1"/>
  <c r="A1222" i="13" a="1"/>
  <c r="A1222" i="13" s="1"/>
  <c r="D1851" i="13"/>
  <c r="A1851" i="13" a="1"/>
  <c r="A1851" i="13" s="1"/>
  <c r="E1836" i="13" a="1"/>
  <c r="E1836" i="13" s="1"/>
  <c r="D1857" i="13"/>
  <c r="C1821" i="13" a="1"/>
  <c r="C1821" i="13" s="1"/>
  <c r="B1737" i="13" a="1"/>
  <c r="B1737" i="13" s="1"/>
  <c r="A1737" i="13" a="1"/>
  <c r="A1737" i="13" s="1"/>
  <c r="C1884" i="13" a="1"/>
  <c r="C1884" i="13" s="1"/>
  <c r="E1881" i="13" a="1"/>
  <c r="E1881" i="13" s="1"/>
  <c r="D1873" i="13"/>
  <c r="A1857" i="13" a="1"/>
  <c r="A1857" i="13" s="1"/>
  <c r="E1852" i="13" a="1"/>
  <c r="E1852" i="13" s="1"/>
  <c r="C1841" i="13" a="1"/>
  <c r="C1841" i="13" s="1"/>
  <c r="E1833" i="13" a="1"/>
  <c r="E1833" i="13" s="1"/>
  <c r="C1828" i="13" a="1"/>
  <c r="C1828" i="13" s="1"/>
  <c r="E1825" i="13" a="1"/>
  <c r="E1825" i="13" s="1"/>
  <c r="C1817" i="13" a="1"/>
  <c r="C1817" i="13" s="1"/>
  <c r="C1804" i="13" a="1"/>
  <c r="C1804" i="13" s="1"/>
  <c r="D1801" i="13"/>
  <c r="B1800" i="13" a="1"/>
  <c r="B1800" i="13" s="1"/>
  <c r="B1794" i="13" a="1"/>
  <c r="B1794" i="13" s="1"/>
  <c r="A1777" i="13" a="1"/>
  <c r="A1777" i="13" s="1"/>
  <c r="C1772" i="13" a="1"/>
  <c r="C1772" i="13" s="1"/>
  <c r="C1769" i="13" a="1"/>
  <c r="C1769" i="13" s="1"/>
  <c r="A1756" i="13" a="1"/>
  <c r="A1756" i="13" s="1"/>
  <c r="D1756" i="13"/>
  <c r="D1748" i="13"/>
  <c r="C1740" i="13" a="1"/>
  <c r="C1740" i="13" s="1"/>
  <c r="E1737" i="13" a="1"/>
  <c r="E1737" i="13" s="1"/>
  <c r="B1730" i="13" a="1"/>
  <c r="B1730" i="13" s="1"/>
  <c r="C1716" i="13" a="1"/>
  <c r="C1716" i="13" s="1"/>
  <c r="C1713" i="13" a="1"/>
  <c r="C1713" i="13" s="1"/>
  <c r="B1704" i="13" a="1"/>
  <c r="B1704" i="13" s="1"/>
  <c r="E1697" i="13" a="1"/>
  <c r="E1697" i="13" s="1"/>
  <c r="C1635" i="13" a="1"/>
  <c r="C1635" i="13" s="1"/>
  <c r="E1635" i="13" a="1"/>
  <c r="E1635" i="13" s="1"/>
  <c r="C1633" i="13" a="1"/>
  <c r="C1633" i="13" s="1"/>
  <c r="C1604" i="13" a="1"/>
  <c r="C1604" i="13" s="1"/>
  <c r="E1580" i="13" a="1"/>
  <c r="E1580" i="13" s="1"/>
  <c r="A1560" i="13" a="1"/>
  <c r="A1560" i="13" s="1"/>
  <c r="E1560" i="13" a="1"/>
  <c r="E1560" i="13" s="1"/>
  <c r="A1556" i="13" a="1"/>
  <c r="A1556" i="13" s="1"/>
  <c r="C1556" i="13" a="1"/>
  <c r="C1556" i="13" s="1"/>
  <c r="E1556" i="13" a="1"/>
  <c r="E1556" i="13" s="1"/>
  <c r="E1548" i="13" a="1"/>
  <c r="E1548" i="13" s="1"/>
  <c r="A1516" i="13" a="1"/>
  <c r="A1516" i="13" s="1"/>
  <c r="D1516" i="13"/>
  <c r="E1516" i="13" a="1"/>
  <c r="E1516" i="13" s="1"/>
  <c r="C1464" i="13" a="1"/>
  <c r="C1464" i="13" s="1"/>
  <c r="E1464" i="13" a="1"/>
  <c r="E1464" i="13" s="1"/>
  <c r="A1464" i="13" a="1"/>
  <c r="A1464" i="13" s="1"/>
  <c r="A1453" i="13" a="1"/>
  <c r="A1453" i="13" s="1"/>
  <c r="C1453" i="13" a="1"/>
  <c r="C1453" i="13" s="1"/>
  <c r="C1432" i="13" a="1"/>
  <c r="C1432" i="13" s="1"/>
  <c r="A1432" i="13" a="1"/>
  <c r="A1432" i="13" s="1"/>
  <c r="E1432" i="13" a="1"/>
  <c r="E1432" i="13" s="1"/>
  <c r="B1427" i="13" a="1"/>
  <c r="B1427" i="13" s="1"/>
  <c r="A1404" i="13" a="1"/>
  <c r="A1404" i="13" s="1"/>
  <c r="E1404" i="13" a="1"/>
  <c r="E1404" i="13" s="1"/>
  <c r="C1404" i="13" a="1"/>
  <c r="C1404" i="13" s="1"/>
  <c r="D1404" i="13"/>
  <c r="B1370" i="13" a="1"/>
  <c r="B1370" i="13" s="1"/>
  <c r="C1370" i="13" a="1"/>
  <c r="C1370" i="13" s="1"/>
  <c r="D1423" i="13"/>
  <c r="C1381" i="13" a="1"/>
  <c r="C1381" i="13" s="1"/>
  <c r="E1373" i="13" a="1"/>
  <c r="E1373" i="13" s="1"/>
  <c r="D1373" i="13"/>
  <c r="A1358" i="13" a="1"/>
  <c r="A1358" i="13" s="1"/>
  <c r="C1332" i="13" a="1"/>
  <c r="C1332" i="13" s="1"/>
  <c r="D1326" i="13"/>
  <c r="C1298" i="13" a="1"/>
  <c r="C1298" i="13" s="1"/>
  <c r="C1296" i="13" a="1"/>
  <c r="C1296" i="13" s="1"/>
  <c r="D1286" i="13"/>
  <c r="A1279" i="13" a="1"/>
  <c r="A1279" i="13" s="1"/>
  <c r="A1250" i="13" a="1"/>
  <c r="A1250" i="13" s="1"/>
  <c r="A1218" i="13" a="1"/>
  <c r="A1218" i="13" s="1"/>
  <c r="B1193" i="13" a="1"/>
  <c r="B1193" i="13" s="1"/>
  <c r="A1186" i="13" a="1"/>
  <c r="A1186" i="13" s="1"/>
  <c r="C1174" i="13" a="1"/>
  <c r="C1174" i="13" s="1"/>
  <c r="A1148" i="13" a="1"/>
  <c r="A1148" i="13" s="1"/>
  <c r="B1148" i="13" a="1"/>
  <c r="B1148" i="13" s="1"/>
  <c r="B1134" i="13" a="1"/>
  <c r="B1134" i="13" s="1"/>
  <c r="A1134" i="13" a="1"/>
  <c r="A1134" i="13" s="1"/>
  <c r="C1134" i="13" a="1"/>
  <c r="C1134" i="13" s="1"/>
  <c r="E1134" i="13" a="1"/>
  <c r="E1134" i="13" s="1"/>
  <c r="A1129" i="13" a="1"/>
  <c r="A1129" i="13" s="1"/>
  <c r="C1129" i="13" a="1"/>
  <c r="C1129" i="13" s="1"/>
  <c r="D1129" i="13"/>
  <c r="A1089" i="13" a="1"/>
  <c r="A1089" i="13" s="1"/>
  <c r="C1089" i="13" a="1"/>
  <c r="C1089" i="13" s="1"/>
  <c r="D1089" i="13"/>
  <c r="E1089" i="13" a="1"/>
  <c r="E1089" i="13" s="1"/>
  <c r="B1060" i="13" a="1"/>
  <c r="B1060" i="13" s="1"/>
  <c r="C1060" i="13" a="1"/>
  <c r="C1060" i="13" s="1"/>
  <c r="D1008" i="13"/>
  <c r="B1008" i="13" a="1"/>
  <c r="B1008" i="13" s="1"/>
  <c r="E1008" i="13" a="1"/>
  <c r="E1008" i="13" s="1"/>
  <c r="A1545" i="13" a="1"/>
  <c r="A1545" i="13" s="1"/>
  <c r="D1532" i="13"/>
  <c r="C1530" i="13" a="1"/>
  <c r="C1530" i="13" s="1"/>
  <c r="A1513" i="13" a="1"/>
  <c r="A1513" i="13" s="1"/>
  <c r="C1481" i="13" a="1"/>
  <c r="C1481" i="13" s="1"/>
  <c r="C1461" i="13" a="1"/>
  <c r="C1461" i="13" s="1"/>
  <c r="E1416" i="13" a="1"/>
  <c r="E1416" i="13" s="1"/>
  <c r="C1378" i="13" a="1"/>
  <c r="C1378" i="13" s="1"/>
  <c r="E1345" i="13" a="1"/>
  <c r="E1345" i="13" s="1"/>
  <c r="D1340" i="13"/>
  <c r="C1312" i="13" a="1"/>
  <c r="C1312" i="13" s="1"/>
  <c r="B1298" i="13" a="1"/>
  <c r="B1298" i="13" s="1"/>
  <c r="B1296" i="13" a="1"/>
  <c r="B1296" i="13" s="1"/>
  <c r="A1278" i="13" a="1"/>
  <c r="A1278" i="13" s="1"/>
  <c r="B1278" i="13" a="1"/>
  <c r="B1278" i="13" s="1"/>
  <c r="C1278" i="13" a="1"/>
  <c r="C1278" i="13" s="1"/>
  <c r="B1265" i="13" a="1"/>
  <c r="B1265" i="13" s="1"/>
  <c r="B1230" i="13" a="1"/>
  <c r="B1230" i="13" s="1"/>
  <c r="D1230" i="13"/>
  <c r="E1230" i="13" a="1"/>
  <c r="E1230" i="13" s="1"/>
  <c r="A1230" i="13" a="1"/>
  <c r="A1230" i="13" s="1"/>
  <c r="E1129" i="13" a="1"/>
  <c r="E1129" i="13" s="1"/>
  <c r="C1116" i="13" a="1"/>
  <c r="C1116" i="13" s="1"/>
  <c r="B1116" i="13" a="1"/>
  <c r="B1116" i="13" s="1"/>
  <c r="C1088" i="13" a="1"/>
  <c r="C1088" i="13" s="1"/>
  <c r="A1088" i="13" a="1"/>
  <c r="A1088" i="13" s="1"/>
  <c r="B1088" i="13" a="1"/>
  <c r="B1088" i="13" s="1"/>
  <c r="E1088" i="13" a="1"/>
  <c r="E1088" i="13" s="1"/>
  <c r="A1081" i="13" a="1"/>
  <c r="A1081" i="13" s="1"/>
  <c r="C1081" i="13" a="1"/>
  <c r="C1081" i="13" s="1"/>
  <c r="D1081" i="13"/>
  <c r="E1081" i="13" a="1"/>
  <c r="E1081" i="13" s="1"/>
  <c r="A1065" i="13" a="1"/>
  <c r="A1065" i="13" s="1"/>
  <c r="C1065" i="13" a="1"/>
  <c r="C1065" i="13" s="1"/>
  <c r="D1065" i="13"/>
  <c r="E1065" i="13" a="1"/>
  <c r="E1065" i="13" s="1"/>
  <c r="A1025" i="13" a="1"/>
  <c r="A1025" i="13" s="1"/>
  <c r="C1025" i="13" a="1"/>
  <c r="C1025" i="13" s="1"/>
  <c r="D1025" i="13"/>
  <c r="E1025" i="13" a="1"/>
  <c r="E1025" i="13" s="1"/>
  <c r="D1000" i="13"/>
  <c r="B1000" i="13" a="1"/>
  <c r="B1000" i="13" s="1"/>
  <c r="E1000" i="13" a="1"/>
  <c r="E1000" i="13" s="1"/>
  <c r="E874" i="13" a="1"/>
  <c r="E874" i="13" s="1"/>
  <c r="A874" i="13" a="1"/>
  <c r="A874" i="13" s="1"/>
  <c r="B874" i="13" a="1"/>
  <c r="B874" i="13" s="1"/>
  <c r="C1585" i="13" a="1"/>
  <c r="C1585" i="13" s="1"/>
  <c r="C1532" i="13" a="1"/>
  <c r="C1532" i="13" s="1"/>
  <c r="E1483" i="13" a="1"/>
  <c r="E1483" i="13" s="1"/>
  <c r="C1465" i="13" a="1"/>
  <c r="C1465" i="13" s="1"/>
  <c r="D1455" i="13"/>
  <c r="E1419" i="13" a="1"/>
  <c r="E1419" i="13" s="1"/>
  <c r="A1416" i="13" a="1"/>
  <c r="A1416" i="13" s="1"/>
  <c r="E1412" i="13" a="1"/>
  <c r="E1412" i="13" s="1"/>
  <c r="D1407" i="13"/>
  <c r="C1326" i="13" a="1"/>
  <c r="C1326" i="13" s="1"/>
  <c r="C1322" i="13" a="1"/>
  <c r="C1322" i="13" s="1"/>
  <c r="B1322" i="13" a="1"/>
  <c r="B1322" i="13" s="1"/>
  <c r="D1322" i="13"/>
  <c r="B1198" i="13" a="1"/>
  <c r="B1198" i="13" s="1"/>
  <c r="A1198" i="13" a="1"/>
  <c r="A1198" i="13" s="1"/>
  <c r="C1198" i="13" a="1"/>
  <c r="C1198" i="13" s="1"/>
  <c r="D1198" i="13"/>
  <c r="C1112" i="13" a="1"/>
  <c r="C1112" i="13" s="1"/>
  <c r="D1112" i="13"/>
  <c r="E1112" i="13" a="1"/>
  <c r="E1112" i="13" s="1"/>
  <c r="C1080" i="13" a="1"/>
  <c r="C1080" i="13" s="1"/>
  <c r="D1080" i="13"/>
  <c r="E1080" i="13" a="1"/>
  <c r="E1080" i="13" s="1"/>
  <c r="A1073" i="13" a="1"/>
  <c r="A1073" i="13" s="1"/>
  <c r="C1073" i="13" a="1"/>
  <c r="C1073" i="13" s="1"/>
  <c r="D1073" i="13"/>
  <c r="E1073" i="13" a="1"/>
  <c r="E1073" i="13" s="1"/>
  <c r="C1052" i="13" a="1"/>
  <c r="C1052" i="13" s="1"/>
  <c r="B1052" i="13" a="1"/>
  <c r="B1052" i="13" s="1"/>
  <c r="D1052" i="13"/>
  <c r="C992" i="13" a="1"/>
  <c r="C992" i="13" s="1"/>
  <c r="E992" i="13" a="1"/>
  <c r="E992" i="13" s="1"/>
  <c r="D992" i="13"/>
  <c r="E817" i="13" a="1"/>
  <c r="E817" i="13" s="1"/>
  <c r="C817" i="13" a="1"/>
  <c r="C817" i="13" s="1"/>
  <c r="B786" i="13" a="1"/>
  <c r="B786" i="13" s="1"/>
  <c r="E786" i="13" a="1"/>
  <c r="E786" i="13" s="1"/>
  <c r="D1412" i="13"/>
  <c r="A1326" i="13" a="1"/>
  <c r="A1326" i="13" s="1"/>
  <c r="B1302" i="13" a="1"/>
  <c r="B1302" i="13" s="1"/>
  <c r="A1282" i="13" a="1"/>
  <c r="A1282" i="13" s="1"/>
  <c r="D1282" i="13"/>
  <c r="A1251" i="13" a="1"/>
  <c r="A1251" i="13" s="1"/>
  <c r="C1251" i="13" a="1"/>
  <c r="C1251" i="13" s="1"/>
  <c r="C1243" i="13" a="1"/>
  <c r="C1243" i="13" s="1"/>
  <c r="A1243" i="13" a="1"/>
  <c r="A1243" i="13" s="1"/>
  <c r="E1243" i="13" a="1"/>
  <c r="E1243" i="13" s="1"/>
  <c r="C1211" i="13" a="1"/>
  <c r="C1211" i="13" s="1"/>
  <c r="A1211" i="13" a="1"/>
  <c r="A1211" i="13" s="1"/>
  <c r="B1166" i="13" a="1"/>
  <c r="B1166" i="13" s="1"/>
  <c r="A1166" i="13" a="1"/>
  <c r="A1166" i="13" s="1"/>
  <c r="B1150" i="13" a="1"/>
  <c r="B1150" i="13" s="1"/>
  <c r="C1150" i="13" a="1"/>
  <c r="C1150" i="13" s="1"/>
  <c r="D1150" i="13"/>
  <c r="A1105" i="13" a="1"/>
  <c r="A1105" i="13" s="1"/>
  <c r="C1105" i="13" a="1"/>
  <c r="C1105" i="13" s="1"/>
  <c r="D1105" i="13"/>
  <c r="E1105" i="13" a="1"/>
  <c r="E1105" i="13" s="1"/>
  <c r="A1093" i="13" a="1"/>
  <c r="A1093" i="13" s="1"/>
  <c r="E1093" i="13" a="1"/>
  <c r="E1093" i="13" s="1"/>
  <c r="C1072" i="13" a="1"/>
  <c r="C1072" i="13" s="1"/>
  <c r="A1072" i="13" a="1"/>
  <c r="A1072" i="13" s="1"/>
  <c r="B1072" i="13" a="1"/>
  <c r="B1072" i="13" s="1"/>
  <c r="E1072" i="13" a="1"/>
  <c r="E1072" i="13" s="1"/>
  <c r="A1057" i="13" a="1"/>
  <c r="A1057" i="13" s="1"/>
  <c r="C1057" i="13" a="1"/>
  <c r="C1057" i="13" s="1"/>
  <c r="D1057" i="13"/>
  <c r="E1057" i="13" a="1"/>
  <c r="E1057" i="13" s="1"/>
  <c r="B892" i="13" a="1"/>
  <c r="B892" i="13" s="1"/>
  <c r="C892" i="13" a="1"/>
  <c r="C892" i="13" s="1"/>
  <c r="E861" i="13" a="1"/>
  <c r="E861" i="13" s="1"/>
  <c r="B861" i="13" a="1"/>
  <c r="B861" i="13" s="1"/>
  <c r="D861" i="13"/>
  <c r="A795" i="13" a="1"/>
  <c r="A795" i="13" s="1"/>
  <c r="C795" i="13" a="1"/>
  <c r="C795" i="13" s="1"/>
  <c r="D795" i="13"/>
  <c r="E795" i="13" a="1"/>
  <c r="E795" i="13" s="1"/>
  <c r="A771" i="13" a="1"/>
  <c r="A771" i="13" s="1"/>
  <c r="C771" i="13" a="1"/>
  <c r="C771" i="13" s="1"/>
  <c r="D771" i="13"/>
  <c r="E771" i="13" a="1"/>
  <c r="E771" i="13" s="1"/>
  <c r="A1344" i="13" a="1"/>
  <c r="A1344" i="13" s="1"/>
  <c r="B1344" i="13" a="1"/>
  <c r="B1344" i="13" s="1"/>
  <c r="B1339" i="13" a="1"/>
  <c r="B1339" i="13" s="1"/>
  <c r="E1339" i="13" a="1"/>
  <c r="E1339" i="13" s="1"/>
  <c r="A1271" i="13" a="1"/>
  <c r="A1271" i="13" s="1"/>
  <c r="C1271" i="13" a="1"/>
  <c r="C1271" i="13" s="1"/>
  <c r="A1266" i="13" a="1"/>
  <c r="A1266" i="13" s="1"/>
  <c r="C1266" i="13" a="1"/>
  <c r="C1266" i="13" s="1"/>
  <c r="D1266" i="13"/>
  <c r="E1266" i="13" a="1"/>
  <c r="E1266" i="13" s="1"/>
  <c r="B1238" i="13" a="1"/>
  <c r="B1238" i="13" s="1"/>
  <c r="A1238" i="13" a="1"/>
  <c r="A1238" i="13" s="1"/>
  <c r="C1238" i="13" a="1"/>
  <c r="C1238" i="13" s="1"/>
  <c r="A1219" i="13" a="1"/>
  <c r="A1219" i="13" s="1"/>
  <c r="C1219" i="13" a="1"/>
  <c r="C1219" i="13" s="1"/>
  <c r="B1206" i="13" a="1"/>
  <c r="B1206" i="13" s="1"/>
  <c r="E1206" i="13" a="1"/>
  <c r="E1206" i="13" s="1"/>
  <c r="B1137" i="13" a="1"/>
  <c r="B1137" i="13" s="1"/>
  <c r="A1137" i="13" a="1"/>
  <c r="A1137" i="13" s="1"/>
  <c r="C1137" i="13" a="1"/>
  <c r="C1137" i="13" s="1"/>
  <c r="E1137" i="13" a="1"/>
  <c r="E1137" i="13" s="1"/>
  <c r="B1132" i="13" a="1"/>
  <c r="B1132" i="13" s="1"/>
  <c r="C1132" i="13" a="1"/>
  <c r="C1132" i="13" s="1"/>
  <c r="D1132" i="13"/>
  <c r="C1120" i="13" a="1"/>
  <c r="C1120" i="13" s="1"/>
  <c r="A1120" i="13" a="1"/>
  <c r="A1120" i="13" s="1"/>
  <c r="B1120" i="13" a="1"/>
  <c r="B1120" i="13" s="1"/>
  <c r="E1120" i="13" a="1"/>
  <c r="E1120" i="13" s="1"/>
  <c r="A1110" i="13" a="1"/>
  <c r="A1110" i="13" s="1"/>
  <c r="C1110" i="13" a="1"/>
  <c r="C1110" i="13" s="1"/>
  <c r="D1110" i="13"/>
  <c r="C1104" i="13" a="1"/>
  <c r="C1104" i="13" s="1"/>
  <c r="A1104" i="13" a="1"/>
  <c r="A1104" i="13" s="1"/>
  <c r="B1104" i="13" a="1"/>
  <c r="B1104" i="13" s="1"/>
  <c r="E1104" i="13" a="1"/>
  <c r="E1104" i="13" s="1"/>
  <c r="A1097" i="13" a="1"/>
  <c r="A1097" i="13" s="1"/>
  <c r="D1097" i="13"/>
  <c r="E1097" i="13" a="1"/>
  <c r="E1097" i="13" s="1"/>
  <c r="C1040" i="13" a="1"/>
  <c r="C1040" i="13" s="1"/>
  <c r="A1040" i="13" a="1"/>
  <c r="A1040" i="13" s="1"/>
  <c r="B1040" i="13" a="1"/>
  <c r="B1040" i="13" s="1"/>
  <c r="E1040" i="13" a="1"/>
  <c r="E1040" i="13" s="1"/>
  <c r="C968" i="13" a="1"/>
  <c r="C968" i="13" s="1"/>
  <c r="D968" i="13"/>
  <c r="E968" i="13" a="1"/>
  <c r="E968" i="13" s="1"/>
  <c r="C928" i="13" a="1"/>
  <c r="C928" i="13" s="1"/>
  <c r="E928" i="13" a="1"/>
  <c r="E928" i="13" s="1"/>
  <c r="D928" i="13"/>
  <c r="B891" i="13" a="1"/>
  <c r="B891" i="13" s="1"/>
  <c r="E891" i="13" a="1"/>
  <c r="E891" i="13" s="1"/>
  <c r="A891" i="13" a="1"/>
  <c r="A891" i="13" s="1"/>
  <c r="C891" i="13" a="1"/>
  <c r="C891" i="13" s="1"/>
  <c r="D1379" i="13"/>
  <c r="D1377" i="13"/>
  <c r="A1367" i="13" a="1"/>
  <c r="A1367" i="13" s="1"/>
  <c r="D1367" i="13"/>
  <c r="D1353" i="13"/>
  <c r="D1339" i="13"/>
  <c r="B1284" i="13" a="1"/>
  <c r="B1284" i="13" s="1"/>
  <c r="C1282" i="13" a="1"/>
  <c r="C1282" i="13" s="1"/>
  <c r="B1280" i="13" a="1"/>
  <c r="B1280" i="13" s="1"/>
  <c r="A1242" i="13" a="1"/>
  <c r="A1242" i="13" s="1"/>
  <c r="E1242" i="13" a="1"/>
  <c r="E1242" i="13" s="1"/>
  <c r="E1238" i="13" a="1"/>
  <c r="E1238" i="13" s="1"/>
  <c r="E1211" i="13" a="1"/>
  <c r="E1211" i="13" s="1"/>
  <c r="D1206" i="13"/>
  <c r="E1202" i="13" a="1"/>
  <c r="E1202" i="13" s="1"/>
  <c r="E1166" i="13" a="1"/>
  <c r="E1166" i="13" s="1"/>
  <c r="B1158" i="13" a="1"/>
  <c r="B1158" i="13" s="1"/>
  <c r="D1158" i="13"/>
  <c r="E1150" i="13" a="1"/>
  <c r="E1150" i="13" s="1"/>
  <c r="D1137" i="13"/>
  <c r="C1097" i="13" a="1"/>
  <c r="C1097" i="13" s="1"/>
  <c r="B1028" i="13" a="1"/>
  <c r="B1028" i="13" s="1"/>
  <c r="C1028" i="13" a="1"/>
  <c r="C1028" i="13" s="1"/>
  <c r="C960" i="13" a="1"/>
  <c r="C960" i="13" s="1"/>
  <c r="D960" i="13"/>
  <c r="E960" i="13" a="1"/>
  <c r="E960" i="13" s="1"/>
  <c r="E882" i="13" a="1"/>
  <c r="E882" i="13" s="1"/>
  <c r="A882" i="13" a="1"/>
  <c r="A882" i="13" s="1"/>
  <c r="B882" i="13" a="1"/>
  <c r="B882" i="13" s="1"/>
  <c r="C1318" i="13" a="1"/>
  <c r="C1318" i="13" s="1"/>
  <c r="E1298" i="13" a="1"/>
  <c r="E1298" i="13" s="1"/>
  <c r="D1296" i="13"/>
  <c r="A1286" i="13" a="1"/>
  <c r="A1286" i="13" s="1"/>
  <c r="C1286" i="13" a="1"/>
  <c r="C1286" i="13" s="1"/>
  <c r="A1284" i="13" a="1"/>
  <c r="A1284" i="13" s="1"/>
  <c r="E1271" i="13" a="1"/>
  <c r="E1271" i="13" s="1"/>
  <c r="B1266" i="13" a="1"/>
  <c r="B1266" i="13" s="1"/>
  <c r="C1258" i="13" a="1"/>
  <c r="C1258" i="13" s="1"/>
  <c r="B1258" i="13" a="1"/>
  <c r="B1258" i="13" s="1"/>
  <c r="E1250" i="13" a="1"/>
  <c r="E1250" i="13" s="1"/>
  <c r="B1246" i="13" a="1"/>
  <c r="B1246" i="13" s="1"/>
  <c r="C1246" i="13" a="1"/>
  <c r="C1246" i="13" s="1"/>
  <c r="D1246" i="13"/>
  <c r="E1246" i="13" a="1"/>
  <c r="E1246" i="13" s="1"/>
  <c r="D1238" i="13"/>
  <c r="E1227" i="13" a="1"/>
  <c r="E1227" i="13" s="1"/>
  <c r="A1227" i="13" a="1"/>
  <c r="A1227" i="13" s="1"/>
  <c r="B1214" i="13" a="1"/>
  <c r="B1214" i="13" s="1"/>
  <c r="A1214" i="13" a="1"/>
  <c r="A1214" i="13" s="1"/>
  <c r="C1214" i="13" a="1"/>
  <c r="C1214" i="13" s="1"/>
  <c r="D1214" i="13"/>
  <c r="A1210" i="13" a="1"/>
  <c r="A1210" i="13" s="1"/>
  <c r="B1210" i="13" a="1"/>
  <c r="B1210" i="13" s="1"/>
  <c r="C1206" i="13" a="1"/>
  <c r="C1206" i="13" s="1"/>
  <c r="B1202" i="13" a="1"/>
  <c r="B1202" i="13" s="1"/>
  <c r="B1174" i="13" a="1"/>
  <c r="B1174" i="13" s="1"/>
  <c r="E1174" i="13" a="1"/>
  <c r="E1174" i="13" s="1"/>
  <c r="C1162" i="13" a="1"/>
  <c r="C1162" i="13" s="1"/>
  <c r="E1162" i="13" a="1"/>
  <c r="E1162" i="13" s="1"/>
  <c r="A1131" i="13" a="1"/>
  <c r="A1131" i="13" s="1"/>
  <c r="D1131" i="13"/>
  <c r="C1096" i="13" a="1"/>
  <c r="C1096" i="13" s="1"/>
  <c r="B1096" i="13" a="1"/>
  <c r="B1096" i="13" s="1"/>
  <c r="C1084" i="13" a="1"/>
  <c r="C1084" i="13" s="1"/>
  <c r="B1084" i="13" a="1"/>
  <c r="B1084" i="13" s="1"/>
  <c r="D1084" i="13"/>
  <c r="B974" i="13" a="1"/>
  <c r="B974" i="13" s="1"/>
  <c r="D974" i="13"/>
  <c r="E974" i="13" a="1"/>
  <c r="E974" i="13" s="1"/>
  <c r="A974" i="13" a="1"/>
  <c r="A974" i="13" s="1"/>
  <c r="C974" i="13" a="1"/>
  <c r="C974" i="13" s="1"/>
  <c r="A909" i="13" a="1"/>
  <c r="A909" i="13" s="1"/>
  <c r="D909" i="13"/>
  <c r="D865" i="13"/>
  <c r="B865" i="13" a="1"/>
  <c r="B865" i="13" s="1"/>
  <c r="C834" i="13" a="1"/>
  <c r="C834" i="13" s="1"/>
  <c r="E834" i="13" a="1"/>
  <c r="E834" i="13" s="1"/>
  <c r="E1585" i="13" a="1"/>
  <c r="E1585" i="13" s="1"/>
  <c r="B1377" i="13" a="1"/>
  <c r="B1377" i="13" s="1"/>
  <c r="C1339" i="13" a="1"/>
  <c r="C1339" i="13" s="1"/>
  <c r="E1326" i="13" a="1"/>
  <c r="E1326" i="13" s="1"/>
  <c r="D1298" i="13"/>
  <c r="E1286" i="13" a="1"/>
  <c r="E1286" i="13" s="1"/>
  <c r="E1281" i="13" a="1"/>
  <c r="E1281" i="13" s="1"/>
  <c r="D1281" i="13"/>
  <c r="C1279" i="13" a="1"/>
  <c r="C1279" i="13" s="1"/>
  <c r="A1270" i="13" a="1"/>
  <c r="A1270" i="13" s="1"/>
  <c r="B1270" i="13" a="1"/>
  <c r="B1270" i="13" s="1"/>
  <c r="C1227" i="13" a="1"/>
  <c r="C1227" i="13" s="1"/>
  <c r="B1218" i="13" a="1"/>
  <c r="B1218" i="13" s="1"/>
  <c r="E1210" i="13" a="1"/>
  <c r="E1210" i="13" s="1"/>
  <c r="A1206" i="13" a="1"/>
  <c r="A1206" i="13" s="1"/>
  <c r="A1195" i="13" a="1"/>
  <c r="A1195" i="13" s="1"/>
  <c r="C1195" i="13" a="1"/>
  <c r="C1195" i="13" s="1"/>
  <c r="E1186" i="13" a="1"/>
  <c r="E1186" i="13" s="1"/>
  <c r="B1182" i="13" a="1"/>
  <c r="B1182" i="13" s="1"/>
  <c r="D1182" i="13"/>
  <c r="E1182" i="13" a="1"/>
  <c r="E1182" i="13" s="1"/>
  <c r="A1182" i="13" a="1"/>
  <c r="A1182" i="13" s="1"/>
  <c r="D1174" i="13"/>
  <c r="C1166" i="13" a="1"/>
  <c r="C1166" i="13" s="1"/>
  <c r="B1130" i="13" a="1"/>
  <c r="B1130" i="13" s="1"/>
  <c r="A1130" i="13" a="1"/>
  <c r="A1130" i="13" s="1"/>
  <c r="A1102" i="13" a="1"/>
  <c r="A1102" i="13" s="1"/>
  <c r="C1102" i="13" a="1"/>
  <c r="C1102" i="13" s="1"/>
  <c r="D1102" i="13"/>
  <c r="C1048" i="13" a="1"/>
  <c r="C1048" i="13" s="1"/>
  <c r="D1048" i="13"/>
  <c r="E1048" i="13" a="1"/>
  <c r="E1048" i="13" s="1"/>
  <c r="E825" i="13" a="1"/>
  <c r="E825" i="13" s="1"/>
  <c r="C825" i="13" a="1"/>
  <c r="C825" i="13" s="1"/>
  <c r="B1056" i="13" a="1"/>
  <c r="B1056" i="13" s="1"/>
  <c r="B950" i="13" a="1"/>
  <c r="B950" i="13" s="1"/>
  <c r="D950" i="13"/>
  <c r="B859" i="13" a="1"/>
  <c r="B859" i="13" s="1"/>
  <c r="A859" i="13" a="1"/>
  <c r="A859" i="13" s="1"/>
  <c r="B819" i="13" a="1"/>
  <c r="B819" i="13" s="1"/>
  <c r="A819" i="13" a="1"/>
  <c r="A819" i="13" s="1"/>
  <c r="A815" i="13" a="1"/>
  <c r="A815" i="13" s="1"/>
  <c r="B815" i="13" a="1"/>
  <c r="B815" i="13" s="1"/>
  <c r="B801" i="13" a="1"/>
  <c r="B801" i="13" s="1"/>
  <c r="A787" i="13" a="1"/>
  <c r="A787" i="13" s="1"/>
  <c r="E787" i="13" a="1"/>
  <c r="E787" i="13" s="1"/>
  <c r="D787" i="13"/>
  <c r="A688" i="13" a="1"/>
  <c r="A688" i="13" s="1"/>
  <c r="C688" i="13" a="1"/>
  <c r="C688" i="13" s="1"/>
  <c r="E688" i="13" a="1"/>
  <c r="E688" i="13" s="1"/>
  <c r="C663" i="13" a="1"/>
  <c r="C663" i="13" s="1"/>
  <c r="D663" i="13"/>
  <c r="B601" i="13" a="1"/>
  <c r="B601" i="13" s="1"/>
  <c r="A601" i="13" a="1"/>
  <c r="A601" i="13" s="1"/>
  <c r="E1126" i="13" a="1"/>
  <c r="E1126" i="13" s="1"/>
  <c r="A1056" i="13" a="1"/>
  <c r="A1056" i="13" s="1"/>
  <c r="B942" i="13" a="1"/>
  <c r="B942" i="13" s="1"/>
  <c r="D942" i="13"/>
  <c r="A917" i="13" a="1"/>
  <c r="A917" i="13" s="1"/>
  <c r="C917" i="13" a="1"/>
  <c r="C917" i="13" s="1"/>
  <c r="C903" i="13" a="1"/>
  <c r="C903" i="13" s="1"/>
  <c r="C895" i="13" a="1"/>
  <c r="C895" i="13" s="1"/>
  <c r="B875" i="13" a="1"/>
  <c r="B875" i="13" s="1"/>
  <c r="C875" i="13" a="1"/>
  <c r="C875" i="13" s="1"/>
  <c r="C862" i="13" a="1"/>
  <c r="C862" i="13" s="1"/>
  <c r="D862" i="13"/>
  <c r="A856" i="13" a="1"/>
  <c r="A856" i="13" s="1"/>
  <c r="D856" i="13"/>
  <c r="A704" i="13" a="1"/>
  <c r="A704" i="13" s="1"/>
  <c r="C704" i="13" a="1"/>
  <c r="C704" i="13" s="1"/>
  <c r="E704" i="13" a="1"/>
  <c r="E704" i="13" s="1"/>
  <c r="A680" i="13" a="1"/>
  <c r="A680" i="13" s="1"/>
  <c r="C680" i="13" a="1"/>
  <c r="C680" i="13" s="1"/>
  <c r="E680" i="13" a="1"/>
  <c r="E680" i="13" s="1"/>
  <c r="A656" i="13" a="1"/>
  <c r="A656" i="13" s="1"/>
  <c r="E656" i="13" a="1"/>
  <c r="E656" i="13" s="1"/>
  <c r="C656" i="13" a="1"/>
  <c r="C656" i="13" s="1"/>
  <c r="D1076" i="13"/>
  <c r="E1049" i="13" a="1"/>
  <c r="E1049" i="13" s="1"/>
  <c r="E1041" i="13" a="1"/>
  <c r="E1041" i="13" s="1"/>
  <c r="E1033" i="13" a="1"/>
  <c r="E1033" i="13" s="1"/>
  <c r="C982" i="13" a="1"/>
  <c r="C982" i="13" s="1"/>
  <c r="E950" i="13" a="1"/>
  <c r="E950" i="13" s="1"/>
  <c r="B934" i="13" a="1"/>
  <c r="B934" i="13" s="1"/>
  <c r="D934" i="13"/>
  <c r="D905" i="13"/>
  <c r="E859" i="13" a="1"/>
  <c r="E859" i="13" s="1"/>
  <c r="A803" i="13" a="1"/>
  <c r="A803" i="13" s="1"/>
  <c r="D803" i="13"/>
  <c r="E803" i="13" a="1"/>
  <c r="E803" i="13" s="1"/>
  <c r="A747" i="13" a="1"/>
  <c r="A747" i="13" s="1"/>
  <c r="C747" i="13" a="1"/>
  <c r="C747" i="13" s="1"/>
  <c r="D747" i="13"/>
  <c r="C655" i="13" a="1"/>
  <c r="C655" i="13" s="1"/>
  <c r="E655" i="13" a="1"/>
  <c r="E655" i="13" s="1"/>
  <c r="A655" i="13" a="1"/>
  <c r="A655" i="13" s="1"/>
  <c r="C549" i="13" a="1"/>
  <c r="C549" i="13" s="1"/>
  <c r="E549" i="13" a="1"/>
  <c r="E549" i="13" s="1"/>
  <c r="D549" i="13"/>
  <c r="C471" i="13" a="1"/>
  <c r="C471" i="13" s="1"/>
  <c r="A471" i="13" a="1"/>
  <c r="A471" i="13" s="1"/>
  <c r="B471" i="13" a="1"/>
  <c r="B471" i="13" s="1"/>
  <c r="D1049" i="13"/>
  <c r="D1041" i="13"/>
  <c r="D1033" i="13"/>
  <c r="A982" i="13" a="1"/>
  <c r="A982" i="13" s="1"/>
  <c r="E966" i="13" a="1"/>
  <c r="E966" i="13" s="1"/>
  <c r="C952" i="13" a="1"/>
  <c r="C952" i="13" s="1"/>
  <c r="E952" i="13" a="1"/>
  <c r="E952" i="13" s="1"/>
  <c r="A924" i="13" a="1"/>
  <c r="A924" i="13" s="1"/>
  <c r="D924" i="13"/>
  <c r="E747" i="13" a="1"/>
  <c r="E747" i="13" s="1"/>
  <c r="B728" i="13" a="1"/>
  <c r="B728" i="13" s="1"/>
  <c r="C728" i="13" a="1"/>
  <c r="C728" i="13" s="1"/>
  <c r="E728" i="13" a="1"/>
  <c r="E728" i="13" s="1"/>
  <c r="A648" i="13" a="1"/>
  <c r="A648" i="13" s="1"/>
  <c r="E648" i="13" a="1"/>
  <c r="E648" i="13" s="1"/>
  <c r="C648" i="13" a="1"/>
  <c r="C648" i="13" s="1"/>
  <c r="E576" i="13" a="1"/>
  <c r="E576" i="13" s="1"/>
  <c r="C576" i="13" a="1"/>
  <c r="C576" i="13" s="1"/>
  <c r="D576" i="13"/>
  <c r="D966" i="13"/>
  <c r="C950" i="13" a="1"/>
  <c r="C950" i="13" s="1"/>
  <c r="C944" i="13" a="1"/>
  <c r="C944" i="13" s="1"/>
  <c r="E944" i="13" a="1"/>
  <c r="E944" i="13" s="1"/>
  <c r="B913" i="13" a="1"/>
  <c r="B913" i="13" s="1"/>
  <c r="A913" i="13" a="1"/>
  <c r="A913" i="13" s="1"/>
  <c r="B905" i="13" a="1"/>
  <c r="B905" i="13" s="1"/>
  <c r="B883" i="13" a="1"/>
  <c r="B883" i="13" s="1"/>
  <c r="A883" i="13" a="1"/>
  <c r="A883" i="13" s="1"/>
  <c r="E878" i="13" a="1"/>
  <c r="E878" i="13" s="1"/>
  <c r="B867" i="13" a="1"/>
  <c r="B867" i="13" s="1"/>
  <c r="C867" i="13" a="1"/>
  <c r="C867" i="13" s="1"/>
  <c r="A843" i="13" a="1"/>
  <c r="A843" i="13" s="1"/>
  <c r="E843" i="13" a="1"/>
  <c r="E843" i="13" s="1"/>
  <c r="E833" i="13" a="1"/>
  <c r="E833" i="13" s="1"/>
  <c r="D833" i="13"/>
  <c r="A672" i="13" a="1"/>
  <c r="A672" i="13" s="1"/>
  <c r="E672" i="13" a="1"/>
  <c r="E672" i="13" s="1"/>
  <c r="C672" i="13" a="1"/>
  <c r="C672" i="13" s="1"/>
  <c r="D647" i="13"/>
  <c r="B647" i="13" a="1"/>
  <c r="B647" i="13" s="1"/>
  <c r="A647" i="13" a="1"/>
  <c r="A647" i="13" s="1"/>
  <c r="B483" i="13" a="1"/>
  <c r="B483" i="13" s="1"/>
  <c r="D483" i="13"/>
  <c r="E483" i="13" a="1"/>
  <c r="E483" i="13" s="1"/>
  <c r="A483" i="13" a="1"/>
  <c r="A483" i="13" s="1"/>
  <c r="C483" i="13" a="1"/>
  <c r="C483" i="13" s="1"/>
  <c r="E1101" i="13" a="1"/>
  <c r="E1101" i="13" s="1"/>
  <c r="D1078" i="13"/>
  <c r="E1075" i="13" a="1"/>
  <c r="E1075" i="13" s="1"/>
  <c r="C1049" i="13" a="1"/>
  <c r="C1049" i="13" s="1"/>
  <c r="C1033" i="13" a="1"/>
  <c r="C1033" i="13" s="1"/>
  <c r="E1029" i="13" a="1"/>
  <c r="E1029" i="13" s="1"/>
  <c r="D952" i="13"/>
  <c r="A950" i="13" a="1"/>
  <c r="A950" i="13" s="1"/>
  <c r="C942" i="13" a="1"/>
  <c r="C942" i="13" s="1"/>
  <c r="C936" i="13" a="1"/>
  <c r="C936" i="13" s="1"/>
  <c r="E936" i="13" a="1"/>
  <c r="E936" i="13" s="1"/>
  <c r="C923" i="13" a="1"/>
  <c r="C923" i="13" s="1"/>
  <c r="E923" i="13" a="1"/>
  <c r="E923" i="13" s="1"/>
  <c r="D907" i="13"/>
  <c r="E907" i="13" a="1"/>
  <c r="E907" i="13" s="1"/>
  <c r="E906" i="13" a="1"/>
  <c r="E906" i="13" s="1"/>
  <c r="D878" i="13"/>
  <c r="B802" i="13" a="1"/>
  <c r="B802" i="13" s="1"/>
  <c r="A802" i="13" a="1"/>
  <c r="A802" i="13" s="1"/>
  <c r="B785" i="13" a="1"/>
  <c r="B785" i="13" s="1"/>
  <c r="A696" i="13" a="1"/>
  <c r="A696" i="13" s="1"/>
  <c r="C696" i="13" a="1"/>
  <c r="C696" i="13" s="1"/>
  <c r="E696" i="13" a="1"/>
  <c r="E696" i="13" s="1"/>
  <c r="C671" i="13" a="1"/>
  <c r="C671" i="13" s="1"/>
  <c r="B671" i="13" a="1"/>
  <c r="B671" i="13" s="1"/>
  <c r="E572" i="13" a="1"/>
  <c r="E572" i="13" s="1"/>
  <c r="D572" i="13"/>
  <c r="C572" i="13" a="1"/>
  <c r="C572" i="13" s="1"/>
  <c r="D567" i="13"/>
  <c r="E567" i="13" a="1"/>
  <c r="E567" i="13" s="1"/>
  <c r="C567" i="13" a="1"/>
  <c r="C567" i="13" s="1"/>
  <c r="D1325" i="13"/>
  <c r="E1307" i="13" a="1"/>
  <c r="E1307" i="13" s="1"/>
  <c r="C1092" i="13" a="1"/>
  <c r="C1092" i="13" s="1"/>
  <c r="C1078" i="13" a="1"/>
  <c r="C1078" i="13" s="1"/>
  <c r="C1046" i="13" a="1"/>
  <c r="C1046" i="13" s="1"/>
  <c r="E976" i="13" a="1"/>
  <c r="E976" i="13" s="1"/>
  <c r="C966" i="13" a="1"/>
  <c r="C966" i="13" s="1"/>
  <c r="D944" i="13"/>
  <c r="A942" i="13" a="1"/>
  <c r="A942" i="13" s="1"/>
  <c r="C934" i="13" a="1"/>
  <c r="C934" i="13" s="1"/>
  <c r="C919" i="13" a="1"/>
  <c r="C919" i="13" s="1"/>
  <c r="B906" i="13" a="1"/>
  <c r="B906" i="13" s="1"/>
  <c r="D904" i="13"/>
  <c r="E883" i="13" a="1"/>
  <c r="E883" i="13" s="1"/>
  <c r="E867" i="13" a="1"/>
  <c r="E867" i="13" s="1"/>
  <c r="C843" i="13" a="1"/>
  <c r="C843" i="13" s="1"/>
  <c r="E837" i="13" a="1"/>
  <c r="E837" i="13" s="1"/>
  <c r="A811" i="13" a="1"/>
  <c r="A811" i="13" s="1"/>
  <c r="D811" i="13"/>
  <c r="E811" i="13" a="1"/>
  <c r="E811" i="13" s="1"/>
  <c r="C811" i="13" a="1"/>
  <c r="C811" i="13" s="1"/>
  <c r="A640" i="13" a="1"/>
  <c r="A640" i="13" s="1"/>
  <c r="C640" i="13" a="1"/>
  <c r="C640" i="13" s="1"/>
  <c r="E640" i="13" a="1"/>
  <c r="E640" i="13" s="1"/>
  <c r="E1056" i="13" a="1"/>
  <c r="E1056" i="13" s="1"/>
  <c r="E982" i="13" a="1"/>
  <c r="E982" i="13" s="1"/>
  <c r="D976" i="13"/>
  <c r="A966" i="13" a="1"/>
  <c r="A966" i="13" s="1"/>
  <c r="A934" i="13" a="1"/>
  <c r="A934" i="13" s="1"/>
  <c r="A925" i="13" a="1"/>
  <c r="A925" i="13" s="1"/>
  <c r="D925" i="13"/>
  <c r="A867" i="13" a="1"/>
  <c r="A867" i="13" s="1"/>
  <c r="B851" i="13" a="1"/>
  <c r="B851" i="13" s="1"/>
  <c r="E851" i="13" a="1"/>
  <c r="E851" i="13" s="1"/>
  <c r="A851" i="13" a="1"/>
  <c r="A851" i="13" s="1"/>
  <c r="D828" i="13"/>
  <c r="E828" i="13" a="1"/>
  <c r="E828" i="13" s="1"/>
  <c r="D784" i="13"/>
  <c r="A763" i="13" a="1"/>
  <c r="A763" i="13" s="1"/>
  <c r="D763" i="13"/>
  <c r="E763" i="13" a="1"/>
  <c r="E763" i="13" s="1"/>
  <c r="A739" i="13" a="1"/>
  <c r="A739" i="13" s="1"/>
  <c r="D739" i="13"/>
  <c r="E739" i="13" a="1"/>
  <c r="E739" i="13" s="1"/>
  <c r="C739" i="13" a="1"/>
  <c r="C739" i="13" s="1"/>
  <c r="C711" i="13" a="1"/>
  <c r="C711" i="13" s="1"/>
  <c r="A711" i="13" a="1"/>
  <c r="A711" i="13" s="1"/>
  <c r="B711" i="13" a="1"/>
  <c r="B711" i="13" s="1"/>
  <c r="C689" i="13" a="1"/>
  <c r="C689" i="13" s="1"/>
  <c r="A689" i="13" a="1"/>
  <c r="A689" i="13" s="1"/>
  <c r="B689" i="13" a="1"/>
  <c r="B689" i="13" s="1"/>
  <c r="B651" i="13" a="1"/>
  <c r="B651" i="13" s="1"/>
  <c r="D651" i="13"/>
  <c r="A725" i="13" a="1"/>
  <c r="A725" i="13" s="1"/>
  <c r="E668" i="13" a="1"/>
  <c r="E668" i="13" s="1"/>
  <c r="E664" i="13" a="1"/>
  <c r="E664" i="13" s="1"/>
  <c r="D653" i="13"/>
  <c r="C649" i="13" a="1"/>
  <c r="C649" i="13" s="1"/>
  <c r="E599" i="13" a="1"/>
  <c r="E599" i="13" s="1"/>
  <c r="C584" i="13" a="1"/>
  <c r="C584" i="13" s="1"/>
  <c r="A418" i="13" a="1"/>
  <c r="A418" i="13" s="1"/>
  <c r="E418" i="13" a="1"/>
  <c r="E418" i="13" s="1"/>
  <c r="C388" i="13" a="1"/>
  <c r="C388" i="13" s="1"/>
  <c r="B388" i="13" a="1"/>
  <c r="B388" i="13" s="1"/>
  <c r="E388" i="13" a="1"/>
  <c r="E388" i="13" s="1"/>
  <c r="B344" i="13" a="1"/>
  <c r="B344" i="13" s="1"/>
  <c r="D344" i="13"/>
  <c r="B288" i="13" a="1"/>
  <c r="B288" i="13" s="1"/>
  <c r="D288" i="13"/>
  <c r="E288" i="13" a="1"/>
  <c r="E288" i="13" s="1"/>
  <c r="E789" i="13" a="1"/>
  <c r="E789" i="13" s="1"/>
  <c r="D779" i="13"/>
  <c r="A776" i="13" a="1"/>
  <c r="A776" i="13" s="1"/>
  <c r="D736" i="13"/>
  <c r="B727" i="13" a="1"/>
  <c r="B727" i="13" s="1"/>
  <c r="A679" i="13" a="1"/>
  <c r="A679" i="13" s="1"/>
  <c r="C653" i="13" a="1"/>
  <c r="C653" i="13" s="1"/>
  <c r="C613" i="13" a="1"/>
  <c r="C613" i="13" s="1"/>
  <c r="A602" i="13" a="1"/>
  <c r="A602" i="13" s="1"/>
  <c r="D559" i="13"/>
  <c r="C559" i="13" a="1"/>
  <c r="C559" i="13" s="1"/>
  <c r="B534" i="13" a="1"/>
  <c r="B534" i="13" s="1"/>
  <c r="D534" i="13"/>
  <c r="E534" i="13" a="1"/>
  <c r="E534" i="13" s="1"/>
  <c r="A525" i="13" a="1"/>
  <c r="A525" i="13" s="1"/>
  <c r="D525" i="13"/>
  <c r="B510" i="13" a="1"/>
  <c r="B510" i="13" s="1"/>
  <c r="B490" i="13" a="1"/>
  <c r="B490" i="13" s="1"/>
  <c r="C487" i="13" a="1"/>
  <c r="C487" i="13" s="1"/>
  <c r="B475" i="13" a="1"/>
  <c r="B475" i="13" s="1"/>
  <c r="A475" i="13" a="1"/>
  <c r="A475" i="13" s="1"/>
  <c r="C475" i="13" a="1"/>
  <c r="C475" i="13" s="1"/>
  <c r="E475" i="13" a="1"/>
  <c r="E475" i="13" s="1"/>
  <c r="A454" i="13" a="1"/>
  <c r="A454" i="13" s="1"/>
  <c r="D454" i="13"/>
  <c r="E454" i="13" a="1"/>
  <c r="E454" i="13" s="1"/>
  <c r="B429" i="13" a="1"/>
  <c r="B429" i="13" s="1"/>
  <c r="B411" i="13" a="1"/>
  <c r="B411" i="13" s="1"/>
  <c r="A411" i="13" a="1"/>
  <c r="A411" i="13" s="1"/>
  <c r="C411" i="13" a="1"/>
  <c r="C411" i="13" s="1"/>
  <c r="D411" i="13"/>
  <c r="B350" i="13" a="1"/>
  <c r="B350" i="13" s="1"/>
  <c r="D350" i="13"/>
  <c r="A350" i="13" a="1"/>
  <c r="A350" i="13" s="1"/>
  <c r="C350" i="13" a="1"/>
  <c r="C350" i="13" s="1"/>
  <c r="E350" i="13" a="1"/>
  <c r="E350" i="13" s="1"/>
  <c r="B326" i="13" a="1"/>
  <c r="B326" i="13" s="1"/>
  <c r="E326" i="13" a="1"/>
  <c r="E326" i="13" s="1"/>
  <c r="C326" i="13" a="1"/>
  <c r="C326" i="13" s="1"/>
  <c r="A326" i="13" a="1"/>
  <c r="A326" i="13" s="1"/>
  <c r="D326" i="13"/>
  <c r="A727" i="13" a="1"/>
  <c r="A727" i="13" s="1"/>
  <c r="E568" i="13" a="1"/>
  <c r="E568" i="13" s="1"/>
  <c r="C568" i="13" a="1"/>
  <c r="C568" i="13" s="1"/>
  <c r="B563" i="13" a="1"/>
  <c r="B563" i="13" s="1"/>
  <c r="D563" i="13"/>
  <c r="C499" i="13" a="1"/>
  <c r="C499" i="13" s="1"/>
  <c r="A499" i="13" a="1"/>
  <c r="A499" i="13" s="1"/>
  <c r="B489" i="13" a="1"/>
  <c r="B489" i="13" s="1"/>
  <c r="C489" i="13" a="1"/>
  <c r="C489" i="13" s="1"/>
  <c r="A486" i="13" a="1"/>
  <c r="A486" i="13" s="1"/>
  <c r="D486" i="13"/>
  <c r="E486" i="13" a="1"/>
  <c r="E486" i="13" s="1"/>
  <c r="A458" i="13" a="1"/>
  <c r="A458" i="13" s="1"/>
  <c r="B458" i="13" a="1"/>
  <c r="B458" i="13" s="1"/>
  <c r="E458" i="13" a="1"/>
  <c r="E458" i="13" s="1"/>
  <c r="B443" i="13" a="1"/>
  <c r="B443" i="13" s="1"/>
  <c r="C443" i="13" a="1"/>
  <c r="C443" i="13" s="1"/>
  <c r="D443" i="13"/>
  <c r="E443" i="13" a="1"/>
  <c r="E443" i="13" s="1"/>
  <c r="A438" i="13" a="1"/>
  <c r="A438" i="13" s="1"/>
  <c r="C438" i="13" a="1"/>
  <c r="C438" i="13" s="1"/>
  <c r="D438" i="13"/>
  <c r="E438" i="13" a="1"/>
  <c r="E438" i="13" s="1"/>
  <c r="A422" i="13" a="1"/>
  <c r="A422" i="13" s="1"/>
  <c r="C422" i="13" a="1"/>
  <c r="C422" i="13" s="1"/>
  <c r="E422" i="13" a="1"/>
  <c r="E422" i="13" s="1"/>
  <c r="B248" i="13" a="1"/>
  <c r="B248" i="13" s="1"/>
  <c r="E248" i="13" a="1"/>
  <c r="E248" i="13" s="1"/>
  <c r="C248" i="13" a="1"/>
  <c r="C248" i="13" s="1"/>
  <c r="D248" i="13"/>
  <c r="A248" i="13" a="1"/>
  <c r="A248" i="13" s="1"/>
  <c r="D637" i="13"/>
  <c r="C629" i="13" a="1"/>
  <c r="C629" i="13" s="1"/>
  <c r="A578" i="13" a="1"/>
  <c r="A578" i="13" s="1"/>
  <c r="D578" i="13"/>
  <c r="D568" i="13"/>
  <c r="E566" i="13" a="1"/>
  <c r="E566" i="13" s="1"/>
  <c r="E563" i="13" a="1"/>
  <c r="E563" i="13" s="1"/>
  <c r="E499" i="13" a="1"/>
  <c r="E499" i="13" s="1"/>
  <c r="A462" i="13" a="1"/>
  <c r="A462" i="13" s="1"/>
  <c r="C462" i="13" a="1"/>
  <c r="C462" i="13" s="1"/>
  <c r="D462" i="13"/>
  <c r="A443" i="13" a="1"/>
  <c r="A443" i="13" s="1"/>
  <c r="B427" i="13" a="1"/>
  <c r="B427" i="13" s="1"/>
  <c r="A427" i="13" a="1"/>
  <c r="A427" i="13" s="1"/>
  <c r="C427" i="13" a="1"/>
  <c r="C427" i="13" s="1"/>
  <c r="D427" i="13"/>
  <c r="E421" i="13" a="1"/>
  <c r="E421" i="13" s="1"/>
  <c r="B421" i="13" a="1"/>
  <c r="B421" i="13" s="1"/>
  <c r="E409" i="13" a="1"/>
  <c r="E409" i="13" s="1"/>
  <c r="D409" i="13"/>
  <c r="B232" i="13" a="1"/>
  <c r="B232" i="13" s="1"/>
  <c r="E232" i="13" a="1"/>
  <c r="E232" i="13" s="1"/>
  <c r="C232" i="13" a="1"/>
  <c r="C232" i="13" s="1"/>
  <c r="D232" i="13"/>
  <c r="A232" i="13" a="1"/>
  <c r="A232" i="13" s="1"/>
  <c r="B610" i="13" a="1"/>
  <c r="B610" i="13" s="1"/>
  <c r="D610" i="13"/>
  <c r="E600" i="13" a="1"/>
  <c r="E600" i="13" s="1"/>
  <c r="C600" i="13" a="1"/>
  <c r="C600" i="13" s="1"/>
  <c r="C589" i="13" a="1"/>
  <c r="C589" i="13" s="1"/>
  <c r="D589" i="13"/>
  <c r="A558" i="13" a="1"/>
  <c r="A558" i="13" s="1"/>
  <c r="C558" i="13" a="1"/>
  <c r="C558" i="13" s="1"/>
  <c r="C542" i="13" a="1"/>
  <c r="C542" i="13" s="1"/>
  <c r="B542" i="13" a="1"/>
  <c r="B542" i="13" s="1"/>
  <c r="D499" i="13"/>
  <c r="B491" i="13" a="1"/>
  <c r="B491" i="13" s="1"/>
  <c r="A491" i="13" a="1"/>
  <c r="A491" i="13" s="1"/>
  <c r="E491" i="13" a="1"/>
  <c r="E491" i="13" s="1"/>
  <c r="B467" i="13" a="1"/>
  <c r="B467" i="13" s="1"/>
  <c r="A467" i="13" a="1"/>
  <c r="A467" i="13" s="1"/>
  <c r="C467" i="13" a="1"/>
  <c r="C467" i="13" s="1"/>
  <c r="D467" i="13"/>
  <c r="E467" i="13" a="1"/>
  <c r="E467" i="13" s="1"/>
  <c r="A414" i="13" a="1"/>
  <c r="A414" i="13" s="1"/>
  <c r="C414" i="13" a="1"/>
  <c r="C414" i="13" s="1"/>
  <c r="E414" i="13" a="1"/>
  <c r="E414" i="13" s="1"/>
  <c r="B392" i="13" a="1"/>
  <c r="B392" i="13" s="1"/>
  <c r="D392" i="13"/>
  <c r="E246" i="13" a="1"/>
  <c r="E246" i="13" s="1"/>
  <c r="C246" i="13" a="1"/>
  <c r="C246" i="13" s="1"/>
  <c r="D246" i="13"/>
  <c r="C827" i="13" a="1"/>
  <c r="C827" i="13" s="1"/>
  <c r="D725" i="13"/>
  <c r="C693" i="13" a="1"/>
  <c r="C693" i="13" s="1"/>
  <c r="C685" i="13" a="1"/>
  <c r="C685" i="13" s="1"/>
  <c r="E676" i="13" a="1"/>
  <c r="E676" i="13" s="1"/>
  <c r="C632" i="13" a="1"/>
  <c r="C632" i="13" s="1"/>
  <c r="C624" i="13" a="1"/>
  <c r="C624" i="13" s="1"/>
  <c r="E610" i="13" a="1"/>
  <c r="E610" i="13" s="1"/>
  <c r="D600" i="13"/>
  <c r="A593" i="13" a="1"/>
  <c r="A593" i="13" s="1"/>
  <c r="E589" i="13" a="1"/>
  <c r="E589" i="13" s="1"/>
  <c r="E512" i="13" a="1"/>
  <c r="E512" i="13" s="1"/>
  <c r="B486" i="13" a="1"/>
  <c r="B486" i="13" s="1"/>
  <c r="B457" i="13" a="1"/>
  <c r="B457" i="13" s="1"/>
  <c r="B451" i="13" a="1"/>
  <c r="B451" i="13" s="1"/>
  <c r="A451" i="13" a="1"/>
  <c r="A451" i="13" s="1"/>
  <c r="C451" i="13" a="1"/>
  <c r="C451" i="13" s="1"/>
  <c r="E451" i="13" a="1"/>
  <c r="E451" i="13" s="1"/>
  <c r="A329" i="13" a="1"/>
  <c r="A329" i="13" s="1"/>
  <c r="D329" i="13"/>
  <c r="C329" i="13" a="1"/>
  <c r="C329" i="13" s="1"/>
  <c r="E329" i="13" a="1"/>
  <c r="E329" i="13" s="1"/>
  <c r="A827" i="13" a="1"/>
  <c r="A827" i="13" s="1"/>
  <c r="E727" i="13" a="1"/>
  <c r="E727" i="13" s="1"/>
  <c r="C639" i="13" a="1"/>
  <c r="C639" i="13" s="1"/>
  <c r="D639" i="13"/>
  <c r="C631" i="13" a="1"/>
  <c r="C631" i="13" s="1"/>
  <c r="A631" i="13" a="1"/>
  <c r="A631" i="13" s="1"/>
  <c r="C603" i="13" a="1"/>
  <c r="C603" i="13" s="1"/>
  <c r="E592" i="13" a="1"/>
  <c r="E592" i="13" s="1"/>
  <c r="D592" i="13"/>
  <c r="E558" i="13" a="1"/>
  <c r="E558" i="13" s="1"/>
  <c r="E542" i="13" a="1"/>
  <c r="E542" i="13" s="1"/>
  <c r="D535" i="13"/>
  <c r="C535" i="13" a="1"/>
  <c r="C535" i="13" s="1"/>
  <c r="D491" i="13"/>
  <c r="B485" i="13" a="1"/>
  <c r="B485" i="13" s="1"/>
  <c r="D485" i="13"/>
  <c r="B481" i="13" a="1"/>
  <c r="B481" i="13" s="1"/>
  <c r="D481" i="13"/>
  <c r="C473" i="13" a="1"/>
  <c r="C473" i="13" s="1"/>
  <c r="B473" i="13" a="1"/>
  <c r="B473" i="13" s="1"/>
  <c r="D451" i="13"/>
  <c r="B425" i="13" a="1"/>
  <c r="B425" i="13" s="1"/>
  <c r="D425" i="13"/>
  <c r="D773" i="13"/>
  <c r="D727" i="13"/>
  <c r="D613" i="13"/>
  <c r="C610" i="13" a="1"/>
  <c r="C610" i="13" s="1"/>
  <c r="D584" i="13"/>
  <c r="D558" i="13"/>
  <c r="A544" i="13" a="1"/>
  <c r="A544" i="13" s="1"/>
  <c r="C544" i="13" a="1"/>
  <c r="C544" i="13" s="1"/>
  <c r="E535" i="13" a="1"/>
  <c r="E535" i="13" s="1"/>
  <c r="B531" i="13" a="1"/>
  <c r="B531" i="13" s="1"/>
  <c r="D531" i="13"/>
  <c r="E531" i="13" a="1"/>
  <c r="E531" i="13" s="1"/>
  <c r="A531" i="13" a="1"/>
  <c r="A531" i="13" s="1"/>
  <c r="C491" i="13" a="1"/>
  <c r="C491" i="13" s="1"/>
  <c r="C484" i="13" a="1"/>
  <c r="C484" i="13" s="1"/>
  <c r="B484" i="13" a="1"/>
  <c r="B484" i="13" s="1"/>
  <c r="B480" i="13" a="1"/>
  <c r="B480" i="13" s="1"/>
  <c r="E480" i="13" a="1"/>
  <c r="E480" i="13" s="1"/>
  <c r="A470" i="13" a="1"/>
  <c r="A470" i="13" s="1"/>
  <c r="C470" i="13" a="1"/>
  <c r="C470" i="13" s="1"/>
  <c r="E470" i="13" a="1"/>
  <c r="E470" i="13" s="1"/>
  <c r="B465" i="13" a="1"/>
  <c r="B465" i="13" s="1"/>
  <c r="C465" i="13" a="1"/>
  <c r="C465" i="13" s="1"/>
  <c r="B459" i="13" a="1"/>
  <c r="B459" i="13" s="1"/>
  <c r="C459" i="13" a="1"/>
  <c r="C459" i="13" s="1"/>
  <c r="D459" i="13"/>
  <c r="E459" i="13" a="1"/>
  <c r="E459" i="13" s="1"/>
  <c r="A450" i="13" a="1"/>
  <c r="A450" i="13" s="1"/>
  <c r="E450" i="13" a="1"/>
  <c r="E450" i="13" s="1"/>
  <c r="A446" i="13" a="1"/>
  <c r="A446" i="13" s="1"/>
  <c r="C446" i="13" a="1"/>
  <c r="C446" i="13" s="1"/>
  <c r="D446" i="13"/>
  <c r="E446" i="13" a="1"/>
  <c r="E446" i="13" s="1"/>
  <c r="A430" i="13" a="1"/>
  <c r="A430" i="13" s="1"/>
  <c r="C430" i="13" a="1"/>
  <c r="C430" i="13" s="1"/>
  <c r="E430" i="13" a="1"/>
  <c r="E430" i="13" s="1"/>
  <c r="A406" i="13" a="1"/>
  <c r="A406" i="13" s="1"/>
  <c r="E406" i="13" a="1"/>
  <c r="E406" i="13" s="1"/>
  <c r="E262" i="13" a="1"/>
  <c r="E262" i="13" s="1"/>
  <c r="D262" i="13"/>
  <c r="C262" i="13" a="1"/>
  <c r="C262" i="13" s="1"/>
  <c r="B262" i="13" a="1"/>
  <c r="B262" i="13" s="1"/>
  <c r="A369" i="13" a="1"/>
  <c r="A369" i="13" s="1"/>
  <c r="B369" i="13" a="1"/>
  <c r="B369" i="13" s="1"/>
  <c r="B318" i="13" a="1"/>
  <c r="B318" i="13" s="1"/>
  <c r="E318" i="13" a="1"/>
  <c r="E318" i="13" s="1"/>
  <c r="A275" i="13" a="1"/>
  <c r="A275" i="13" s="1"/>
  <c r="E275" i="13" a="1"/>
  <c r="E275" i="13" s="1"/>
  <c r="C271" i="13" a="1"/>
  <c r="C271" i="13" s="1"/>
  <c r="D271" i="13"/>
  <c r="C148" i="13" a="1"/>
  <c r="C148" i="13" s="1"/>
  <c r="E148" i="13" a="1"/>
  <c r="E148" i="13" s="1"/>
  <c r="B148" i="13" a="1"/>
  <c r="B148" i="13" s="1"/>
  <c r="A45" i="13" a="1"/>
  <c r="A45" i="13" s="1"/>
  <c r="E45" i="13" a="1"/>
  <c r="E45" i="13" s="1"/>
  <c r="D45" i="13"/>
  <c r="B573" i="13" a="1"/>
  <c r="B573" i="13" s="1"/>
  <c r="E397" i="13" a="1"/>
  <c r="E397" i="13" s="1"/>
  <c r="C354" i="13" a="1"/>
  <c r="C354" i="13" s="1"/>
  <c r="E323" i="13" a="1"/>
  <c r="E323" i="13" s="1"/>
  <c r="A286" i="13" a="1"/>
  <c r="A286" i="13" s="1"/>
  <c r="D275" i="13"/>
  <c r="D259" i="13"/>
  <c r="C259" i="13" a="1"/>
  <c r="C259" i="13" s="1"/>
  <c r="B203" i="13" a="1"/>
  <c r="B203" i="13" s="1"/>
  <c r="A203" i="13" a="1"/>
  <c r="A203" i="13" s="1"/>
  <c r="C203" i="13" a="1"/>
  <c r="C203" i="13" s="1"/>
  <c r="D203" i="13"/>
  <c r="E203" i="13" a="1"/>
  <c r="E203" i="13" s="1"/>
  <c r="B171" i="13" a="1"/>
  <c r="B171" i="13" s="1"/>
  <c r="A171" i="13" a="1"/>
  <c r="A171" i="13" s="1"/>
  <c r="C171" i="13" a="1"/>
  <c r="C171" i="13" s="1"/>
  <c r="D171" i="13"/>
  <c r="E171" i="13" a="1"/>
  <c r="E171" i="13" s="1"/>
  <c r="A141" i="13" a="1"/>
  <c r="A141" i="13" s="1"/>
  <c r="E141" i="13" a="1"/>
  <c r="E141" i="13" s="1"/>
  <c r="C141" i="13" a="1"/>
  <c r="C141" i="13" s="1"/>
  <c r="D141" i="13"/>
  <c r="B81" i="13" a="1"/>
  <c r="B81" i="13" s="1"/>
  <c r="E81" i="13" a="1"/>
  <c r="E81" i="13" s="1"/>
  <c r="A81" i="13" a="1"/>
  <c r="A81" i="13" s="1"/>
  <c r="C60" i="13" a="1"/>
  <c r="C60" i="13" s="1"/>
  <c r="E60" i="13" a="1"/>
  <c r="E60" i="13" s="1"/>
  <c r="B21" i="13" a="1"/>
  <c r="B21" i="13" s="1"/>
  <c r="D21" i="13"/>
  <c r="E369" i="13" a="1"/>
  <c r="E369" i="13" s="1"/>
  <c r="C366" i="13" a="1"/>
  <c r="C366" i="13" s="1"/>
  <c r="D323" i="13"/>
  <c r="B275" i="13" a="1"/>
  <c r="B275" i="13" s="1"/>
  <c r="E270" i="13" a="1"/>
  <c r="E270" i="13" s="1"/>
  <c r="B270" i="13" a="1"/>
  <c r="B270" i="13" s="1"/>
  <c r="E252" i="13" a="1"/>
  <c r="E252" i="13" s="1"/>
  <c r="A252" i="13" a="1"/>
  <c r="A252" i="13" s="1"/>
  <c r="C236" i="13" a="1"/>
  <c r="C236" i="13" s="1"/>
  <c r="A214" i="13" a="1"/>
  <c r="A214" i="13" s="1"/>
  <c r="E214" i="13" a="1"/>
  <c r="E214" i="13" s="1"/>
  <c r="A98" i="13" a="1"/>
  <c r="A98" i="13" s="1"/>
  <c r="C98" i="13" a="1"/>
  <c r="C98" i="13" s="1"/>
  <c r="D98" i="13"/>
  <c r="E98" i="13" a="1"/>
  <c r="E98" i="13" s="1"/>
  <c r="B80" i="13" a="1"/>
  <c r="B80" i="13" s="1"/>
  <c r="D80" i="13"/>
  <c r="A72" i="13" a="1"/>
  <c r="A72" i="13" s="1"/>
  <c r="D72" i="13"/>
  <c r="E72" i="13" a="1"/>
  <c r="E72" i="13" s="1"/>
  <c r="B72" i="13" a="1"/>
  <c r="B72" i="13" s="1"/>
  <c r="A43" i="13" a="1"/>
  <c r="A43" i="13" s="1"/>
  <c r="B43" i="13" a="1"/>
  <c r="B43" i="13" s="1"/>
  <c r="C43" i="13" a="1"/>
  <c r="C43" i="13" s="1"/>
  <c r="B13" i="13" a="1"/>
  <c r="B13" i="13" s="1"/>
  <c r="A13" i="13" a="1"/>
  <c r="A13" i="13" s="1"/>
  <c r="D13" i="13"/>
  <c r="C380" i="13" a="1"/>
  <c r="C380" i="13" s="1"/>
  <c r="A380" i="13" a="1"/>
  <c r="A380" i="13" s="1"/>
  <c r="D369" i="13"/>
  <c r="A366" i="13" a="1"/>
  <c r="A366" i="13" s="1"/>
  <c r="C325" i="13" a="1"/>
  <c r="C325" i="13" s="1"/>
  <c r="E325" i="13" a="1"/>
  <c r="E325" i="13" s="1"/>
  <c r="C323" i="13" a="1"/>
  <c r="C323" i="13" s="1"/>
  <c r="D318" i="13"/>
  <c r="B310" i="13" a="1"/>
  <c r="B310" i="13" s="1"/>
  <c r="D310" i="13"/>
  <c r="E257" i="13" a="1"/>
  <c r="E257" i="13" s="1"/>
  <c r="C257" i="13" a="1"/>
  <c r="C257" i="13" s="1"/>
  <c r="B219" i="13" a="1"/>
  <c r="B219" i="13" s="1"/>
  <c r="E219" i="13" a="1"/>
  <c r="E219" i="13" s="1"/>
  <c r="A219" i="13" a="1"/>
  <c r="A219" i="13" s="1"/>
  <c r="C219" i="13" a="1"/>
  <c r="C219" i="13" s="1"/>
  <c r="D219" i="13"/>
  <c r="A145" i="13" a="1"/>
  <c r="A145" i="13" s="1"/>
  <c r="B145" i="13" a="1"/>
  <c r="B145" i="13" s="1"/>
  <c r="C145" i="13" a="1"/>
  <c r="C145" i="13" s="1"/>
  <c r="D145" i="13"/>
  <c r="E145" i="13" a="1"/>
  <c r="E145" i="13" s="1"/>
  <c r="B136" i="13" a="1"/>
  <c r="B136" i="13" s="1"/>
  <c r="C136" i="13" a="1"/>
  <c r="C136" i="13" s="1"/>
  <c r="D136" i="13"/>
  <c r="C369" i="13" a="1"/>
  <c r="C369" i="13" s="1"/>
  <c r="A323" i="13" a="1"/>
  <c r="A323" i="13" s="1"/>
  <c r="C318" i="13" a="1"/>
  <c r="C318" i="13" s="1"/>
  <c r="B302" i="13" a="1"/>
  <c r="B302" i="13" s="1"/>
  <c r="A302" i="13" a="1"/>
  <c r="A302" i="13" s="1"/>
  <c r="E235" i="13" a="1"/>
  <c r="E235" i="13" s="1"/>
  <c r="D235" i="13"/>
  <c r="C230" i="13" a="1"/>
  <c r="C230" i="13" s="1"/>
  <c r="B230" i="13" a="1"/>
  <c r="B230" i="13" s="1"/>
  <c r="B195" i="13" a="1"/>
  <c r="B195" i="13" s="1"/>
  <c r="A195" i="13" a="1"/>
  <c r="A195" i="13" s="1"/>
  <c r="C195" i="13" a="1"/>
  <c r="C195" i="13" s="1"/>
  <c r="D195" i="13"/>
  <c r="E195" i="13" a="1"/>
  <c r="E195" i="13" s="1"/>
  <c r="B179" i="13" a="1"/>
  <c r="B179" i="13" s="1"/>
  <c r="E179" i="13" a="1"/>
  <c r="E179" i="13" s="1"/>
  <c r="A179" i="13" a="1"/>
  <c r="A179" i="13" s="1"/>
  <c r="C179" i="13" a="1"/>
  <c r="C179" i="13" s="1"/>
  <c r="D179" i="13"/>
  <c r="B120" i="13" a="1"/>
  <c r="B120" i="13" s="1"/>
  <c r="C120" i="13" a="1"/>
  <c r="C120" i="13" s="1"/>
  <c r="D419" i="13"/>
  <c r="E413" i="13" a="1"/>
  <c r="E413" i="13" s="1"/>
  <c r="D384" i="13"/>
  <c r="E380" i="13" a="1"/>
  <c r="E380" i="13" s="1"/>
  <c r="E339" i="13" a="1"/>
  <c r="E339" i="13" s="1"/>
  <c r="C307" i="13" a="1"/>
  <c r="C307" i="13" s="1"/>
  <c r="E302" i="13" a="1"/>
  <c r="E302" i="13" s="1"/>
  <c r="D299" i="13"/>
  <c r="B296" i="13" a="1"/>
  <c r="B296" i="13" s="1"/>
  <c r="D296" i="13"/>
  <c r="D270" i="13"/>
  <c r="A162" i="13" a="1"/>
  <c r="A162" i="13" s="1"/>
  <c r="B162" i="13" a="1"/>
  <c r="B162" i="13" s="1"/>
  <c r="C143" i="13" a="1"/>
  <c r="C143" i="13" s="1"/>
  <c r="B143" i="13" a="1"/>
  <c r="B143" i="13" s="1"/>
  <c r="C124" i="13" a="1"/>
  <c r="C124" i="13" s="1"/>
  <c r="A124" i="13" a="1"/>
  <c r="A124" i="13" s="1"/>
  <c r="D594" i="13"/>
  <c r="E478" i="13" a="1"/>
  <c r="E478" i="13" s="1"/>
  <c r="D441" i="13"/>
  <c r="D435" i="13"/>
  <c r="C419" i="13" a="1"/>
  <c r="C419" i="13" s="1"/>
  <c r="B380" i="13" a="1"/>
  <c r="B380" i="13" s="1"/>
  <c r="B325" i="13" a="1"/>
  <c r="B325" i="13" s="1"/>
  <c r="A321" i="13" a="1"/>
  <c r="A321" i="13" s="1"/>
  <c r="B321" i="13" a="1"/>
  <c r="B321" i="13" s="1"/>
  <c r="A318" i="13" a="1"/>
  <c r="A318" i="13" s="1"/>
  <c r="E310" i="13" a="1"/>
  <c r="E310" i="13" s="1"/>
  <c r="D302" i="13"/>
  <c r="D286" i="13"/>
  <c r="E280" i="13" a="1"/>
  <c r="E280" i="13" s="1"/>
  <c r="E272" i="13" a="1"/>
  <c r="E272" i="13" s="1"/>
  <c r="B263" i="13" a="1"/>
  <c r="B263" i="13" s="1"/>
  <c r="E263" i="13" a="1"/>
  <c r="E263" i="13" s="1"/>
  <c r="E244" i="13" a="1"/>
  <c r="E244" i="13" s="1"/>
  <c r="A244" i="13" a="1"/>
  <c r="A244" i="13" s="1"/>
  <c r="B244" i="13" a="1"/>
  <c r="B244" i="13" s="1"/>
  <c r="D230" i="13"/>
  <c r="B224" i="13" a="1"/>
  <c r="B224" i="13" s="1"/>
  <c r="A224" i="13" a="1"/>
  <c r="A224" i="13" s="1"/>
  <c r="C224" i="13" a="1"/>
  <c r="C224" i="13" s="1"/>
  <c r="D224" i="13"/>
  <c r="B187" i="13" a="1"/>
  <c r="B187" i="13" s="1"/>
  <c r="E187" i="13" a="1"/>
  <c r="E187" i="13" s="1"/>
  <c r="A187" i="13" a="1"/>
  <c r="A187" i="13" s="1"/>
  <c r="C187" i="13" a="1"/>
  <c r="C187" i="13" s="1"/>
  <c r="D187" i="13"/>
  <c r="E155" i="13" a="1"/>
  <c r="E155" i="13" s="1"/>
  <c r="B155" i="13" a="1"/>
  <c r="B155" i="13" s="1"/>
  <c r="C155" i="13" a="1"/>
  <c r="C155" i="13" s="1"/>
  <c r="D155" i="13"/>
  <c r="D150" i="13"/>
  <c r="B150" i="13" a="1"/>
  <c r="B150" i="13" s="1"/>
  <c r="C150" i="13" a="1"/>
  <c r="C150" i="13" s="1"/>
  <c r="E150" i="13" a="1"/>
  <c r="E150" i="13" s="1"/>
  <c r="B133" i="13" a="1"/>
  <c r="B133" i="13" s="1"/>
  <c r="A133" i="13" a="1"/>
  <c r="A133" i="13" s="1"/>
  <c r="C133" i="13" a="1"/>
  <c r="C133" i="13" s="1"/>
  <c r="E133" i="13" a="1"/>
  <c r="E133" i="13" s="1"/>
  <c r="E112" i="13" a="1"/>
  <c r="E112" i="13" s="1"/>
  <c r="B112" i="13" a="1"/>
  <c r="B112" i="13" s="1"/>
  <c r="D112" i="13"/>
  <c r="E57" i="13" a="1"/>
  <c r="E57" i="13" s="1"/>
  <c r="A57" i="13" a="1"/>
  <c r="A57" i="13" s="1"/>
  <c r="D57" i="13"/>
  <c r="B29" i="13" a="1"/>
  <c r="B29" i="13" s="1"/>
  <c r="D29" i="13"/>
  <c r="E17" i="13" a="1"/>
  <c r="E17" i="13" s="1"/>
  <c r="A17" i="13" a="1"/>
  <c r="A17" i="13" s="1"/>
  <c r="D17" i="13"/>
  <c r="C435" i="13" a="1"/>
  <c r="C435" i="13" s="1"/>
  <c r="A419" i="13" a="1"/>
  <c r="A419" i="13" s="1"/>
  <c r="B384" i="13" a="1"/>
  <c r="B384" i="13" s="1"/>
  <c r="E312" i="13" a="1"/>
  <c r="E312" i="13" s="1"/>
  <c r="A312" i="13" a="1"/>
  <c r="A312" i="13" s="1"/>
  <c r="C310" i="13" a="1"/>
  <c r="C310" i="13" s="1"/>
  <c r="E296" i="13" a="1"/>
  <c r="E296" i="13" s="1"/>
  <c r="C286" i="13" a="1"/>
  <c r="C286" i="13" s="1"/>
  <c r="D280" i="13"/>
  <c r="C272" i="13" a="1"/>
  <c r="C272" i="13" s="1"/>
  <c r="B177" i="13" a="1"/>
  <c r="B177" i="13" s="1"/>
  <c r="D177" i="13"/>
  <c r="B149" i="13" a="1"/>
  <c r="B149" i="13" s="1"/>
  <c r="A149" i="13" a="1"/>
  <c r="A149" i="13" s="1"/>
  <c r="C149" i="13" a="1"/>
  <c r="C149" i="13" s="1"/>
  <c r="D149" i="13"/>
  <c r="E149" i="13" a="1"/>
  <c r="E149" i="13" s="1"/>
  <c r="C211" i="13" a="1"/>
  <c r="C211" i="13" s="1"/>
  <c r="C209" i="13" a="1"/>
  <c r="C209" i="13" s="1"/>
  <c r="E194" i="13" a="1"/>
  <c r="E194" i="13" s="1"/>
  <c r="A186" i="13" a="1"/>
  <c r="A186" i="13" s="1"/>
  <c r="A178" i="13" a="1"/>
  <c r="A178" i="13" s="1"/>
  <c r="E127" i="13" a="1"/>
  <c r="E127" i="13" s="1"/>
  <c r="C104" i="13" a="1"/>
  <c r="C104" i="13" s="1"/>
  <c r="B89" i="13" a="1"/>
  <c r="B89" i="13" s="1"/>
  <c r="E82" i="13" a="1"/>
  <c r="E82" i="13" s="1"/>
  <c r="D74" i="13"/>
  <c r="E69" i="13" a="1"/>
  <c r="E69" i="13" s="1"/>
  <c r="C216" i="13" a="1"/>
  <c r="C216" i="13" s="1"/>
  <c r="A211" i="13" a="1"/>
  <c r="A211" i="13" s="1"/>
  <c r="B209" i="13" a="1"/>
  <c r="B209" i="13" s="1"/>
  <c r="C191" i="13" a="1"/>
  <c r="C191" i="13" s="1"/>
  <c r="C163" i="13" a="1"/>
  <c r="C163" i="13" s="1"/>
  <c r="D154" i="13"/>
  <c r="B140" i="13" a="1"/>
  <c r="B140" i="13" s="1"/>
  <c r="C125" i="13" a="1"/>
  <c r="C125" i="13" s="1"/>
  <c r="E117" i="13" a="1"/>
  <c r="E117" i="13" s="1"/>
  <c r="E116" i="13" a="1"/>
  <c r="E116" i="13" s="1"/>
  <c r="E114" i="13" a="1"/>
  <c r="E114" i="13" s="1"/>
  <c r="B104" i="13" a="1"/>
  <c r="B104" i="13" s="1"/>
  <c r="A94" i="13" a="1"/>
  <c r="A94" i="13" s="1"/>
  <c r="A89" i="13" a="1"/>
  <c r="A89" i="13" s="1"/>
  <c r="D77" i="13"/>
  <c r="C74" i="13" a="1"/>
  <c r="C74" i="13" s="1"/>
  <c r="C69" i="13" a="1"/>
  <c r="C69" i="13" s="1"/>
  <c r="A163" i="13" a="1"/>
  <c r="A163" i="13" s="1"/>
  <c r="C47" i="13" a="1"/>
  <c r="C47" i="13" s="1"/>
  <c r="B254" i="13" a="1"/>
  <c r="B254" i="13" s="1"/>
  <c r="D240" i="13"/>
  <c r="D146" i="13"/>
  <c r="A125" i="13" a="1"/>
  <c r="A125" i="13" s="1"/>
  <c r="C117" i="13" a="1"/>
  <c r="C117" i="13" s="1"/>
  <c r="A116" i="13" a="1"/>
  <c r="A116" i="13" s="1"/>
  <c r="E103" i="13" a="1"/>
  <c r="E103" i="13" s="1"/>
  <c r="E53" i="13" a="1"/>
  <c r="E53" i="13" s="1"/>
  <c r="D25" i="13"/>
  <c r="B126" i="13" a="1"/>
  <c r="B126" i="13" s="1"/>
  <c r="E218" i="13" a="1"/>
  <c r="E218" i="13" s="1"/>
  <c r="D168" i="13"/>
  <c r="C53" i="13" a="1"/>
  <c r="C53" i="13" s="1"/>
  <c r="D39" i="13"/>
  <c r="E211" i="13" a="1"/>
  <c r="E211" i="13" s="1"/>
  <c r="E178" i="13" a="1"/>
  <c r="E178" i="13" s="1"/>
  <c r="D173" i="13"/>
  <c r="D94" i="13"/>
  <c r="D61" i="13"/>
  <c r="B53" i="13" a="1"/>
  <c r="B53" i="13" s="1"/>
  <c r="C39" i="13" a="1"/>
  <c r="C39" i="13" s="1"/>
  <c r="A19" i="13" a="1"/>
  <c r="A19" i="13" s="1"/>
  <c r="D209" i="13"/>
  <c r="D200" i="13"/>
  <c r="D163" i="13"/>
  <c r="E125" i="13" a="1"/>
  <c r="E125" i="13" s="1"/>
  <c r="D104" i="13"/>
  <c r="E74" i="13" a="1"/>
  <c r="E74" i="13" s="1"/>
  <c r="A27" i="13" a="1"/>
  <c r="A27" i="13" s="1"/>
  <c r="A1855" i="13" a="1"/>
  <c r="A1855" i="13" s="1"/>
  <c r="B1855" i="13" a="1"/>
  <c r="B1855" i="13" s="1"/>
  <c r="C1855" i="13" a="1"/>
  <c r="C1855" i="13" s="1"/>
  <c r="D1855" i="13"/>
  <c r="E1855" i="13" a="1"/>
  <c r="E1855" i="13" s="1"/>
  <c r="D1690" i="13"/>
  <c r="E1690" i="13" a="1"/>
  <c r="E1690" i="13" s="1"/>
  <c r="A1690" i="13" a="1"/>
  <c r="A1690" i="13" s="1"/>
  <c r="B1690" i="13" a="1"/>
  <c r="B1690" i="13" s="1"/>
  <c r="C1690" i="13" a="1"/>
  <c r="C1690" i="13" s="1"/>
  <c r="D1864" i="13"/>
  <c r="A1864" i="13" a="1"/>
  <c r="A1864" i="13" s="1"/>
  <c r="E1864" i="13" a="1"/>
  <c r="E1864" i="13" s="1"/>
  <c r="B1864" i="13" a="1"/>
  <c r="B1864" i="13" s="1"/>
  <c r="C1864" i="13" a="1"/>
  <c r="C1864" i="13" s="1"/>
  <c r="C1854" i="13" a="1"/>
  <c r="C1854" i="13" s="1"/>
  <c r="E1854" i="13" a="1"/>
  <c r="E1854" i="13" s="1"/>
  <c r="D1854" i="13"/>
  <c r="A1854" i="13" a="1"/>
  <c r="A1854" i="13" s="1"/>
  <c r="B1854" i="13" a="1"/>
  <c r="B1854" i="13" s="1"/>
  <c r="C1843" i="13" a="1"/>
  <c r="C1843" i="13" s="1"/>
  <c r="B1843" i="13" a="1"/>
  <c r="B1843" i="13" s="1"/>
  <c r="E1843" i="13" a="1"/>
  <c r="E1843" i="13" s="1"/>
  <c r="A1843" i="13" a="1"/>
  <c r="A1843" i="13" s="1"/>
  <c r="D1843" i="13"/>
  <c r="C1827" i="13" a="1"/>
  <c r="C1827" i="13" s="1"/>
  <c r="E1827" i="13" a="1"/>
  <c r="E1827" i="13" s="1"/>
  <c r="A1827" i="13" a="1"/>
  <c r="A1827" i="13" s="1"/>
  <c r="B1827" i="13" a="1"/>
  <c r="B1827" i="13" s="1"/>
  <c r="D1827" i="13"/>
  <c r="D1786" i="13"/>
  <c r="E1786" i="13" a="1"/>
  <c r="E1786" i="13" s="1"/>
  <c r="A1786" i="13" a="1"/>
  <c r="A1786" i="13" s="1"/>
  <c r="C1786" i="13" a="1"/>
  <c r="C1786" i="13" s="1"/>
  <c r="B1786" i="13" a="1"/>
  <c r="B1786" i="13" s="1"/>
  <c r="D1778" i="13"/>
  <c r="E1778" i="13" a="1"/>
  <c r="E1778" i="13" s="1"/>
  <c r="A1778" i="13" a="1"/>
  <c r="A1778" i="13" s="1"/>
  <c r="B1778" i="13" a="1"/>
  <c r="B1778" i="13" s="1"/>
  <c r="C1778" i="13" a="1"/>
  <c r="C1778" i="13" s="1"/>
  <c r="D1722" i="13"/>
  <c r="E1722" i="13" a="1"/>
  <c r="E1722" i="13" s="1"/>
  <c r="A1722" i="13" a="1"/>
  <c r="A1722" i="13" s="1"/>
  <c r="B1722" i="13" a="1"/>
  <c r="B1722" i="13" s="1"/>
  <c r="C1722" i="13" a="1"/>
  <c r="C1722" i="13" s="1"/>
  <c r="D1714" i="13"/>
  <c r="E1714" i="13" a="1"/>
  <c r="E1714" i="13" s="1"/>
  <c r="A1714" i="13" a="1"/>
  <c r="A1714" i="13" s="1"/>
  <c r="B1714" i="13" a="1"/>
  <c r="B1714" i="13" s="1"/>
  <c r="C1714" i="13" a="1"/>
  <c r="C1714" i="13" s="1"/>
  <c r="D1872" i="13"/>
  <c r="E1872" i="13" a="1"/>
  <c r="E1872" i="13" s="1"/>
  <c r="A1872" i="13" a="1"/>
  <c r="A1872" i="13" s="1"/>
  <c r="B1872" i="13" a="1"/>
  <c r="B1872" i="13" s="1"/>
  <c r="C1872" i="13" a="1"/>
  <c r="C1872" i="13" s="1"/>
  <c r="B1863" i="13" a="1"/>
  <c r="B1863" i="13" s="1"/>
  <c r="D1863" i="13"/>
  <c r="E1863" i="13" a="1"/>
  <c r="E1863" i="13" s="1"/>
  <c r="A1863" i="13" a="1"/>
  <c r="A1863" i="13" s="1"/>
  <c r="C1863" i="13" a="1"/>
  <c r="C1863" i="13" s="1"/>
  <c r="C1771" i="13" a="1"/>
  <c r="C1771" i="13" s="1"/>
  <c r="A1771" i="13" a="1"/>
  <c r="A1771" i="13" s="1"/>
  <c r="D1771" i="13"/>
  <c r="E1771" i="13" a="1"/>
  <c r="E1771" i="13" s="1"/>
  <c r="B1771" i="13" a="1"/>
  <c r="B1771" i="13" s="1"/>
  <c r="A1880" i="13" a="1"/>
  <c r="A1880" i="13" s="1"/>
  <c r="E1880" i="13" a="1"/>
  <c r="E1880" i="13" s="1"/>
  <c r="B1880" i="13" a="1"/>
  <c r="B1880" i="13" s="1"/>
  <c r="C1880" i="13" a="1"/>
  <c r="C1880" i="13" s="1"/>
  <c r="D1880" i="13"/>
  <c r="A1871" i="13" a="1"/>
  <c r="A1871" i="13" s="1"/>
  <c r="B1871" i="13" a="1"/>
  <c r="B1871" i="13" s="1"/>
  <c r="D1871" i="13"/>
  <c r="E1871" i="13" a="1"/>
  <c r="E1871" i="13" s="1"/>
  <c r="C1871" i="13" a="1"/>
  <c r="C1871" i="13" s="1"/>
  <c r="D1862" i="13"/>
  <c r="E1862" i="13" a="1"/>
  <c r="E1862" i="13" s="1"/>
  <c r="A1862" i="13" a="1"/>
  <c r="A1862" i="13" s="1"/>
  <c r="B1862" i="13" a="1"/>
  <c r="B1862" i="13" s="1"/>
  <c r="C1862" i="13" a="1"/>
  <c r="C1862" i="13" s="1"/>
  <c r="C1832" i="13" a="1"/>
  <c r="C1832" i="13" s="1"/>
  <c r="E1832" i="13" a="1"/>
  <c r="E1832" i="13" s="1"/>
  <c r="A1832" i="13" a="1"/>
  <c r="A1832" i="13" s="1"/>
  <c r="B1832" i="13" a="1"/>
  <c r="B1832" i="13" s="1"/>
  <c r="D1832" i="13"/>
  <c r="D1770" i="13"/>
  <c r="E1770" i="13" a="1"/>
  <c r="E1770" i="13" s="1"/>
  <c r="A1770" i="13" a="1"/>
  <c r="A1770" i="13" s="1"/>
  <c r="B1770" i="13" a="1"/>
  <c r="B1770" i="13" s="1"/>
  <c r="C1770" i="13" a="1"/>
  <c r="C1770" i="13" s="1"/>
  <c r="C1707" i="13" a="1"/>
  <c r="C1707" i="13" s="1"/>
  <c r="A1707" i="13" a="1"/>
  <c r="A1707" i="13" s="1"/>
  <c r="B1707" i="13" a="1"/>
  <c r="B1707" i="13" s="1"/>
  <c r="D1707" i="13"/>
  <c r="E1707" i="13" a="1"/>
  <c r="E1707" i="13" s="1"/>
  <c r="D1879" i="13"/>
  <c r="B1879" i="13" a="1"/>
  <c r="B1879" i="13" s="1"/>
  <c r="C1879" i="13" a="1"/>
  <c r="C1879" i="13" s="1"/>
  <c r="E1879" i="13" a="1"/>
  <c r="E1879" i="13" s="1"/>
  <c r="A1879" i="13" a="1"/>
  <c r="A1879" i="13" s="1"/>
  <c r="C1870" i="13" a="1"/>
  <c r="C1870" i="13" s="1"/>
  <c r="D1870" i="13"/>
  <c r="A1870" i="13" a="1"/>
  <c r="A1870" i="13" s="1"/>
  <c r="B1870" i="13" a="1"/>
  <c r="B1870" i="13" s="1"/>
  <c r="E1870" i="13" a="1"/>
  <c r="E1870" i="13" s="1"/>
  <c r="A1861" i="13" a="1"/>
  <c r="A1861" i="13" s="1"/>
  <c r="C1861" i="13" a="1"/>
  <c r="C1861" i="13" s="1"/>
  <c r="D1861" i="13"/>
  <c r="E1861" i="13" a="1"/>
  <c r="E1861" i="13" s="1"/>
  <c r="B1861" i="13" a="1"/>
  <c r="B1861" i="13" s="1"/>
  <c r="D1706" i="13"/>
  <c r="E1706" i="13" a="1"/>
  <c r="E1706" i="13" s="1"/>
  <c r="A1706" i="13" a="1"/>
  <c r="A1706" i="13" s="1"/>
  <c r="B1706" i="13" a="1"/>
  <c r="B1706" i="13" s="1"/>
  <c r="C1706" i="13" a="1"/>
  <c r="C1706" i="13" s="1"/>
  <c r="D1674" i="13"/>
  <c r="E1674" i="13" a="1"/>
  <c r="E1674" i="13" s="1"/>
  <c r="A1674" i="13" a="1"/>
  <c r="A1674" i="13" s="1"/>
  <c r="C1674" i="13" a="1"/>
  <c r="C1674" i="13" s="1"/>
  <c r="B1674" i="13" a="1"/>
  <c r="B1674" i="13" s="1"/>
  <c r="D1878" i="13"/>
  <c r="C1878" i="13" a="1"/>
  <c r="C1878" i="13" s="1"/>
  <c r="E1878" i="13" a="1"/>
  <c r="E1878" i="13" s="1"/>
  <c r="A1878" i="13" a="1"/>
  <c r="A1878" i="13" s="1"/>
  <c r="B1878" i="13" a="1"/>
  <c r="B1878" i="13" s="1"/>
  <c r="C1835" i="13" a="1"/>
  <c r="C1835" i="13" s="1"/>
  <c r="A1835" i="13" a="1"/>
  <c r="A1835" i="13" s="1"/>
  <c r="B1835" i="13" a="1"/>
  <c r="B1835" i="13" s="1"/>
  <c r="D1835" i="13"/>
  <c r="E1835" i="13" a="1"/>
  <c r="E1835" i="13" s="1"/>
  <c r="C1824" i="13" a="1"/>
  <c r="C1824" i="13" s="1"/>
  <c r="B1824" i="13" a="1"/>
  <c r="B1824" i="13" s="1"/>
  <c r="A1824" i="13" a="1"/>
  <c r="A1824" i="13" s="1"/>
  <c r="D1824" i="13"/>
  <c r="E1824" i="13" a="1"/>
  <c r="E1824" i="13" s="1"/>
  <c r="C1699" i="13" a="1"/>
  <c r="C1699" i="13" s="1"/>
  <c r="A1699" i="13" a="1"/>
  <c r="A1699" i="13" s="1"/>
  <c r="E1699" i="13" a="1"/>
  <c r="E1699" i="13" s="1"/>
  <c r="B1699" i="13" a="1"/>
  <c r="B1699" i="13" s="1"/>
  <c r="D1699" i="13"/>
  <c r="D1658" i="13"/>
  <c r="E1658" i="13" a="1"/>
  <c r="E1658" i="13" s="1"/>
  <c r="A1658" i="13" a="1"/>
  <c r="A1658" i="13" s="1"/>
  <c r="C1658" i="13" a="1"/>
  <c r="C1658" i="13" s="1"/>
  <c r="B1658" i="13" a="1"/>
  <c r="B1658" i="13" s="1"/>
  <c r="C1675" i="13" a="1"/>
  <c r="C1675" i="13" s="1"/>
  <c r="A1675" i="13" a="1"/>
  <c r="A1675" i="13" s="1"/>
  <c r="B1675" i="13" a="1"/>
  <c r="B1675" i="13" s="1"/>
  <c r="D1675" i="13"/>
  <c r="E1675" i="13" a="1"/>
  <c r="E1675" i="13" s="1"/>
  <c r="C1763" i="13" a="1"/>
  <c r="C1763" i="13" s="1"/>
  <c r="A1763" i="13" a="1"/>
  <c r="A1763" i="13" s="1"/>
  <c r="E1763" i="13" a="1"/>
  <c r="E1763" i="13" s="1"/>
  <c r="B1763" i="13" a="1"/>
  <c r="B1763" i="13" s="1"/>
  <c r="D1763" i="13"/>
  <c r="C1819" i="13" a="1"/>
  <c r="C1819" i="13" s="1"/>
  <c r="A1819" i="13" a="1"/>
  <c r="A1819" i="13" s="1"/>
  <c r="B1819" i="13" a="1"/>
  <c r="B1819" i="13" s="1"/>
  <c r="D1819" i="13"/>
  <c r="E1819" i="13" a="1"/>
  <c r="E1819" i="13" s="1"/>
  <c r="D1698" i="13"/>
  <c r="E1698" i="13" a="1"/>
  <c r="E1698" i="13" s="1"/>
  <c r="A1698" i="13" a="1"/>
  <c r="A1698" i="13" s="1"/>
  <c r="B1698" i="13" a="1"/>
  <c r="B1698" i="13" s="1"/>
  <c r="C1698" i="13" a="1"/>
  <c r="C1698" i="13" s="1"/>
  <c r="E1856" i="13" a="1"/>
  <c r="E1856" i="13" s="1"/>
  <c r="A1856" i="13" a="1"/>
  <c r="A1856" i="13" s="1"/>
  <c r="B1856" i="13" a="1"/>
  <c r="B1856" i="13" s="1"/>
  <c r="C1856" i="13" a="1"/>
  <c r="C1856" i="13" s="1"/>
  <c r="D1856" i="13"/>
  <c r="D1818" i="13"/>
  <c r="E1818" i="13" a="1"/>
  <c r="E1818" i="13" s="1"/>
  <c r="A1818" i="13" a="1"/>
  <c r="A1818" i="13" s="1"/>
  <c r="B1818" i="13" a="1"/>
  <c r="B1818" i="13" s="1"/>
  <c r="C1818" i="13" a="1"/>
  <c r="C1818" i="13" s="1"/>
  <c r="C1755" i="13" a="1"/>
  <c r="C1755" i="13" s="1"/>
  <c r="A1755" i="13" a="1"/>
  <c r="A1755" i="13" s="1"/>
  <c r="B1755" i="13" a="1"/>
  <c r="B1755" i="13" s="1"/>
  <c r="D1755" i="13"/>
  <c r="E1755" i="13" a="1"/>
  <c r="E1755" i="13" s="1"/>
  <c r="C1691" i="13" a="1"/>
  <c r="C1691" i="13" s="1"/>
  <c r="A1691" i="13" a="1"/>
  <c r="A1691" i="13" s="1"/>
  <c r="B1691" i="13" a="1"/>
  <c r="B1691" i="13" s="1"/>
  <c r="D1691" i="13"/>
  <c r="E1691" i="13" a="1"/>
  <c r="E1691" i="13" s="1"/>
  <c r="D1650" i="13"/>
  <c r="E1650" i="13" a="1"/>
  <c r="E1650" i="13" s="1"/>
  <c r="A1650" i="13" a="1"/>
  <c r="A1650" i="13" s="1"/>
  <c r="C1650" i="13" a="1"/>
  <c r="C1650" i="13" s="1"/>
  <c r="B1650" i="13" a="1"/>
  <c r="B1650" i="13" s="1"/>
  <c r="B1869" i="13" a="1"/>
  <c r="B1869" i="13" s="1"/>
  <c r="A1867" i="13" a="1"/>
  <c r="A1867" i="13" s="1"/>
  <c r="D1781" i="13"/>
  <c r="E1781" i="13" a="1"/>
  <c r="E1781" i="13" s="1"/>
  <c r="B1781" i="13" a="1"/>
  <c r="B1781" i="13" s="1"/>
  <c r="C1776" i="13" a="1"/>
  <c r="C1776" i="13" s="1"/>
  <c r="D1776" i="13"/>
  <c r="A1847" i="13" a="1"/>
  <c r="A1847" i="13" s="1"/>
  <c r="A1837" i="13" a="1"/>
  <c r="A1837" i="13" s="1"/>
  <c r="D1830" i="13"/>
  <c r="E1829" i="13" a="1"/>
  <c r="E1829" i="13" s="1"/>
  <c r="B1884" i="13" a="1"/>
  <c r="B1884" i="13" s="1"/>
  <c r="A1882" i="13" a="1"/>
  <c r="A1882" i="13" s="1"/>
  <c r="B1860" i="13" a="1"/>
  <c r="B1860" i="13" s="1"/>
  <c r="A1858" i="13" a="1"/>
  <c r="A1858" i="13" s="1"/>
  <c r="D1834" i="13"/>
  <c r="E1834" i="13" a="1"/>
  <c r="E1834" i="13" s="1"/>
  <c r="A1834" i="13" a="1"/>
  <c r="A1834" i="13" s="1"/>
  <c r="C1830" i="13" a="1"/>
  <c r="C1830" i="13" s="1"/>
  <c r="D1811" i="13"/>
  <c r="E1807" i="13" a="1"/>
  <c r="E1807" i="13" s="1"/>
  <c r="A1807" i="13" a="1"/>
  <c r="A1807" i="13" s="1"/>
  <c r="C1807" i="13" a="1"/>
  <c r="C1807" i="13" s="1"/>
  <c r="D1806" i="13"/>
  <c r="C1803" i="13" a="1"/>
  <c r="C1803" i="13" s="1"/>
  <c r="A1803" i="13" a="1"/>
  <c r="A1803" i="13" s="1"/>
  <c r="E1787" i="13" a="1"/>
  <c r="E1787" i="13" s="1"/>
  <c r="D1773" i="13"/>
  <c r="E1773" i="13" a="1"/>
  <c r="E1773" i="13" s="1"/>
  <c r="B1773" i="13" a="1"/>
  <c r="B1773" i="13" s="1"/>
  <c r="C1768" i="13" a="1"/>
  <c r="C1768" i="13" s="1"/>
  <c r="D1768" i="13"/>
  <c r="C1883" i="13" a="1"/>
  <c r="C1883" i="13" s="1"/>
  <c r="E1882" i="13" a="1"/>
  <c r="E1882" i="13" s="1"/>
  <c r="D1877" i="13"/>
  <c r="C1867" i="13" a="1"/>
  <c r="C1867" i="13" s="1"/>
  <c r="E1866" i="13" a="1"/>
  <c r="E1866" i="13" s="1"/>
  <c r="C1851" i="13" a="1"/>
  <c r="C1851" i="13" s="1"/>
  <c r="E1850" i="13" a="1"/>
  <c r="E1850" i="13" s="1"/>
  <c r="B1849" i="13" a="1"/>
  <c r="B1849" i="13" s="1"/>
  <c r="B1829" i="13" a="1"/>
  <c r="B1829" i="13" s="1"/>
  <c r="C1826" i="13" a="1"/>
  <c r="C1826" i="13" s="1"/>
  <c r="A1884" i="13" a="1"/>
  <c r="A1884" i="13" s="1"/>
  <c r="D1882" i="13"/>
  <c r="A1876" i="13" a="1"/>
  <c r="A1876" i="13" s="1"/>
  <c r="D1874" i="13"/>
  <c r="A1868" i="13" a="1"/>
  <c r="A1868" i="13" s="1"/>
  <c r="D1866" i="13"/>
  <c r="A1860" i="13" a="1"/>
  <c r="A1860" i="13" s="1"/>
  <c r="D1858" i="13"/>
  <c r="A1852" i="13" a="1"/>
  <c r="A1852" i="13" s="1"/>
  <c r="D1850" i="13"/>
  <c r="A1849" i="13" a="1"/>
  <c r="A1849" i="13" s="1"/>
  <c r="B1848" i="13" a="1"/>
  <c r="B1848" i="13" s="1"/>
  <c r="C1847" i="13" a="1"/>
  <c r="C1847" i="13" s="1"/>
  <c r="D1846" i="13"/>
  <c r="C1839" i="13" a="1"/>
  <c r="C1839" i="13" s="1"/>
  <c r="C1837" i="13" a="1"/>
  <c r="C1837" i="13" s="1"/>
  <c r="D1836" i="13"/>
  <c r="A1830" i="13" a="1"/>
  <c r="A1830" i="13" s="1"/>
  <c r="D1823" i="13"/>
  <c r="E1822" i="13" a="1"/>
  <c r="E1822" i="13" s="1"/>
  <c r="B1815" i="13" a="1"/>
  <c r="B1815" i="13" s="1"/>
  <c r="D1807" i="13"/>
  <c r="E1803" i="13" a="1"/>
  <c r="E1803" i="13" s="1"/>
  <c r="D1789" i="13"/>
  <c r="E1789" i="13" a="1"/>
  <c r="E1789" i="13" s="1"/>
  <c r="B1789" i="13" a="1"/>
  <c r="B1789" i="13" s="1"/>
  <c r="C1784" i="13" a="1"/>
  <c r="C1784" i="13" s="1"/>
  <c r="D1784" i="13"/>
  <c r="A1781" i="13" a="1"/>
  <c r="A1781" i="13" s="1"/>
  <c r="B1776" i="13" a="1"/>
  <c r="B1776" i="13" s="1"/>
  <c r="B1774" i="13" a="1"/>
  <c r="B1774" i="13" s="1"/>
  <c r="C1774" i="13" a="1"/>
  <c r="C1774" i="13" s="1"/>
  <c r="E1774" i="13" a="1"/>
  <c r="E1774" i="13" s="1"/>
  <c r="C1773" i="13" a="1"/>
  <c r="C1773" i="13" s="1"/>
  <c r="E1759" i="13" a="1"/>
  <c r="E1759" i="13" s="1"/>
  <c r="A1759" i="13" a="1"/>
  <c r="A1759" i="13" s="1"/>
  <c r="C1759" i="13" a="1"/>
  <c r="C1759" i="13" s="1"/>
  <c r="E1739" i="13" a="1"/>
  <c r="E1739" i="13" s="1"/>
  <c r="D1725" i="13"/>
  <c r="E1725" i="13" a="1"/>
  <c r="E1725" i="13" s="1"/>
  <c r="B1725" i="13" a="1"/>
  <c r="B1725" i="13" s="1"/>
  <c r="C1720" i="13" a="1"/>
  <c r="C1720" i="13" s="1"/>
  <c r="D1720" i="13"/>
  <c r="B1710" i="13" a="1"/>
  <c r="B1710" i="13" s="1"/>
  <c r="C1710" i="13" a="1"/>
  <c r="C1710" i="13" s="1"/>
  <c r="E1710" i="13" a="1"/>
  <c r="E1710" i="13" s="1"/>
  <c r="E1695" i="13" a="1"/>
  <c r="E1695" i="13" s="1"/>
  <c r="A1695" i="13" a="1"/>
  <c r="A1695" i="13" s="1"/>
  <c r="C1695" i="13" a="1"/>
  <c r="C1695" i="13" s="1"/>
  <c r="C1653" i="13" a="1"/>
  <c r="C1653" i="13" s="1"/>
  <c r="E1639" i="13" a="1"/>
  <c r="E1639" i="13" s="1"/>
  <c r="A1639" i="13" a="1"/>
  <c r="A1639" i="13" s="1"/>
  <c r="C1639" i="13" a="1"/>
  <c r="C1639" i="13" s="1"/>
  <c r="D1639" i="13"/>
  <c r="D1621" i="13"/>
  <c r="E1621" i="13" a="1"/>
  <c r="E1621" i="13" s="1"/>
  <c r="A1621" i="13" a="1"/>
  <c r="A1621" i="13" s="1"/>
  <c r="B1621" i="13" a="1"/>
  <c r="B1621" i="13" s="1"/>
  <c r="C1621" i="13" a="1"/>
  <c r="C1621" i="13" s="1"/>
  <c r="D1498" i="13"/>
  <c r="E1498" i="13" a="1"/>
  <c r="E1498" i="13" s="1"/>
  <c r="A1498" i="13" a="1"/>
  <c r="A1498" i="13" s="1"/>
  <c r="B1498" i="13" a="1"/>
  <c r="B1498" i="13" s="1"/>
  <c r="C1498" i="13" a="1"/>
  <c r="C1498" i="13" s="1"/>
  <c r="C1853" i="13" a="1"/>
  <c r="C1853" i="13" s="1"/>
  <c r="B1851" i="13" a="1"/>
  <c r="B1851" i="13" s="1"/>
  <c r="A1829" i="13" a="1"/>
  <c r="A1829" i="13" s="1"/>
  <c r="D1765" i="13"/>
  <c r="E1765" i="13" a="1"/>
  <c r="E1765" i="13" s="1"/>
  <c r="B1765" i="13" a="1"/>
  <c r="B1765" i="13" s="1"/>
  <c r="C1760" i="13" a="1"/>
  <c r="C1760" i="13" s="1"/>
  <c r="D1760" i="13"/>
  <c r="B1750" i="13" a="1"/>
  <c r="B1750" i="13" s="1"/>
  <c r="C1750" i="13" a="1"/>
  <c r="C1750" i="13" s="1"/>
  <c r="E1750" i="13" a="1"/>
  <c r="E1750" i="13" s="1"/>
  <c r="D1746" i="13"/>
  <c r="E1746" i="13" a="1"/>
  <c r="E1746" i="13" s="1"/>
  <c r="A1746" i="13" a="1"/>
  <c r="A1746" i="13" s="1"/>
  <c r="D1739" i="13"/>
  <c r="E1735" i="13" a="1"/>
  <c r="E1735" i="13" s="1"/>
  <c r="A1735" i="13" a="1"/>
  <c r="A1735" i="13" s="1"/>
  <c r="C1735" i="13" a="1"/>
  <c r="C1735" i="13" s="1"/>
  <c r="C1731" i="13" a="1"/>
  <c r="C1731" i="13" s="1"/>
  <c r="A1731" i="13" a="1"/>
  <c r="A1731" i="13" s="1"/>
  <c r="D1701" i="13"/>
  <c r="E1701" i="13" a="1"/>
  <c r="E1701" i="13" s="1"/>
  <c r="B1701" i="13" a="1"/>
  <c r="B1701" i="13" s="1"/>
  <c r="C1696" i="13" a="1"/>
  <c r="C1696" i="13" s="1"/>
  <c r="D1696" i="13"/>
  <c r="B1686" i="13" a="1"/>
  <c r="B1686" i="13" s="1"/>
  <c r="C1686" i="13" a="1"/>
  <c r="C1686" i="13" s="1"/>
  <c r="E1686" i="13" a="1"/>
  <c r="E1686" i="13" s="1"/>
  <c r="D1682" i="13"/>
  <c r="E1682" i="13" a="1"/>
  <c r="E1682" i="13" s="1"/>
  <c r="A1682" i="13" a="1"/>
  <c r="A1682" i="13" s="1"/>
  <c r="E1671" i="13" a="1"/>
  <c r="E1671" i="13" s="1"/>
  <c r="A1671" i="13" a="1"/>
  <c r="A1671" i="13" s="1"/>
  <c r="C1671" i="13" a="1"/>
  <c r="C1671" i="13" s="1"/>
  <c r="C1667" i="13" a="1"/>
  <c r="C1667" i="13" s="1"/>
  <c r="A1667" i="13" a="1"/>
  <c r="A1667" i="13" s="1"/>
  <c r="E1663" i="13" a="1"/>
  <c r="E1663" i="13" s="1"/>
  <c r="A1663" i="13" a="1"/>
  <c r="A1663" i="13" s="1"/>
  <c r="C1663" i="13" a="1"/>
  <c r="C1663" i="13" s="1"/>
  <c r="C1651" i="13" a="1"/>
  <c r="C1651" i="13" s="1"/>
  <c r="A1651" i="13" a="1"/>
  <c r="A1651" i="13" s="1"/>
  <c r="E1647" i="13" a="1"/>
  <c r="E1647" i="13" s="1"/>
  <c r="A1647" i="13" a="1"/>
  <c r="A1647" i="13" s="1"/>
  <c r="C1647" i="13" a="1"/>
  <c r="C1647" i="13" s="1"/>
  <c r="D1645" i="13"/>
  <c r="E1645" i="13" a="1"/>
  <c r="E1645" i="13" s="1"/>
  <c r="B1645" i="13" a="1"/>
  <c r="B1645" i="13" s="1"/>
  <c r="C1645" i="13" a="1"/>
  <c r="C1645" i="13" s="1"/>
  <c r="C1584" i="13" a="1"/>
  <c r="C1584" i="13" s="1"/>
  <c r="A1584" i="13" a="1"/>
  <c r="A1584" i="13" s="1"/>
  <c r="B1584" i="13" a="1"/>
  <c r="B1584" i="13" s="1"/>
  <c r="D1584" i="13"/>
  <c r="E1584" i="13" a="1"/>
  <c r="E1584" i="13" s="1"/>
  <c r="D1562" i="13"/>
  <c r="E1562" i="13" a="1"/>
  <c r="E1562" i="13" s="1"/>
  <c r="A1562" i="13" a="1"/>
  <c r="A1562" i="13" s="1"/>
  <c r="B1562" i="13" a="1"/>
  <c r="B1562" i="13" s="1"/>
  <c r="C1562" i="13" a="1"/>
  <c r="C1562" i="13" s="1"/>
  <c r="C1515" i="13" a="1"/>
  <c r="C1515" i="13" s="1"/>
  <c r="A1515" i="13" a="1"/>
  <c r="A1515" i="13" s="1"/>
  <c r="B1515" i="13" a="1"/>
  <c r="B1515" i="13" s="1"/>
  <c r="D1515" i="13"/>
  <c r="E1515" i="13" a="1"/>
  <c r="E1515" i="13" s="1"/>
  <c r="B1867" i="13" a="1"/>
  <c r="B1867" i="13" s="1"/>
  <c r="B1859" i="13" a="1"/>
  <c r="B1859" i="13" s="1"/>
  <c r="D1842" i="13"/>
  <c r="E1842" i="13" a="1"/>
  <c r="E1842" i="13" s="1"/>
  <c r="A1842" i="13" a="1"/>
  <c r="A1842" i="13" s="1"/>
  <c r="B1840" i="13" a="1"/>
  <c r="B1840" i="13" s="1"/>
  <c r="E1831" i="13" a="1"/>
  <c r="E1831" i="13" s="1"/>
  <c r="A1831" i="13" a="1"/>
  <c r="A1831" i="13" s="1"/>
  <c r="B1814" i="13" a="1"/>
  <c r="B1814" i="13" s="1"/>
  <c r="C1814" i="13" a="1"/>
  <c r="C1814" i="13" s="1"/>
  <c r="E1814" i="13" a="1"/>
  <c r="E1814" i="13" s="1"/>
  <c r="D1810" i="13"/>
  <c r="E1810" i="13" a="1"/>
  <c r="E1810" i="13" s="1"/>
  <c r="A1810" i="13" a="1"/>
  <c r="A1810" i="13" s="1"/>
  <c r="E1799" i="13" a="1"/>
  <c r="E1799" i="13" s="1"/>
  <c r="A1799" i="13" a="1"/>
  <c r="A1799" i="13" s="1"/>
  <c r="C1799" i="13" a="1"/>
  <c r="C1799" i="13" s="1"/>
  <c r="C1795" i="13" a="1"/>
  <c r="C1795" i="13" s="1"/>
  <c r="A1795" i="13" a="1"/>
  <c r="A1795" i="13" s="1"/>
  <c r="A1776" i="13" a="1"/>
  <c r="A1776" i="13" s="1"/>
  <c r="C1882" i="13" a="1"/>
  <c r="C1882" i="13" s="1"/>
  <c r="D1876" i="13"/>
  <c r="C1874" i="13" a="1"/>
  <c r="C1874" i="13" s="1"/>
  <c r="D1868" i="13"/>
  <c r="C1866" i="13" a="1"/>
  <c r="C1866" i="13" s="1"/>
  <c r="C1858" i="13" a="1"/>
  <c r="C1858" i="13" s="1"/>
  <c r="D1852" i="13"/>
  <c r="C1850" i="13" a="1"/>
  <c r="C1850" i="13" s="1"/>
  <c r="A1848" i="13" a="1"/>
  <c r="A1848" i="13" s="1"/>
  <c r="B1847" i="13" a="1"/>
  <c r="B1847" i="13" s="1"/>
  <c r="D1845" i="13"/>
  <c r="B1837" i="13" a="1"/>
  <c r="B1837" i="13" s="1"/>
  <c r="C1834" i="13" a="1"/>
  <c r="C1834" i="13" s="1"/>
  <c r="E1808" i="13" a="1"/>
  <c r="E1808" i="13" s="1"/>
  <c r="D1805" i="13"/>
  <c r="E1805" i="13" a="1"/>
  <c r="E1805" i="13" s="1"/>
  <c r="B1805" i="13" a="1"/>
  <c r="B1805" i="13" s="1"/>
  <c r="B1803" i="13" a="1"/>
  <c r="B1803" i="13" s="1"/>
  <c r="C1800" i="13" a="1"/>
  <c r="C1800" i="13" s="1"/>
  <c r="D1800" i="13"/>
  <c r="B1790" i="13" a="1"/>
  <c r="B1790" i="13" s="1"/>
  <c r="C1790" i="13" a="1"/>
  <c r="C1790" i="13" s="1"/>
  <c r="E1790" i="13" a="1"/>
  <c r="E1790" i="13" s="1"/>
  <c r="E1775" i="13" a="1"/>
  <c r="E1775" i="13" s="1"/>
  <c r="A1775" i="13" a="1"/>
  <c r="A1775" i="13" s="1"/>
  <c r="C1775" i="13" a="1"/>
  <c r="C1775" i="13" s="1"/>
  <c r="E1744" i="13" a="1"/>
  <c r="E1744" i="13" s="1"/>
  <c r="D1741" i="13"/>
  <c r="E1741" i="13" a="1"/>
  <c r="E1741" i="13" s="1"/>
  <c r="B1741" i="13" a="1"/>
  <c r="B1741" i="13" s="1"/>
  <c r="C1736" i="13" a="1"/>
  <c r="C1736" i="13" s="1"/>
  <c r="D1736" i="13"/>
  <c r="B1726" i="13" a="1"/>
  <c r="B1726" i="13" s="1"/>
  <c r="C1726" i="13" a="1"/>
  <c r="C1726" i="13" s="1"/>
  <c r="E1726" i="13" a="1"/>
  <c r="E1726" i="13" s="1"/>
  <c r="E1711" i="13" a="1"/>
  <c r="E1711" i="13" s="1"/>
  <c r="A1711" i="13" a="1"/>
  <c r="A1711" i="13" s="1"/>
  <c r="C1711" i="13" a="1"/>
  <c r="C1711" i="13" s="1"/>
  <c r="E1680" i="13" a="1"/>
  <c r="E1680" i="13" s="1"/>
  <c r="D1677" i="13"/>
  <c r="E1677" i="13" a="1"/>
  <c r="E1677" i="13" s="1"/>
  <c r="B1677" i="13" a="1"/>
  <c r="B1677" i="13" s="1"/>
  <c r="C1672" i="13" a="1"/>
  <c r="C1672" i="13" s="1"/>
  <c r="D1672" i="13"/>
  <c r="D1661" i="13"/>
  <c r="E1661" i="13" a="1"/>
  <c r="E1661" i="13" s="1"/>
  <c r="B1661" i="13" a="1"/>
  <c r="B1661" i="13" s="1"/>
  <c r="B1654" i="13" a="1"/>
  <c r="B1654" i="13" s="1"/>
  <c r="C1654" i="13" a="1"/>
  <c r="C1654" i="13" s="1"/>
  <c r="E1654" i="13" a="1"/>
  <c r="E1654" i="13" s="1"/>
  <c r="A1654" i="13" a="1"/>
  <c r="A1654" i="13" s="1"/>
  <c r="B1630" i="13" a="1"/>
  <c r="B1630" i="13" s="1"/>
  <c r="C1630" i="13" a="1"/>
  <c r="C1630" i="13" s="1"/>
  <c r="E1630" i="13" a="1"/>
  <c r="E1630" i="13" s="1"/>
  <c r="A1630" i="13" a="1"/>
  <c r="A1630" i="13" s="1"/>
  <c r="C1603" i="13" a="1"/>
  <c r="C1603" i="13" s="1"/>
  <c r="A1603" i="13" a="1"/>
  <c r="A1603" i="13" s="1"/>
  <c r="B1603" i="13" a="1"/>
  <c r="B1603" i="13" s="1"/>
  <c r="D1603" i="13"/>
  <c r="E1603" i="13" a="1"/>
  <c r="E1603" i="13" s="1"/>
  <c r="E1583" i="13" a="1"/>
  <c r="E1583" i="13" s="1"/>
  <c r="A1583" i="13" a="1"/>
  <c r="A1583" i="13" s="1"/>
  <c r="B1583" i="13" a="1"/>
  <c r="B1583" i="13" s="1"/>
  <c r="C1583" i="13" a="1"/>
  <c r="C1583" i="13" s="1"/>
  <c r="D1583" i="13"/>
  <c r="D1514" i="13"/>
  <c r="E1514" i="13" a="1"/>
  <c r="E1514" i="13" s="1"/>
  <c r="A1514" i="13" a="1"/>
  <c r="A1514" i="13" s="1"/>
  <c r="B1514" i="13" a="1"/>
  <c r="B1514" i="13" s="1"/>
  <c r="C1514" i="13" a="1"/>
  <c r="C1514" i="13" s="1"/>
  <c r="D1442" i="13"/>
  <c r="E1442" i="13" a="1"/>
  <c r="E1442" i="13" s="1"/>
  <c r="A1442" i="13" a="1"/>
  <c r="A1442" i="13" s="1"/>
  <c r="C1442" i="13" a="1"/>
  <c r="C1442" i="13" s="1"/>
  <c r="B1442" i="13" a="1"/>
  <c r="B1442" i="13" s="1"/>
  <c r="A1883" i="13" a="1"/>
  <c r="A1883" i="13" s="1"/>
  <c r="B1766" i="13" a="1"/>
  <c r="B1766" i="13" s="1"/>
  <c r="C1766" i="13" a="1"/>
  <c r="C1766" i="13" s="1"/>
  <c r="E1766" i="13" a="1"/>
  <c r="E1766" i="13" s="1"/>
  <c r="C1765" i="13" a="1"/>
  <c r="C1765" i="13" s="1"/>
  <c r="D1762" i="13"/>
  <c r="E1762" i="13" a="1"/>
  <c r="E1762" i="13" s="1"/>
  <c r="A1762" i="13" a="1"/>
  <c r="A1762" i="13" s="1"/>
  <c r="E1751" i="13" a="1"/>
  <c r="E1751" i="13" s="1"/>
  <c r="A1751" i="13" a="1"/>
  <c r="A1751" i="13" s="1"/>
  <c r="C1751" i="13" a="1"/>
  <c r="C1751" i="13" s="1"/>
  <c r="C1747" i="13" a="1"/>
  <c r="C1747" i="13" s="1"/>
  <c r="A1747" i="13" a="1"/>
  <c r="A1747" i="13" s="1"/>
  <c r="D1717" i="13"/>
  <c r="E1717" i="13" a="1"/>
  <c r="E1717" i="13" s="1"/>
  <c r="B1717" i="13" a="1"/>
  <c r="B1717" i="13" s="1"/>
  <c r="C1712" i="13" a="1"/>
  <c r="C1712" i="13" s="1"/>
  <c r="D1712" i="13"/>
  <c r="B1702" i="13" a="1"/>
  <c r="B1702" i="13" s="1"/>
  <c r="C1702" i="13" a="1"/>
  <c r="C1702" i="13" s="1"/>
  <c r="E1702" i="13" a="1"/>
  <c r="E1702" i="13" s="1"/>
  <c r="C1701" i="13" a="1"/>
  <c r="C1701" i="13" s="1"/>
  <c r="E1687" i="13" a="1"/>
  <c r="E1687" i="13" s="1"/>
  <c r="A1687" i="13" a="1"/>
  <c r="A1687" i="13" s="1"/>
  <c r="C1687" i="13" a="1"/>
  <c r="C1687" i="13" s="1"/>
  <c r="C1683" i="13" a="1"/>
  <c r="C1683" i="13" s="1"/>
  <c r="A1683" i="13" a="1"/>
  <c r="A1683" i="13" s="1"/>
  <c r="D1654" i="13"/>
  <c r="E1651" i="13" a="1"/>
  <c r="E1651" i="13" s="1"/>
  <c r="D1647" i="13"/>
  <c r="D1626" i="13"/>
  <c r="E1626" i="13" a="1"/>
  <c r="E1626" i="13" s="1"/>
  <c r="A1626" i="13" a="1"/>
  <c r="A1626" i="13" s="1"/>
  <c r="C1626" i="13" a="1"/>
  <c r="C1626" i="13" s="1"/>
  <c r="D1610" i="13"/>
  <c r="E1610" i="13" a="1"/>
  <c r="E1610" i="13" s="1"/>
  <c r="C1610" i="13" a="1"/>
  <c r="C1610" i="13" s="1"/>
  <c r="A1610" i="13" a="1"/>
  <c r="A1610" i="13" s="1"/>
  <c r="B1610" i="13" a="1"/>
  <c r="B1610" i="13" s="1"/>
  <c r="D1594" i="13"/>
  <c r="E1594" i="13" a="1"/>
  <c r="E1594" i="13" s="1"/>
  <c r="C1594" i="13" a="1"/>
  <c r="C1594" i="13" s="1"/>
  <c r="A1594" i="13" a="1"/>
  <c r="A1594" i="13" s="1"/>
  <c r="B1594" i="13" a="1"/>
  <c r="B1594" i="13" s="1"/>
  <c r="D1466" i="13"/>
  <c r="E1466" i="13" a="1"/>
  <c r="E1466" i="13" s="1"/>
  <c r="A1466" i="13" a="1"/>
  <c r="A1466" i="13" s="1"/>
  <c r="C1466" i="13" a="1"/>
  <c r="C1466" i="13" s="1"/>
  <c r="B1466" i="13" a="1"/>
  <c r="B1466" i="13" s="1"/>
  <c r="B1877" i="13" a="1"/>
  <c r="B1877" i="13" s="1"/>
  <c r="A1875" i="13" a="1"/>
  <c r="A1875" i="13" s="1"/>
  <c r="E1859" i="13" a="1"/>
  <c r="E1859" i="13" s="1"/>
  <c r="B1858" i="13" a="1"/>
  <c r="B1858" i="13" s="1"/>
  <c r="B1806" i="13" a="1"/>
  <c r="B1806" i="13" s="1"/>
  <c r="C1806" i="13" a="1"/>
  <c r="C1806" i="13" s="1"/>
  <c r="E1806" i="13" a="1"/>
  <c r="E1806" i="13" s="1"/>
  <c r="D1802" i="13"/>
  <c r="E1802" i="13" a="1"/>
  <c r="E1802" i="13" s="1"/>
  <c r="A1802" i="13" a="1"/>
  <c r="A1802" i="13" s="1"/>
  <c r="D1795" i="13"/>
  <c r="E1791" i="13" a="1"/>
  <c r="E1791" i="13" s="1"/>
  <c r="A1791" i="13" a="1"/>
  <c r="A1791" i="13" s="1"/>
  <c r="C1791" i="13" a="1"/>
  <c r="C1791" i="13" s="1"/>
  <c r="C1787" i="13" a="1"/>
  <c r="C1787" i="13" s="1"/>
  <c r="A1787" i="13" a="1"/>
  <c r="A1787" i="13" s="1"/>
  <c r="E1760" i="13" a="1"/>
  <c r="E1760" i="13" s="1"/>
  <c r="D1757" i="13"/>
  <c r="E1757" i="13" a="1"/>
  <c r="E1757" i="13" s="1"/>
  <c r="B1757" i="13" a="1"/>
  <c r="B1757" i="13" s="1"/>
  <c r="C1752" i="13" a="1"/>
  <c r="C1752" i="13" s="1"/>
  <c r="D1752" i="13"/>
  <c r="C1746" i="13" a="1"/>
  <c r="C1746" i="13" s="1"/>
  <c r="B1742" i="13" a="1"/>
  <c r="B1742" i="13" s="1"/>
  <c r="C1742" i="13" a="1"/>
  <c r="C1742" i="13" s="1"/>
  <c r="E1742" i="13" a="1"/>
  <c r="E1742" i="13" s="1"/>
  <c r="D1738" i="13"/>
  <c r="E1738" i="13" a="1"/>
  <c r="E1738" i="13" s="1"/>
  <c r="A1738" i="13" a="1"/>
  <c r="A1738" i="13" s="1"/>
  <c r="D1731" i="13"/>
  <c r="E1727" i="13" a="1"/>
  <c r="E1727" i="13" s="1"/>
  <c r="A1727" i="13" a="1"/>
  <c r="A1727" i="13" s="1"/>
  <c r="C1727" i="13" a="1"/>
  <c r="C1727" i="13" s="1"/>
  <c r="C1723" i="13" a="1"/>
  <c r="C1723" i="13" s="1"/>
  <c r="A1723" i="13" a="1"/>
  <c r="A1723" i="13" s="1"/>
  <c r="E1696" i="13" a="1"/>
  <c r="E1696" i="13" s="1"/>
  <c r="D1693" i="13"/>
  <c r="E1693" i="13" a="1"/>
  <c r="E1693" i="13" s="1"/>
  <c r="B1693" i="13" a="1"/>
  <c r="B1693" i="13" s="1"/>
  <c r="C1688" i="13" a="1"/>
  <c r="C1688" i="13" s="1"/>
  <c r="D1688" i="13"/>
  <c r="C1682" i="13" a="1"/>
  <c r="C1682" i="13" s="1"/>
  <c r="B1680" i="13" a="1"/>
  <c r="B1680" i="13" s="1"/>
  <c r="B1678" i="13" a="1"/>
  <c r="B1678" i="13" s="1"/>
  <c r="C1678" i="13" a="1"/>
  <c r="C1678" i="13" s="1"/>
  <c r="E1678" i="13" a="1"/>
  <c r="E1678" i="13" s="1"/>
  <c r="C1677" i="13" a="1"/>
  <c r="C1677" i="13" s="1"/>
  <c r="D1667" i="13"/>
  <c r="C1661" i="13" a="1"/>
  <c r="C1661" i="13" s="1"/>
  <c r="D1651" i="13"/>
  <c r="A1645" i="13" a="1"/>
  <c r="A1645" i="13" s="1"/>
  <c r="B1638" i="13" a="1"/>
  <c r="B1638" i="13" s="1"/>
  <c r="C1638" i="13" a="1"/>
  <c r="C1638" i="13" s="1"/>
  <c r="E1638" i="13" a="1"/>
  <c r="E1638" i="13" s="1"/>
  <c r="A1638" i="13" a="1"/>
  <c r="A1638" i="13" s="1"/>
  <c r="C1587" i="13" a="1"/>
  <c r="C1587" i="13" s="1"/>
  <c r="A1587" i="13" a="1"/>
  <c r="A1587" i="13" s="1"/>
  <c r="B1587" i="13" a="1"/>
  <c r="B1587" i="13" s="1"/>
  <c r="D1587" i="13"/>
  <c r="E1587" i="13" a="1"/>
  <c r="E1587" i="13" s="1"/>
  <c r="C1555" i="13" a="1"/>
  <c r="C1555" i="13" s="1"/>
  <c r="A1555" i="13" a="1"/>
  <c r="A1555" i="13" s="1"/>
  <c r="E1555" i="13" a="1"/>
  <c r="E1555" i="13" s="1"/>
  <c r="B1555" i="13" a="1"/>
  <c r="B1555" i="13" s="1"/>
  <c r="D1555" i="13"/>
  <c r="C1491" i="13" a="1"/>
  <c r="C1491" i="13" s="1"/>
  <c r="A1491" i="13" a="1"/>
  <c r="A1491" i="13" s="1"/>
  <c r="E1491" i="13" a="1"/>
  <c r="E1491" i="13" s="1"/>
  <c r="B1491" i="13" a="1"/>
  <c r="B1491" i="13" s="1"/>
  <c r="D1491" i="13"/>
  <c r="B1875" i="13" a="1"/>
  <c r="B1875" i="13" s="1"/>
  <c r="B1853" i="13" a="1"/>
  <c r="B1853" i="13" s="1"/>
  <c r="A1840" i="13" a="1"/>
  <c r="A1840" i="13" s="1"/>
  <c r="E1875" i="13" a="1"/>
  <c r="E1875" i="13" s="1"/>
  <c r="B1874" i="13" a="1"/>
  <c r="B1874" i="13" s="1"/>
  <c r="E1851" i="13" a="1"/>
  <c r="E1851" i="13" s="1"/>
  <c r="B1850" i="13" a="1"/>
  <c r="B1850" i="13" s="1"/>
  <c r="E1848" i="13" a="1"/>
  <c r="E1848" i="13" s="1"/>
  <c r="C1816" i="13" a="1"/>
  <c r="C1816" i="13" s="1"/>
  <c r="D1816" i="13"/>
  <c r="C1810" i="13" a="1"/>
  <c r="C1810" i="13" s="1"/>
  <c r="D1883" i="13"/>
  <c r="A1877" i="13" a="1"/>
  <c r="A1877" i="13" s="1"/>
  <c r="D1875" i="13"/>
  <c r="A1869" i="13" a="1"/>
  <c r="A1869" i="13" s="1"/>
  <c r="D1867" i="13"/>
  <c r="D1859" i="13"/>
  <c r="A1853" i="13" a="1"/>
  <c r="A1853" i="13" s="1"/>
  <c r="D1848" i="13"/>
  <c r="A1846" i="13" a="1"/>
  <c r="A1846" i="13" s="1"/>
  <c r="B1845" i="13" a="1"/>
  <c r="B1845" i="13" s="1"/>
  <c r="C1842" i="13" a="1"/>
  <c r="C1842" i="13" s="1"/>
  <c r="C1831" i="13" a="1"/>
  <c r="C1831" i="13" s="1"/>
  <c r="C1829" i="13" a="1"/>
  <c r="C1829" i="13" s="1"/>
  <c r="D1828" i="13"/>
  <c r="A1822" i="13" a="1"/>
  <c r="A1822" i="13" s="1"/>
  <c r="B1810" i="13" a="1"/>
  <c r="B1810" i="13" s="1"/>
  <c r="D1797" i="13"/>
  <c r="E1797" i="13" a="1"/>
  <c r="E1797" i="13" s="1"/>
  <c r="B1797" i="13" a="1"/>
  <c r="B1797" i="13" s="1"/>
  <c r="B1795" i="13" a="1"/>
  <c r="B1795" i="13" s="1"/>
  <c r="C1792" i="13" a="1"/>
  <c r="C1792" i="13" s="1"/>
  <c r="D1792" i="13"/>
  <c r="B1782" i="13" a="1"/>
  <c r="B1782" i="13" s="1"/>
  <c r="C1782" i="13" a="1"/>
  <c r="C1782" i="13" s="1"/>
  <c r="E1782" i="13" a="1"/>
  <c r="E1782" i="13" s="1"/>
  <c r="C1781" i="13" a="1"/>
  <c r="C1781" i="13" s="1"/>
  <c r="E1767" i="13" a="1"/>
  <c r="E1767" i="13" s="1"/>
  <c r="A1767" i="13" a="1"/>
  <c r="A1767" i="13" s="1"/>
  <c r="C1767" i="13" a="1"/>
  <c r="C1767" i="13" s="1"/>
  <c r="D1766" i="13"/>
  <c r="D1751" i="13"/>
  <c r="E1747" i="13" a="1"/>
  <c r="E1747" i="13" s="1"/>
  <c r="B1746" i="13" a="1"/>
  <c r="B1746" i="13" s="1"/>
  <c r="E1736" i="13" a="1"/>
  <c r="E1736" i="13" s="1"/>
  <c r="D1733" i="13"/>
  <c r="E1733" i="13" a="1"/>
  <c r="E1733" i="13" s="1"/>
  <c r="B1733" i="13" a="1"/>
  <c r="B1733" i="13" s="1"/>
  <c r="B1731" i="13" a="1"/>
  <c r="B1731" i="13" s="1"/>
  <c r="C1728" i="13" a="1"/>
  <c r="C1728" i="13" s="1"/>
  <c r="D1728" i="13"/>
  <c r="B1718" i="13" a="1"/>
  <c r="B1718" i="13" s="1"/>
  <c r="C1718" i="13" a="1"/>
  <c r="C1718" i="13" s="1"/>
  <c r="E1718" i="13" a="1"/>
  <c r="E1718" i="13" s="1"/>
  <c r="C1717" i="13" a="1"/>
  <c r="C1717" i="13" s="1"/>
  <c r="E1703" i="13" a="1"/>
  <c r="E1703" i="13" s="1"/>
  <c r="A1703" i="13" a="1"/>
  <c r="A1703" i="13" s="1"/>
  <c r="C1703" i="13" a="1"/>
  <c r="C1703" i="13" s="1"/>
  <c r="D1702" i="13"/>
  <c r="D1687" i="13"/>
  <c r="E1683" i="13" a="1"/>
  <c r="E1683" i="13" s="1"/>
  <c r="B1682" i="13" a="1"/>
  <c r="B1682" i="13" s="1"/>
  <c r="E1672" i="13" a="1"/>
  <c r="E1672" i="13" s="1"/>
  <c r="D1669" i="13"/>
  <c r="E1669" i="13" a="1"/>
  <c r="E1669" i="13" s="1"/>
  <c r="B1669" i="13" a="1"/>
  <c r="B1669" i="13" s="1"/>
  <c r="B1667" i="13" a="1"/>
  <c r="B1667" i="13" s="1"/>
  <c r="B1663" i="13" a="1"/>
  <c r="B1663" i="13" s="1"/>
  <c r="C1659" i="13" a="1"/>
  <c r="C1659" i="13" s="1"/>
  <c r="A1659" i="13" a="1"/>
  <c r="A1659" i="13" s="1"/>
  <c r="E1655" i="13" a="1"/>
  <c r="E1655" i="13" s="1"/>
  <c r="A1655" i="13" a="1"/>
  <c r="A1655" i="13" s="1"/>
  <c r="C1655" i="13" a="1"/>
  <c r="C1655" i="13" s="1"/>
  <c r="B1651" i="13" a="1"/>
  <c r="B1651" i="13" s="1"/>
  <c r="B1647" i="13" a="1"/>
  <c r="B1647" i="13" s="1"/>
  <c r="D1634" i="13"/>
  <c r="E1634" i="13" a="1"/>
  <c r="E1634" i="13" s="1"/>
  <c r="A1634" i="13" a="1"/>
  <c r="A1634" i="13" s="1"/>
  <c r="C1634" i="13" a="1"/>
  <c r="C1634" i="13" s="1"/>
  <c r="D1629" i="13"/>
  <c r="E1629" i="13" a="1"/>
  <c r="E1629" i="13" s="1"/>
  <c r="B1629" i="13" a="1"/>
  <c r="B1629" i="13" s="1"/>
  <c r="C1629" i="13" a="1"/>
  <c r="C1629" i="13" s="1"/>
  <c r="B1626" i="13" a="1"/>
  <c r="B1626" i="13" s="1"/>
  <c r="C1608" i="13" a="1"/>
  <c r="C1608" i="13" s="1"/>
  <c r="D1608" i="13"/>
  <c r="E1608" i="13" a="1"/>
  <c r="E1608" i="13" s="1"/>
  <c r="A1608" i="13" a="1"/>
  <c r="A1608" i="13" s="1"/>
  <c r="B1608" i="13" a="1"/>
  <c r="B1608" i="13" s="1"/>
  <c r="C1592" i="13" a="1"/>
  <c r="C1592" i="13" s="1"/>
  <c r="D1592" i="13"/>
  <c r="E1592" i="13" a="1"/>
  <c r="E1592" i="13" s="1"/>
  <c r="A1592" i="13" a="1"/>
  <c r="A1592" i="13" s="1"/>
  <c r="B1592" i="13" a="1"/>
  <c r="B1592" i="13" s="1"/>
  <c r="D1581" i="13"/>
  <c r="B1581" i="13" a="1"/>
  <c r="B1581" i="13" s="1"/>
  <c r="C1581" i="13" a="1"/>
  <c r="C1581" i="13" s="1"/>
  <c r="E1581" i="13" a="1"/>
  <c r="E1581" i="13" s="1"/>
  <c r="A1581" i="13" a="1"/>
  <c r="A1581" i="13" s="1"/>
  <c r="D1554" i="13"/>
  <c r="E1554" i="13" a="1"/>
  <c r="E1554" i="13" s="1"/>
  <c r="A1554" i="13" a="1"/>
  <c r="A1554" i="13" s="1"/>
  <c r="B1554" i="13" a="1"/>
  <c r="B1554" i="13" s="1"/>
  <c r="C1554" i="13" a="1"/>
  <c r="C1554" i="13" s="1"/>
  <c r="C1539" i="13" a="1"/>
  <c r="C1539" i="13" s="1"/>
  <c r="A1539" i="13" a="1"/>
  <c r="A1539" i="13" s="1"/>
  <c r="B1539" i="13" a="1"/>
  <c r="B1539" i="13" s="1"/>
  <c r="D1539" i="13"/>
  <c r="E1539" i="13" a="1"/>
  <c r="E1539" i="13" s="1"/>
  <c r="D1490" i="13"/>
  <c r="E1490" i="13" a="1"/>
  <c r="E1490" i="13" s="1"/>
  <c r="A1490" i="13" a="1"/>
  <c r="A1490" i="13" s="1"/>
  <c r="B1490" i="13" a="1"/>
  <c r="B1490" i="13" s="1"/>
  <c r="C1490" i="13" a="1"/>
  <c r="C1490" i="13" s="1"/>
  <c r="D1450" i="13"/>
  <c r="E1450" i="13" a="1"/>
  <c r="E1450" i="13" s="1"/>
  <c r="A1450" i="13" a="1"/>
  <c r="A1450" i="13" s="1"/>
  <c r="C1450" i="13" a="1"/>
  <c r="C1450" i="13" s="1"/>
  <c r="B1450" i="13" a="1"/>
  <c r="B1450" i="13" s="1"/>
  <c r="A1874" i="13" a="1"/>
  <c r="A1874" i="13" s="1"/>
  <c r="D1821" i="13"/>
  <c r="E1821" i="13" a="1"/>
  <c r="E1821" i="13" s="1"/>
  <c r="B1758" i="13" a="1"/>
  <c r="B1758" i="13" s="1"/>
  <c r="C1758" i="13" a="1"/>
  <c r="C1758" i="13" s="1"/>
  <c r="E1758" i="13" a="1"/>
  <c r="E1758" i="13" s="1"/>
  <c r="C1757" i="13" a="1"/>
  <c r="C1757" i="13" s="1"/>
  <c r="D1754" i="13"/>
  <c r="E1754" i="13" a="1"/>
  <c r="E1754" i="13" s="1"/>
  <c r="A1754" i="13" a="1"/>
  <c r="A1754" i="13" s="1"/>
  <c r="A1750" i="13" a="1"/>
  <c r="A1750" i="13" s="1"/>
  <c r="D1747" i="13"/>
  <c r="E1743" i="13" a="1"/>
  <c r="E1743" i="13" s="1"/>
  <c r="A1743" i="13" a="1"/>
  <c r="A1743" i="13" s="1"/>
  <c r="C1743" i="13" a="1"/>
  <c r="C1743" i="13" s="1"/>
  <c r="C1739" i="13" a="1"/>
  <c r="C1739" i="13" s="1"/>
  <c r="A1739" i="13" a="1"/>
  <c r="A1739" i="13" s="1"/>
  <c r="E1712" i="13" a="1"/>
  <c r="E1712" i="13" s="1"/>
  <c r="D1709" i="13"/>
  <c r="E1709" i="13" a="1"/>
  <c r="E1709" i="13" s="1"/>
  <c r="B1709" i="13" a="1"/>
  <c r="B1709" i="13" s="1"/>
  <c r="C1704" i="13" a="1"/>
  <c r="C1704" i="13" s="1"/>
  <c r="D1704" i="13"/>
  <c r="A1701" i="13" a="1"/>
  <c r="A1701" i="13" s="1"/>
  <c r="B1696" i="13" a="1"/>
  <c r="B1696" i="13" s="1"/>
  <c r="B1694" i="13" a="1"/>
  <c r="B1694" i="13" s="1"/>
  <c r="C1694" i="13" a="1"/>
  <c r="C1694" i="13" s="1"/>
  <c r="E1694" i="13" a="1"/>
  <c r="E1694" i="13" s="1"/>
  <c r="C1693" i="13" a="1"/>
  <c r="C1693" i="13" s="1"/>
  <c r="A1686" i="13" a="1"/>
  <c r="A1686" i="13" s="1"/>
  <c r="D1683" i="13"/>
  <c r="E1679" i="13" a="1"/>
  <c r="E1679" i="13" s="1"/>
  <c r="A1679" i="13" a="1"/>
  <c r="A1679" i="13" s="1"/>
  <c r="C1679" i="13" a="1"/>
  <c r="C1679" i="13" s="1"/>
  <c r="B1671" i="13" a="1"/>
  <c r="B1671" i="13" s="1"/>
  <c r="D1666" i="13"/>
  <c r="E1666" i="13" a="1"/>
  <c r="E1666" i="13" s="1"/>
  <c r="A1666" i="13" a="1"/>
  <c r="A1666" i="13" s="1"/>
  <c r="C1666" i="13" a="1"/>
  <c r="C1666" i="13" s="1"/>
  <c r="B1662" i="13" a="1"/>
  <c r="B1662" i="13" s="1"/>
  <c r="C1662" i="13" a="1"/>
  <c r="C1662" i="13" s="1"/>
  <c r="E1662" i="13" a="1"/>
  <c r="E1662" i="13" s="1"/>
  <c r="A1662" i="13" a="1"/>
  <c r="A1662" i="13" s="1"/>
  <c r="A1661" i="13" a="1"/>
  <c r="A1661" i="13" s="1"/>
  <c r="D1653" i="13"/>
  <c r="E1653" i="13" a="1"/>
  <c r="E1653" i="13" s="1"/>
  <c r="B1653" i="13" a="1"/>
  <c r="B1653" i="13" s="1"/>
  <c r="B1646" i="13" a="1"/>
  <c r="B1646" i="13" s="1"/>
  <c r="C1646" i="13" a="1"/>
  <c r="C1646" i="13" s="1"/>
  <c r="E1646" i="13" a="1"/>
  <c r="E1646" i="13" s="1"/>
  <c r="A1646" i="13" a="1"/>
  <c r="A1646" i="13" s="1"/>
  <c r="E1631" i="13" a="1"/>
  <c r="E1631" i="13" s="1"/>
  <c r="A1631" i="13" a="1"/>
  <c r="A1631" i="13" s="1"/>
  <c r="C1631" i="13" a="1"/>
  <c r="C1631" i="13" s="1"/>
  <c r="D1631" i="13"/>
  <c r="B1622" i="13" a="1"/>
  <c r="B1622" i="13" s="1"/>
  <c r="C1622" i="13" a="1"/>
  <c r="C1622" i="13" s="1"/>
  <c r="E1622" i="13" a="1"/>
  <c r="E1622" i="13" s="1"/>
  <c r="A1622" i="13" a="1"/>
  <c r="A1622" i="13" s="1"/>
  <c r="C1619" i="13" a="1"/>
  <c r="C1619" i="13" s="1"/>
  <c r="B1619" i="13" a="1"/>
  <c r="B1619" i="13" s="1"/>
  <c r="D1619" i="13"/>
  <c r="E1619" i="13" a="1"/>
  <c r="E1619" i="13" s="1"/>
  <c r="A1619" i="13" a="1"/>
  <c r="A1619" i="13" s="1"/>
  <c r="B1614" i="13" a="1"/>
  <c r="B1614" i="13" s="1"/>
  <c r="A1614" i="13" a="1"/>
  <c r="A1614" i="13" s="1"/>
  <c r="C1614" i="13" a="1"/>
  <c r="C1614" i="13" s="1"/>
  <c r="D1614" i="13"/>
  <c r="E1614" i="13" a="1"/>
  <c r="E1614" i="13" s="1"/>
  <c r="D1538" i="13"/>
  <c r="E1538" i="13" a="1"/>
  <c r="E1538" i="13" s="1"/>
  <c r="A1538" i="13" a="1"/>
  <c r="A1538" i="13" s="1"/>
  <c r="B1538" i="13" a="1"/>
  <c r="B1538" i="13" s="1"/>
  <c r="C1538" i="13" a="1"/>
  <c r="C1538" i="13" s="1"/>
  <c r="D1522" i="13"/>
  <c r="E1522" i="13" a="1"/>
  <c r="E1522" i="13" s="1"/>
  <c r="A1522" i="13" a="1"/>
  <c r="A1522" i="13" s="1"/>
  <c r="B1522" i="13" a="1"/>
  <c r="B1522" i="13" s="1"/>
  <c r="C1522" i="13" a="1"/>
  <c r="C1522" i="13" s="1"/>
  <c r="C1475" i="13" a="1"/>
  <c r="C1475" i="13" s="1"/>
  <c r="A1475" i="13" a="1"/>
  <c r="A1475" i="13" s="1"/>
  <c r="B1475" i="13" a="1"/>
  <c r="B1475" i="13" s="1"/>
  <c r="D1475" i="13"/>
  <c r="E1475" i="13" a="1"/>
  <c r="E1475" i="13" s="1"/>
  <c r="D1458" i="13"/>
  <c r="E1458" i="13" a="1"/>
  <c r="E1458" i="13" s="1"/>
  <c r="A1458" i="13" a="1"/>
  <c r="A1458" i="13" s="1"/>
  <c r="C1458" i="13" a="1"/>
  <c r="C1458" i="13" s="1"/>
  <c r="B1458" i="13" a="1"/>
  <c r="B1458" i="13" s="1"/>
  <c r="B1883" i="13" a="1"/>
  <c r="B1883" i="13" s="1"/>
  <c r="D1826" i="13"/>
  <c r="E1826" i="13" a="1"/>
  <c r="E1826" i="13" s="1"/>
  <c r="A1826" i="13" a="1"/>
  <c r="A1826" i="13" s="1"/>
  <c r="E1815" i="13" a="1"/>
  <c r="E1815" i="13" s="1"/>
  <c r="A1815" i="13" a="1"/>
  <c r="A1815" i="13" s="1"/>
  <c r="C1815" i="13" a="1"/>
  <c r="C1815" i="13" s="1"/>
  <c r="C1811" i="13" a="1"/>
  <c r="C1811" i="13" s="1"/>
  <c r="A1811" i="13" a="1"/>
  <c r="A1811" i="13" s="1"/>
  <c r="B1866" i="13" a="1"/>
  <c r="B1866" i="13" s="1"/>
  <c r="E1839" i="13" a="1"/>
  <c r="E1839" i="13" s="1"/>
  <c r="A1839" i="13" a="1"/>
  <c r="A1839" i="13" s="1"/>
  <c r="E1869" i="13" a="1"/>
  <c r="E1869" i="13" s="1"/>
  <c r="E1853" i="13" a="1"/>
  <c r="E1853" i="13" s="1"/>
  <c r="D1847" i="13"/>
  <c r="E1840" i="13" a="1"/>
  <c r="E1840" i="13" s="1"/>
  <c r="D1839" i="13"/>
  <c r="E1838" i="13" a="1"/>
  <c r="E1838" i="13" s="1"/>
  <c r="E1823" i="13" a="1"/>
  <c r="E1823" i="13" s="1"/>
  <c r="A1823" i="13" a="1"/>
  <c r="A1823" i="13" s="1"/>
  <c r="E1776" i="13" a="1"/>
  <c r="E1776" i="13" s="1"/>
  <c r="C1762" i="13" a="1"/>
  <c r="C1762" i="13" s="1"/>
  <c r="B1760" i="13" a="1"/>
  <c r="B1760" i="13" s="1"/>
  <c r="B1842" i="13" a="1"/>
  <c r="B1842" i="13" s="1"/>
  <c r="D1840" i="13"/>
  <c r="D1838" i="13"/>
  <c r="E1837" i="13" a="1"/>
  <c r="E1837" i="13" s="1"/>
  <c r="E1816" i="13" a="1"/>
  <c r="E1816" i="13" s="1"/>
  <c r="D1813" i="13"/>
  <c r="E1813" i="13" a="1"/>
  <c r="E1813" i="13" s="1"/>
  <c r="B1813" i="13" a="1"/>
  <c r="B1813" i="13" s="1"/>
  <c r="B1811" i="13" a="1"/>
  <c r="B1811" i="13" s="1"/>
  <c r="C1808" i="13" a="1"/>
  <c r="C1808" i="13" s="1"/>
  <c r="D1808" i="13"/>
  <c r="C1802" i="13" a="1"/>
  <c r="C1802" i="13" s="1"/>
  <c r="B1798" i="13" a="1"/>
  <c r="B1798" i="13" s="1"/>
  <c r="C1798" i="13" a="1"/>
  <c r="C1798" i="13" s="1"/>
  <c r="E1798" i="13" a="1"/>
  <c r="E1798" i="13" s="1"/>
  <c r="C1797" i="13" a="1"/>
  <c r="C1797" i="13" s="1"/>
  <c r="D1794" i="13"/>
  <c r="E1794" i="13" a="1"/>
  <c r="E1794" i="13" s="1"/>
  <c r="A1794" i="13" a="1"/>
  <c r="A1794" i="13" s="1"/>
  <c r="D1787" i="13"/>
  <c r="E1783" i="13" a="1"/>
  <c r="E1783" i="13" s="1"/>
  <c r="A1783" i="13" a="1"/>
  <c r="A1783" i="13" s="1"/>
  <c r="C1783" i="13" a="1"/>
  <c r="C1783" i="13" s="1"/>
  <c r="C1779" i="13" a="1"/>
  <c r="C1779" i="13" s="1"/>
  <c r="A1779" i="13" a="1"/>
  <c r="A1779" i="13" s="1"/>
  <c r="B1762" i="13" a="1"/>
  <c r="B1762" i="13" s="1"/>
  <c r="A1760" i="13" a="1"/>
  <c r="A1760" i="13" s="1"/>
  <c r="E1752" i="13" a="1"/>
  <c r="E1752" i="13" s="1"/>
  <c r="D1749" i="13"/>
  <c r="E1749" i="13" a="1"/>
  <c r="E1749" i="13" s="1"/>
  <c r="B1749" i="13" a="1"/>
  <c r="B1749" i="13" s="1"/>
  <c r="B1747" i="13" a="1"/>
  <c r="B1747" i="13" s="1"/>
  <c r="C1744" i="13" a="1"/>
  <c r="C1744" i="13" s="1"/>
  <c r="D1744" i="13"/>
  <c r="C1738" i="13" a="1"/>
  <c r="C1738" i="13" s="1"/>
  <c r="B1734" i="13" a="1"/>
  <c r="B1734" i="13" s="1"/>
  <c r="C1734" i="13" a="1"/>
  <c r="C1734" i="13" s="1"/>
  <c r="E1734" i="13" a="1"/>
  <c r="E1734" i="13" s="1"/>
  <c r="D1730" i="13"/>
  <c r="E1730" i="13" a="1"/>
  <c r="E1730" i="13" s="1"/>
  <c r="A1730" i="13" a="1"/>
  <c r="A1730" i="13" s="1"/>
  <c r="D1723" i="13"/>
  <c r="E1719" i="13" a="1"/>
  <c r="E1719" i="13" s="1"/>
  <c r="A1719" i="13" a="1"/>
  <c r="A1719" i="13" s="1"/>
  <c r="C1719" i="13" a="1"/>
  <c r="C1719" i="13" s="1"/>
  <c r="C1715" i="13" a="1"/>
  <c r="C1715" i="13" s="1"/>
  <c r="A1715" i="13" a="1"/>
  <c r="A1715" i="13" s="1"/>
  <c r="A1696" i="13" a="1"/>
  <c r="A1696" i="13" s="1"/>
  <c r="E1688" i="13" a="1"/>
  <c r="E1688" i="13" s="1"/>
  <c r="D1685" i="13"/>
  <c r="E1685" i="13" a="1"/>
  <c r="E1685" i="13" s="1"/>
  <c r="B1685" i="13" a="1"/>
  <c r="B1685" i="13" s="1"/>
  <c r="B1683" i="13" a="1"/>
  <c r="B1683" i="13" s="1"/>
  <c r="C1680" i="13" a="1"/>
  <c r="C1680" i="13" s="1"/>
  <c r="D1680" i="13"/>
  <c r="B1670" i="13" a="1"/>
  <c r="B1670" i="13" s="1"/>
  <c r="C1670" i="13" a="1"/>
  <c r="C1670" i="13" s="1"/>
  <c r="E1670" i="13" a="1"/>
  <c r="E1670" i="13" s="1"/>
  <c r="D1662" i="13"/>
  <c r="D1642" i="13"/>
  <c r="E1642" i="13" a="1"/>
  <c r="E1642" i="13" s="1"/>
  <c r="A1642" i="13" a="1"/>
  <c r="A1642" i="13" s="1"/>
  <c r="C1642" i="13" a="1"/>
  <c r="C1642" i="13" s="1"/>
  <c r="D1637" i="13"/>
  <c r="E1637" i="13" a="1"/>
  <c r="E1637" i="13" s="1"/>
  <c r="B1637" i="13" a="1"/>
  <c r="B1637" i="13" s="1"/>
  <c r="C1637" i="13" a="1"/>
  <c r="C1637" i="13" s="1"/>
  <c r="B1634" i="13" a="1"/>
  <c r="B1634" i="13" s="1"/>
  <c r="C1600" i="13" a="1"/>
  <c r="C1600" i="13" s="1"/>
  <c r="A1600" i="13" a="1"/>
  <c r="A1600" i="13" s="1"/>
  <c r="B1600" i="13" a="1"/>
  <c r="B1600" i="13" s="1"/>
  <c r="D1600" i="13"/>
  <c r="E1600" i="13" a="1"/>
  <c r="E1600" i="13" s="1"/>
  <c r="D1578" i="13"/>
  <c r="E1578" i="13" a="1"/>
  <c r="E1578" i="13" s="1"/>
  <c r="C1578" i="13" a="1"/>
  <c r="C1578" i="13" s="1"/>
  <c r="A1578" i="13" a="1"/>
  <c r="A1578" i="13" s="1"/>
  <c r="B1578" i="13" a="1"/>
  <c r="B1578" i="13" s="1"/>
  <c r="C1571" i="13" a="1"/>
  <c r="C1571" i="13" s="1"/>
  <c r="A1571" i="13" a="1"/>
  <c r="A1571" i="13" s="1"/>
  <c r="B1571" i="13" a="1"/>
  <c r="B1571" i="13" s="1"/>
  <c r="D1571" i="13"/>
  <c r="E1571" i="13" a="1"/>
  <c r="E1571" i="13" s="1"/>
  <c r="D1474" i="13"/>
  <c r="E1474" i="13" a="1"/>
  <c r="E1474" i="13" s="1"/>
  <c r="A1474" i="13" a="1"/>
  <c r="A1474" i="13" s="1"/>
  <c r="B1474" i="13" a="1"/>
  <c r="B1474" i="13" s="1"/>
  <c r="C1474" i="13" a="1"/>
  <c r="C1474" i="13" s="1"/>
  <c r="B1643" i="13" a="1"/>
  <c r="B1643" i="13" s="1"/>
  <c r="B1635" i="13" a="1"/>
  <c r="B1635" i="13" s="1"/>
  <c r="B1627" i="13" a="1"/>
  <c r="B1627" i="13" s="1"/>
  <c r="D1623" i="13"/>
  <c r="C1617" i="13" a="1"/>
  <c r="C1617" i="13" s="1"/>
  <c r="D1616" i="13"/>
  <c r="A1613" i="13" a="1"/>
  <c r="A1613" i="13" s="1"/>
  <c r="C1609" i="13" a="1"/>
  <c r="C1609" i="13" s="1"/>
  <c r="C1607" i="13" a="1"/>
  <c r="C1607" i="13" s="1"/>
  <c r="C1605" i="13" a="1"/>
  <c r="C1605" i="13" s="1"/>
  <c r="E1599" i="13" a="1"/>
  <c r="E1599" i="13" s="1"/>
  <c r="A1599" i="13" a="1"/>
  <c r="A1599" i="13" s="1"/>
  <c r="A1597" i="13" a="1"/>
  <c r="A1597" i="13" s="1"/>
  <c r="C1593" i="13" a="1"/>
  <c r="C1593" i="13" s="1"/>
  <c r="C1591" i="13" a="1"/>
  <c r="C1591" i="13" s="1"/>
  <c r="C1589" i="13" a="1"/>
  <c r="C1589" i="13" s="1"/>
  <c r="C1577" i="13" a="1"/>
  <c r="C1577" i="13" s="1"/>
  <c r="D1565" i="13"/>
  <c r="E1565" i="13" a="1"/>
  <c r="E1565" i="13" s="1"/>
  <c r="B1565" i="13" a="1"/>
  <c r="B1565" i="13" s="1"/>
  <c r="B1561" i="13" a="1"/>
  <c r="B1561" i="13" s="1"/>
  <c r="D1561" i="13"/>
  <c r="C1544" i="13" a="1"/>
  <c r="C1544" i="13" s="1"/>
  <c r="D1544" i="13"/>
  <c r="E1535" i="13" a="1"/>
  <c r="E1535" i="13" s="1"/>
  <c r="A1535" i="13" a="1"/>
  <c r="A1535" i="13" s="1"/>
  <c r="C1535" i="13" a="1"/>
  <c r="C1535" i="13" s="1"/>
  <c r="C1531" i="13" a="1"/>
  <c r="C1531" i="13" s="1"/>
  <c r="A1531" i="13" a="1"/>
  <c r="A1531" i="13" s="1"/>
  <c r="B1520" i="13" a="1"/>
  <c r="B1520" i="13" s="1"/>
  <c r="B1518" i="13" a="1"/>
  <c r="B1518" i="13" s="1"/>
  <c r="C1518" i="13" a="1"/>
  <c r="C1518" i="13" s="1"/>
  <c r="E1518" i="13" a="1"/>
  <c r="E1518" i="13" s="1"/>
  <c r="D1501" i="13"/>
  <c r="E1501" i="13" a="1"/>
  <c r="E1501" i="13" s="1"/>
  <c r="B1501" i="13" a="1"/>
  <c r="B1501" i="13" s="1"/>
  <c r="B1497" i="13" a="1"/>
  <c r="B1497" i="13" s="1"/>
  <c r="D1497" i="13"/>
  <c r="C1480" i="13" a="1"/>
  <c r="C1480" i="13" s="1"/>
  <c r="D1480" i="13"/>
  <c r="E1471" i="13" a="1"/>
  <c r="E1471" i="13" s="1"/>
  <c r="A1471" i="13" a="1"/>
  <c r="A1471" i="13" s="1"/>
  <c r="C1471" i="13" a="1"/>
  <c r="C1471" i="13" s="1"/>
  <c r="C1467" i="13" a="1"/>
  <c r="C1467" i="13" s="1"/>
  <c r="A1467" i="13" a="1"/>
  <c r="A1467" i="13" s="1"/>
  <c r="D1445" i="13"/>
  <c r="E1445" i="13" a="1"/>
  <c r="E1445" i="13" s="1"/>
  <c r="B1445" i="13" a="1"/>
  <c r="B1445" i="13" s="1"/>
  <c r="E1439" i="13" a="1"/>
  <c r="E1439" i="13" s="1"/>
  <c r="A1439" i="13" a="1"/>
  <c r="A1439" i="13" s="1"/>
  <c r="C1439" i="13" a="1"/>
  <c r="C1439" i="13" s="1"/>
  <c r="D1405" i="13"/>
  <c r="E1405" i="13" a="1"/>
  <c r="E1405" i="13" s="1"/>
  <c r="A1405" i="13" a="1"/>
  <c r="A1405" i="13" s="1"/>
  <c r="B1405" i="13" a="1"/>
  <c r="B1405" i="13" s="1"/>
  <c r="C1405" i="13" a="1"/>
  <c r="C1405" i="13" s="1"/>
  <c r="D1389" i="13"/>
  <c r="E1389" i="13" a="1"/>
  <c r="E1389" i="13" s="1"/>
  <c r="A1389" i="13" a="1"/>
  <c r="A1389" i="13" s="1"/>
  <c r="B1389" i="13" a="1"/>
  <c r="B1389" i="13" s="1"/>
  <c r="C1389" i="13" a="1"/>
  <c r="C1389" i="13" s="1"/>
  <c r="B1664" i="13" a="1"/>
  <c r="B1664" i="13" s="1"/>
  <c r="B1656" i="13" a="1"/>
  <c r="B1656" i="13" s="1"/>
  <c r="B1648" i="13" a="1"/>
  <c r="B1648" i="13" s="1"/>
  <c r="B1640" i="13" a="1"/>
  <c r="B1640" i="13" s="1"/>
  <c r="B1632" i="13" a="1"/>
  <c r="B1632" i="13" s="1"/>
  <c r="B1624" i="13" a="1"/>
  <c r="B1624" i="13" s="1"/>
  <c r="C1616" i="13" a="1"/>
  <c r="C1616" i="13" s="1"/>
  <c r="A1611" i="13" a="1"/>
  <c r="A1611" i="13" s="1"/>
  <c r="C1606" i="13" a="1"/>
  <c r="C1606" i="13" s="1"/>
  <c r="A1595" i="13" a="1"/>
  <c r="A1595" i="13" s="1"/>
  <c r="C1590" i="13" a="1"/>
  <c r="C1590" i="13" s="1"/>
  <c r="A1579" i="13" a="1"/>
  <c r="A1579" i="13" s="1"/>
  <c r="B1576" i="13" a="1"/>
  <c r="B1576" i="13" s="1"/>
  <c r="B1574" i="13" a="1"/>
  <c r="B1574" i="13" s="1"/>
  <c r="C1574" i="13" a="1"/>
  <c r="C1574" i="13" s="1"/>
  <c r="E1574" i="13" a="1"/>
  <c r="E1574" i="13" s="1"/>
  <c r="D1570" i="13"/>
  <c r="E1570" i="13" a="1"/>
  <c r="E1570" i="13" s="1"/>
  <c r="A1570" i="13" a="1"/>
  <c r="A1570" i="13" s="1"/>
  <c r="D1557" i="13"/>
  <c r="E1557" i="13" a="1"/>
  <c r="E1557" i="13" s="1"/>
  <c r="B1557" i="13" a="1"/>
  <c r="B1557" i="13" s="1"/>
  <c r="B1553" i="13" a="1"/>
  <c r="B1553" i="13" s="1"/>
  <c r="D1553" i="13"/>
  <c r="C1536" i="13" a="1"/>
  <c r="C1536" i="13" s="1"/>
  <c r="D1536" i="13"/>
  <c r="E1527" i="13" a="1"/>
  <c r="E1527" i="13" s="1"/>
  <c r="A1527" i="13" a="1"/>
  <c r="A1527" i="13" s="1"/>
  <c r="C1527" i="13" a="1"/>
  <c r="C1527" i="13" s="1"/>
  <c r="C1523" i="13" a="1"/>
  <c r="C1523" i="13" s="1"/>
  <c r="A1523" i="13" a="1"/>
  <c r="A1523" i="13" s="1"/>
  <c r="B1512" i="13" a="1"/>
  <c r="B1512" i="13" s="1"/>
  <c r="B1510" i="13" a="1"/>
  <c r="B1510" i="13" s="1"/>
  <c r="C1510" i="13" a="1"/>
  <c r="C1510" i="13" s="1"/>
  <c r="E1510" i="13" a="1"/>
  <c r="E1510" i="13" s="1"/>
  <c r="D1506" i="13"/>
  <c r="E1506" i="13" a="1"/>
  <c r="E1506" i="13" s="1"/>
  <c r="A1506" i="13" a="1"/>
  <c r="A1506" i="13" s="1"/>
  <c r="D1493" i="13"/>
  <c r="E1493" i="13" a="1"/>
  <c r="E1493" i="13" s="1"/>
  <c r="B1493" i="13" a="1"/>
  <c r="B1493" i="13" s="1"/>
  <c r="B1489" i="13" a="1"/>
  <c r="B1489" i="13" s="1"/>
  <c r="D1489" i="13"/>
  <c r="D1483" i="13"/>
  <c r="C1472" i="13" a="1"/>
  <c r="C1472" i="13" s="1"/>
  <c r="D1472" i="13"/>
  <c r="C1459" i="13" a="1"/>
  <c r="C1459" i="13" s="1"/>
  <c r="A1459" i="13" a="1"/>
  <c r="A1459" i="13" s="1"/>
  <c r="D1437" i="13"/>
  <c r="E1437" i="13" a="1"/>
  <c r="E1437" i="13" s="1"/>
  <c r="B1437" i="13" a="1"/>
  <c r="B1437" i="13" s="1"/>
  <c r="D1434" i="13"/>
  <c r="E1434" i="13" a="1"/>
  <c r="E1434" i="13" s="1"/>
  <c r="A1434" i="13" a="1"/>
  <c r="A1434" i="13" s="1"/>
  <c r="C1434" i="13" a="1"/>
  <c r="C1434" i="13" s="1"/>
  <c r="B1417" i="13" a="1"/>
  <c r="B1417" i="13" s="1"/>
  <c r="C1417" i="13" a="1"/>
  <c r="C1417" i="13" s="1"/>
  <c r="D1417" i="13"/>
  <c r="E1417" i="13" a="1"/>
  <c r="E1417" i="13" s="1"/>
  <c r="A1417" i="13" a="1"/>
  <c r="A1417" i="13" s="1"/>
  <c r="D1376" i="13"/>
  <c r="C1376" i="13" a="1"/>
  <c r="C1376" i="13" s="1"/>
  <c r="A1376" i="13" a="1"/>
  <c r="A1376" i="13" s="1"/>
  <c r="B1376" i="13" a="1"/>
  <c r="B1376" i="13" s="1"/>
  <c r="E1376" i="13" a="1"/>
  <c r="E1376" i="13" s="1"/>
  <c r="D1352" i="13"/>
  <c r="E1352" i="13" a="1"/>
  <c r="E1352" i="13" s="1"/>
  <c r="C1352" i="13" a="1"/>
  <c r="C1352" i="13" s="1"/>
  <c r="B1352" i="13" a="1"/>
  <c r="B1352" i="13" s="1"/>
  <c r="A1352" i="13" a="1"/>
  <c r="A1352" i="13" s="1"/>
  <c r="A1643" i="13" a="1"/>
  <c r="A1643" i="13" s="1"/>
  <c r="A1635" i="13" a="1"/>
  <c r="A1635" i="13" s="1"/>
  <c r="A1627" i="13" a="1"/>
  <c r="A1627" i="13" s="1"/>
  <c r="C1623" i="13" a="1"/>
  <c r="C1623" i="13" s="1"/>
  <c r="A1618" i="13" a="1"/>
  <c r="A1618" i="13" s="1"/>
  <c r="A1609" i="13" a="1"/>
  <c r="A1609" i="13" s="1"/>
  <c r="B1605" i="13" a="1"/>
  <c r="B1605" i="13" s="1"/>
  <c r="D1599" i="13"/>
  <c r="E1598" i="13" a="1"/>
  <c r="E1598" i="13" s="1"/>
  <c r="A1593" i="13" a="1"/>
  <c r="A1593" i="13" s="1"/>
  <c r="B1589" i="13" a="1"/>
  <c r="B1589" i="13" s="1"/>
  <c r="E1582" i="13" a="1"/>
  <c r="E1582" i="13" s="1"/>
  <c r="A1577" i="13" a="1"/>
  <c r="A1577" i="13" s="1"/>
  <c r="A1576" i="13" a="1"/>
  <c r="A1576" i="13" s="1"/>
  <c r="B1566" i="13" a="1"/>
  <c r="B1566" i="13" s="1"/>
  <c r="C1566" i="13" a="1"/>
  <c r="C1566" i="13" s="1"/>
  <c r="E1566" i="13" a="1"/>
  <c r="E1566" i="13" s="1"/>
  <c r="C1565" i="13" a="1"/>
  <c r="C1565" i="13" s="1"/>
  <c r="E1561" i="13" a="1"/>
  <c r="E1561" i="13" s="1"/>
  <c r="D1549" i="13"/>
  <c r="E1549" i="13" a="1"/>
  <c r="E1549" i="13" s="1"/>
  <c r="B1549" i="13" a="1"/>
  <c r="B1549" i="13" s="1"/>
  <c r="B1545" i="13" a="1"/>
  <c r="B1545" i="13" s="1"/>
  <c r="D1545" i="13"/>
  <c r="D1535" i="13"/>
  <c r="E1531" i="13" a="1"/>
  <c r="E1531" i="13" s="1"/>
  <c r="C1528" i="13" a="1"/>
  <c r="C1528" i="13" s="1"/>
  <c r="D1528" i="13"/>
  <c r="E1519" i="13" a="1"/>
  <c r="E1519" i="13" s="1"/>
  <c r="A1519" i="13" a="1"/>
  <c r="A1519" i="13" s="1"/>
  <c r="C1519" i="13" a="1"/>
  <c r="C1519" i="13" s="1"/>
  <c r="D1518" i="13"/>
  <c r="B1502" i="13" a="1"/>
  <c r="B1502" i="13" s="1"/>
  <c r="C1502" i="13" a="1"/>
  <c r="C1502" i="13" s="1"/>
  <c r="E1502" i="13" a="1"/>
  <c r="E1502" i="13" s="1"/>
  <c r="C1501" i="13" a="1"/>
  <c r="C1501" i="13" s="1"/>
  <c r="E1497" i="13" a="1"/>
  <c r="E1497" i="13" s="1"/>
  <c r="D1485" i="13"/>
  <c r="E1485" i="13" a="1"/>
  <c r="E1485" i="13" s="1"/>
  <c r="B1485" i="13" a="1"/>
  <c r="B1485" i="13" s="1"/>
  <c r="B1481" i="13" a="1"/>
  <c r="B1481" i="13" s="1"/>
  <c r="D1481" i="13"/>
  <c r="D1471" i="13"/>
  <c r="E1467" i="13" a="1"/>
  <c r="E1467" i="13" s="1"/>
  <c r="B1465" i="13" a="1"/>
  <c r="B1465" i="13" s="1"/>
  <c r="D1465" i="13"/>
  <c r="E1465" i="13" a="1"/>
  <c r="E1465" i="13" s="1"/>
  <c r="B1462" i="13" a="1"/>
  <c r="B1462" i="13" s="1"/>
  <c r="C1462" i="13" a="1"/>
  <c r="C1462" i="13" s="1"/>
  <c r="E1462" i="13" a="1"/>
  <c r="E1462" i="13" s="1"/>
  <c r="A1462" i="13" a="1"/>
  <c r="A1462" i="13" s="1"/>
  <c r="C1451" i="13" a="1"/>
  <c r="C1451" i="13" s="1"/>
  <c r="A1451" i="13" a="1"/>
  <c r="A1451" i="13" s="1"/>
  <c r="C1445" i="13" a="1"/>
  <c r="C1445" i="13" s="1"/>
  <c r="D1439" i="13"/>
  <c r="D1426" i="13"/>
  <c r="E1426" i="13" a="1"/>
  <c r="E1426" i="13" s="1"/>
  <c r="A1426" i="13" a="1"/>
  <c r="A1426" i="13" s="1"/>
  <c r="C1426" i="13" a="1"/>
  <c r="C1426" i="13" s="1"/>
  <c r="B1414" i="13" a="1"/>
  <c r="B1414" i="13" s="1"/>
  <c r="C1414" i="13" a="1"/>
  <c r="C1414" i="13" s="1"/>
  <c r="D1414" i="13"/>
  <c r="E1414" i="13" a="1"/>
  <c r="E1414" i="13" s="1"/>
  <c r="A1414" i="13" a="1"/>
  <c r="A1414" i="13" s="1"/>
  <c r="B1401" i="13" a="1"/>
  <c r="B1401" i="13" s="1"/>
  <c r="C1401" i="13" a="1"/>
  <c r="C1401" i="13" s="1"/>
  <c r="D1401" i="13"/>
  <c r="E1401" i="13" a="1"/>
  <c r="E1401" i="13" s="1"/>
  <c r="A1401" i="13" a="1"/>
  <c r="A1401" i="13" s="1"/>
  <c r="B1385" i="13" a="1"/>
  <c r="B1385" i="13" s="1"/>
  <c r="C1385" i="13" a="1"/>
  <c r="C1385" i="13" s="1"/>
  <c r="D1385" i="13"/>
  <c r="E1385" i="13" a="1"/>
  <c r="E1385" i="13" s="1"/>
  <c r="A1385" i="13" a="1"/>
  <c r="A1385" i="13" s="1"/>
  <c r="D1349" i="13"/>
  <c r="E1349" i="13" a="1"/>
  <c r="E1349" i="13" s="1"/>
  <c r="A1349" i="13" a="1"/>
  <c r="A1349" i="13" s="1"/>
  <c r="B1349" i="13" a="1"/>
  <c r="B1349" i="13" s="1"/>
  <c r="C1349" i="13" a="1"/>
  <c r="C1349" i="13" s="1"/>
  <c r="A1617" i="13" a="1"/>
  <c r="A1617" i="13" s="1"/>
  <c r="B1616" i="13" a="1"/>
  <c r="B1616" i="13" s="1"/>
  <c r="A1606" i="13" a="1"/>
  <c r="A1606" i="13" s="1"/>
  <c r="E1575" i="13" a="1"/>
  <c r="E1575" i="13" s="1"/>
  <c r="A1575" i="13" a="1"/>
  <c r="A1575" i="13" s="1"/>
  <c r="C1575" i="13" a="1"/>
  <c r="C1575" i="13" s="1"/>
  <c r="B1558" i="13" a="1"/>
  <c r="B1558" i="13" s="1"/>
  <c r="C1558" i="13" a="1"/>
  <c r="C1558" i="13" s="1"/>
  <c r="E1558" i="13" a="1"/>
  <c r="E1558" i="13" s="1"/>
  <c r="D1541" i="13"/>
  <c r="E1541" i="13" a="1"/>
  <c r="E1541" i="13" s="1"/>
  <c r="B1541" i="13" a="1"/>
  <c r="B1541" i="13" s="1"/>
  <c r="B1537" i="13" a="1"/>
  <c r="B1537" i="13" s="1"/>
  <c r="D1537" i="13"/>
  <c r="C1520" i="13" a="1"/>
  <c r="C1520" i="13" s="1"/>
  <c r="D1520" i="13"/>
  <c r="E1511" i="13" a="1"/>
  <c r="E1511" i="13" s="1"/>
  <c r="A1511" i="13" a="1"/>
  <c r="A1511" i="13" s="1"/>
  <c r="C1511" i="13" a="1"/>
  <c r="C1511" i="13" s="1"/>
  <c r="C1507" i="13" a="1"/>
  <c r="C1507" i="13" s="1"/>
  <c r="A1507" i="13" a="1"/>
  <c r="A1507" i="13" s="1"/>
  <c r="B1494" i="13" a="1"/>
  <c r="B1494" i="13" s="1"/>
  <c r="C1494" i="13" a="1"/>
  <c r="C1494" i="13" s="1"/>
  <c r="E1494" i="13" a="1"/>
  <c r="E1494" i="13" s="1"/>
  <c r="D1477" i="13"/>
  <c r="E1477" i="13" a="1"/>
  <c r="E1477" i="13" s="1"/>
  <c r="B1477" i="13" a="1"/>
  <c r="B1477" i="13" s="1"/>
  <c r="B1473" i="13" a="1"/>
  <c r="B1473" i="13" s="1"/>
  <c r="D1473" i="13"/>
  <c r="B1457" i="13" a="1"/>
  <c r="B1457" i="13" s="1"/>
  <c r="D1457" i="13"/>
  <c r="E1457" i="13" a="1"/>
  <c r="E1457" i="13" s="1"/>
  <c r="B1454" i="13" a="1"/>
  <c r="B1454" i="13" s="1"/>
  <c r="C1454" i="13" a="1"/>
  <c r="C1454" i="13" s="1"/>
  <c r="E1454" i="13" a="1"/>
  <c r="E1454" i="13" s="1"/>
  <c r="A1454" i="13" a="1"/>
  <c r="A1454" i="13" s="1"/>
  <c r="C1443" i="13" a="1"/>
  <c r="C1443" i="13" s="1"/>
  <c r="A1443" i="13" a="1"/>
  <c r="A1443" i="13" s="1"/>
  <c r="B1430" i="13" a="1"/>
  <c r="B1430" i="13" s="1"/>
  <c r="C1430" i="13" a="1"/>
  <c r="C1430" i="13" s="1"/>
  <c r="E1430" i="13" a="1"/>
  <c r="E1430" i="13" s="1"/>
  <c r="A1430" i="13" a="1"/>
  <c r="A1430" i="13" s="1"/>
  <c r="D1413" i="13"/>
  <c r="E1413" i="13" a="1"/>
  <c r="E1413" i="13" s="1"/>
  <c r="A1413" i="13" a="1"/>
  <c r="A1413" i="13" s="1"/>
  <c r="B1413" i="13" a="1"/>
  <c r="B1413" i="13" s="1"/>
  <c r="C1413" i="13" a="1"/>
  <c r="C1413" i="13" s="1"/>
  <c r="B1398" i="13" a="1"/>
  <c r="B1398" i="13" s="1"/>
  <c r="C1398" i="13" a="1"/>
  <c r="C1398" i="13" s="1"/>
  <c r="D1398" i="13"/>
  <c r="E1398" i="13" a="1"/>
  <c r="E1398" i="13" s="1"/>
  <c r="A1398" i="13" a="1"/>
  <c r="A1398" i="13" s="1"/>
  <c r="B1623" i="13" a="1"/>
  <c r="B1623" i="13" s="1"/>
  <c r="E1607" i="13" a="1"/>
  <c r="E1607" i="13" s="1"/>
  <c r="A1607" i="13" a="1"/>
  <c r="A1607" i="13" s="1"/>
  <c r="A1605" i="13" a="1"/>
  <c r="A1605" i="13" s="1"/>
  <c r="E1591" i="13" a="1"/>
  <c r="E1591" i="13" s="1"/>
  <c r="A1591" i="13" a="1"/>
  <c r="A1591" i="13" s="1"/>
  <c r="A1589" i="13" a="1"/>
  <c r="A1589" i="13" s="1"/>
  <c r="E1567" i="13" a="1"/>
  <c r="E1567" i="13" s="1"/>
  <c r="A1567" i="13" a="1"/>
  <c r="A1567" i="13" s="1"/>
  <c r="C1567" i="13" a="1"/>
  <c r="C1567" i="13" s="1"/>
  <c r="C1563" i="13" a="1"/>
  <c r="C1563" i="13" s="1"/>
  <c r="A1563" i="13" a="1"/>
  <c r="A1563" i="13" s="1"/>
  <c r="B1550" i="13" a="1"/>
  <c r="B1550" i="13" s="1"/>
  <c r="C1550" i="13" a="1"/>
  <c r="C1550" i="13" s="1"/>
  <c r="E1550" i="13" a="1"/>
  <c r="E1550" i="13" s="1"/>
  <c r="D1546" i="13"/>
  <c r="E1546" i="13" a="1"/>
  <c r="E1546" i="13" s="1"/>
  <c r="A1546" i="13" a="1"/>
  <c r="A1546" i="13" s="1"/>
  <c r="D1533" i="13"/>
  <c r="E1533" i="13" a="1"/>
  <c r="E1533" i="13" s="1"/>
  <c r="B1533" i="13" a="1"/>
  <c r="B1533" i="13" s="1"/>
  <c r="B1531" i="13" a="1"/>
  <c r="B1531" i="13" s="1"/>
  <c r="B1529" i="13" a="1"/>
  <c r="B1529" i="13" s="1"/>
  <c r="D1529" i="13"/>
  <c r="C1512" i="13" a="1"/>
  <c r="C1512" i="13" s="1"/>
  <c r="D1512" i="13"/>
  <c r="E1503" i="13" a="1"/>
  <c r="E1503" i="13" s="1"/>
  <c r="A1503" i="13" a="1"/>
  <c r="A1503" i="13" s="1"/>
  <c r="C1503" i="13" a="1"/>
  <c r="C1503" i="13" s="1"/>
  <c r="C1499" i="13" a="1"/>
  <c r="C1499" i="13" s="1"/>
  <c r="A1499" i="13" a="1"/>
  <c r="A1499" i="13" s="1"/>
  <c r="B1486" i="13" a="1"/>
  <c r="B1486" i="13" s="1"/>
  <c r="C1486" i="13" a="1"/>
  <c r="C1486" i="13" s="1"/>
  <c r="E1486" i="13" a="1"/>
  <c r="E1486" i="13" s="1"/>
  <c r="D1482" i="13"/>
  <c r="E1482" i="13" a="1"/>
  <c r="E1482" i="13" s="1"/>
  <c r="A1482" i="13" a="1"/>
  <c r="A1482" i="13" s="1"/>
  <c r="D1469" i="13"/>
  <c r="E1469" i="13" a="1"/>
  <c r="E1469" i="13" s="1"/>
  <c r="B1469" i="13" a="1"/>
  <c r="B1469" i="13" s="1"/>
  <c r="B1467" i="13" a="1"/>
  <c r="B1467" i="13" s="1"/>
  <c r="D1459" i="13"/>
  <c r="D1454" i="13"/>
  <c r="B1449" i="13" a="1"/>
  <c r="B1449" i="13" s="1"/>
  <c r="D1449" i="13"/>
  <c r="E1449" i="13" a="1"/>
  <c r="E1449" i="13" s="1"/>
  <c r="B1446" i="13" a="1"/>
  <c r="B1446" i="13" s="1"/>
  <c r="C1446" i="13" a="1"/>
  <c r="C1446" i="13" s="1"/>
  <c r="E1446" i="13" a="1"/>
  <c r="E1446" i="13" s="1"/>
  <c r="A1446" i="13" a="1"/>
  <c r="A1446" i="13" s="1"/>
  <c r="A1445" i="13" a="1"/>
  <c r="A1445" i="13" s="1"/>
  <c r="B1439" i="13" a="1"/>
  <c r="B1439" i="13" s="1"/>
  <c r="C1435" i="13" a="1"/>
  <c r="C1435" i="13" s="1"/>
  <c r="A1435" i="13" a="1"/>
  <c r="A1435" i="13" s="1"/>
  <c r="D1430" i="13"/>
  <c r="B1422" i="13" a="1"/>
  <c r="B1422" i="13" s="1"/>
  <c r="C1422" i="13" a="1"/>
  <c r="C1422" i="13" s="1"/>
  <c r="E1422" i="13" a="1"/>
  <c r="E1422" i="13" s="1"/>
  <c r="A1422" i="13" a="1"/>
  <c r="A1422" i="13" s="1"/>
  <c r="D1397" i="13"/>
  <c r="E1397" i="13" a="1"/>
  <c r="E1397" i="13" s="1"/>
  <c r="A1397" i="13" a="1"/>
  <c r="A1397" i="13" s="1"/>
  <c r="B1397" i="13" a="1"/>
  <c r="B1397" i="13" s="1"/>
  <c r="C1397" i="13" a="1"/>
  <c r="C1397" i="13" s="1"/>
  <c r="B1820" i="13" a="1"/>
  <c r="B1820" i="13" s="1"/>
  <c r="B1812" i="13" a="1"/>
  <c r="B1812" i="13" s="1"/>
  <c r="B1804" i="13" a="1"/>
  <c r="B1804" i="13" s="1"/>
  <c r="B1796" i="13" a="1"/>
  <c r="B1796" i="13" s="1"/>
  <c r="B1788" i="13" a="1"/>
  <c r="B1788" i="13" s="1"/>
  <c r="B1780" i="13" a="1"/>
  <c r="B1780" i="13" s="1"/>
  <c r="B1772" i="13" a="1"/>
  <c r="B1772" i="13" s="1"/>
  <c r="B1764" i="13" a="1"/>
  <c r="B1764" i="13" s="1"/>
  <c r="B1756" i="13" a="1"/>
  <c r="B1756" i="13" s="1"/>
  <c r="B1748" i="13" a="1"/>
  <c r="B1748" i="13" s="1"/>
  <c r="B1740" i="13" a="1"/>
  <c r="B1740" i="13" s="1"/>
  <c r="B1732" i="13" a="1"/>
  <c r="B1732" i="13" s="1"/>
  <c r="B1724" i="13" a="1"/>
  <c r="B1724" i="13" s="1"/>
  <c r="B1716" i="13" a="1"/>
  <c r="B1716" i="13" s="1"/>
  <c r="B1708" i="13" a="1"/>
  <c r="B1708" i="13" s="1"/>
  <c r="B1700" i="13" a="1"/>
  <c r="B1700" i="13" s="1"/>
  <c r="B1692" i="13" a="1"/>
  <c r="B1692" i="13" s="1"/>
  <c r="B1684" i="13" a="1"/>
  <c r="B1684" i="13" s="1"/>
  <c r="B1676" i="13" a="1"/>
  <c r="B1676" i="13" s="1"/>
  <c r="B1668" i="13" a="1"/>
  <c r="B1668" i="13" s="1"/>
  <c r="D1664" i="13"/>
  <c r="B1660" i="13" a="1"/>
  <c r="B1660" i="13" s="1"/>
  <c r="D1656" i="13"/>
  <c r="B1652" i="13" a="1"/>
  <c r="B1652" i="13" s="1"/>
  <c r="D1648" i="13"/>
  <c r="B1644" i="13" a="1"/>
  <c r="B1644" i="13" s="1"/>
  <c r="D1640" i="13"/>
  <c r="B1636" i="13" a="1"/>
  <c r="B1636" i="13" s="1"/>
  <c r="D1632" i="13"/>
  <c r="B1628" i="13" a="1"/>
  <c r="B1628" i="13" s="1"/>
  <c r="D1624" i="13"/>
  <c r="B1620" i="13" a="1"/>
  <c r="B1620" i="13" s="1"/>
  <c r="E1617" i="13" a="1"/>
  <c r="E1617" i="13" s="1"/>
  <c r="A1616" i="13" a="1"/>
  <c r="A1616" i="13" s="1"/>
  <c r="D1611" i="13"/>
  <c r="E1609" i="13" a="1"/>
  <c r="E1609" i="13" s="1"/>
  <c r="C1598" i="13" a="1"/>
  <c r="C1598" i="13" s="1"/>
  <c r="D1595" i="13"/>
  <c r="E1593" i="13" a="1"/>
  <c r="E1593" i="13" s="1"/>
  <c r="C1582" i="13" a="1"/>
  <c r="C1582" i="13" s="1"/>
  <c r="D1579" i="13"/>
  <c r="E1577" i="13" a="1"/>
  <c r="E1577" i="13" s="1"/>
  <c r="D1575" i="13"/>
  <c r="B1570" i="13" a="1"/>
  <c r="B1570" i="13" s="1"/>
  <c r="C1568" i="13" a="1"/>
  <c r="C1568" i="13" s="1"/>
  <c r="D1568" i="13"/>
  <c r="A1565" i="13" a="1"/>
  <c r="A1565" i="13" s="1"/>
  <c r="A1561" i="13" a="1"/>
  <c r="A1561" i="13" s="1"/>
  <c r="E1559" i="13" a="1"/>
  <c r="E1559" i="13" s="1"/>
  <c r="A1559" i="13" a="1"/>
  <c r="A1559" i="13" s="1"/>
  <c r="C1559" i="13" a="1"/>
  <c r="C1559" i="13" s="1"/>
  <c r="D1558" i="13"/>
  <c r="C1553" i="13" a="1"/>
  <c r="C1553" i="13" s="1"/>
  <c r="B1544" i="13" a="1"/>
  <c r="B1544" i="13" s="1"/>
  <c r="B1542" i="13" a="1"/>
  <c r="B1542" i="13" s="1"/>
  <c r="C1542" i="13" a="1"/>
  <c r="C1542" i="13" s="1"/>
  <c r="E1542" i="13" a="1"/>
  <c r="E1542" i="13" s="1"/>
  <c r="C1541" i="13" a="1"/>
  <c r="C1541" i="13" s="1"/>
  <c r="E1537" i="13" a="1"/>
  <c r="E1537" i="13" s="1"/>
  <c r="B1535" i="13" a="1"/>
  <c r="B1535" i="13" s="1"/>
  <c r="E1528" i="13" a="1"/>
  <c r="E1528" i="13" s="1"/>
  <c r="D1525" i="13"/>
  <c r="E1525" i="13" a="1"/>
  <c r="E1525" i="13" s="1"/>
  <c r="B1525" i="13" a="1"/>
  <c r="B1525" i="13" s="1"/>
  <c r="B1523" i="13" a="1"/>
  <c r="B1523" i="13" s="1"/>
  <c r="B1521" i="13" a="1"/>
  <c r="B1521" i="13" s="1"/>
  <c r="D1521" i="13"/>
  <c r="A1518" i="13" a="1"/>
  <c r="A1518" i="13" s="1"/>
  <c r="D1511" i="13"/>
  <c r="E1507" i="13" a="1"/>
  <c r="E1507" i="13" s="1"/>
  <c r="B1506" i="13" a="1"/>
  <c r="B1506" i="13" s="1"/>
  <c r="C1504" i="13" a="1"/>
  <c r="C1504" i="13" s="1"/>
  <c r="D1504" i="13"/>
  <c r="A1501" i="13" a="1"/>
  <c r="A1501" i="13" s="1"/>
  <c r="A1497" i="13" a="1"/>
  <c r="A1497" i="13" s="1"/>
  <c r="E1495" i="13" a="1"/>
  <c r="E1495" i="13" s="1"/>
  <c r="A1495" i="13" a="1"/>
  <c r="A1495" i="13" s="1"/>
  <c r="C1495" i="13" a="1"/>
  <c r="C1495" i="13" s="1"/>
  <c r="D1494" i="13"/>
  <c r="C1489" i="13" a="1"/>
  <c r="C1489" i="13" s="1"/>
  <c r="B1480" i="13" a="1"/>
  <c r="B1480" i="13" s="1"/>
  <c r="B1478" i="13" a="1"/>
  <c r="B1478" i="13" s="1"/>
  <c r="C1478" i="13" a="1"/>
  <c r="C1478" i="13" s="1"/>
  <c r="E1478" i="13" a="1"/>
  <c r="E1478" i="13" s="1"/>
  <c r="C1477" i="13" a="1"/>
  <c r="C1477" i="13" s="1"/>
  <c r="E1473" i="13" a="1"/>
  <c r="E1473" i="13" s="1"/>
  <c r="B1471" i="13" a="1"/>
  <c r="B1471" i="13" s="1"/>
  <c r="E1463" i="13" a="1"/>
  <c r="E1463" i="13" s="1"/>
  <c r="A1463" i="13" a="1"/>
  <c r="A1463" i="13" s="1"/>
  <c r="C1463" i="13" a="1"/>
  <c r="C1463" i="13" s="1"/>
  <c r="B1459" i="13" a="1"/>
  <c r="B1459" i="13" s="1"/>
  <c r="D1446" i="13"/>
  <c r="E1443" i="13" a="1"/>
  <c r="E1443" i="13" s="1"/>
  <c r="B1441" i="13" a="1"/>
  <c r="B1441" i="13" s="1"/>
  <c r="D1441" i="13"/>
  <c r="E1441" i="13" a="1"/>
  <c r="E1441" i="13" s="1"/>
  <c r="B1438" i="13" a="1"/>
  <c r="B1438" i="13" s="1"/>
  <c r="C1438" i="13" a="1"/>
  <c r="C1438" i="13" s="1"/>
  <c r="E1438" i="13" a="1"/>
  <c r="E1438" i="13" s="1"/>
  <c r="A1438" i="13" a="1"/>
  <c r="A1438" i="13" s="1"/>
  <c r="A1437" i="13" a="1"/>
  <c r="A1437" i="13" s="1"/>
  <c r="B1433" i="13" a="1"/>
  <c r="B1433" i="13" s="1"/>
  <c r="C1433" i="13" a="1"/>
  <c r="C1433" i="13" s="1"/>
  <c r="D1433" i="13"/>
  <c r="E1433" i="13" a="1"/>
  <c r="E1433" i="13" s="1"/>
  <c r="B1426" i="13" a="1"/>
  <c r="B1426" i="13" s="1"/>
  <c r="D1422" i="13"/>
  <c r="C1347" i="13" a="1"/>
  <c r="C1347" i="13" s="1"/>
  <c r="D1347" i="13"/>
  <c r="A1347" i="13" a="1"/>
  <c r="A1347" i="13" s="1"/>
  <c r="B1347" i="13" a="1"/>
  <c r="B1347" i="13" s="1"/>
  <c r="E1347" i="13" a="1"/>
  <c r="E1347" i="13" s="1"/>
  <c r="A1329" i="13" a="1"/>
  <c r="A1329" i="13" s="1"/>
  <c r="C1329" i="13" a="1"/>
  <c r="C1329" i="13" s="1"/>
  <c r="B1329" i="13" a="1"/>
  <c r="B1329" i="13" s="1"/>
  <c r="D1329" i="13"/>
  <c r="E1329" i="13" a="1"/>
  <c r="E1329" i="13" s="1"/>
  <c r="D1319" i="13"/>
  <c r="C1319" i="13" a="1"/>
  <c r="C1319" i="13" s="1"/>
  <c r="E1319" i="13" a="1"/>
  <c r="E1319" i="13" s="1"/>
  <c r="A1319" i="13" a="1"/>
  <c r="A1319" i="13" s="1"/>
  <c r="B1319" i="13" a="1"/>
  <c r="B1319" i="13" s="1"/>
  <c r="D1314" i="13"/>
  <c r="E1314" i="13" a="1"/>
  <c r="E1314" i="13" s="1"/>
  <c r="C1314" i="13" a="1"/>
  <c r="C1314" i="13" s="1"/>
  <c r="A1314" i="13" a="1"/>
  <c r="A1314" i="13" s="1"/>
  <c r="B1314" i="13" a="1"/>
  <c r="B1314" i="13" s="1"/>
  <c r="A1623" i="13" a="1"/>
  <c r="A1623" i="13" s="1"/>
  <c r="C1618" i="13" a="1"/>
  <c r="C1618" i="13" s="1"/>
  <c r="D1617" i="13"/>
  <c r="B1613" i="13" a="1"/>
  <c r="B1613" i="13" s="1"/>
  <c r="C1612" i="13" a="1"/>
  <c r="C1612" i="13" s="1"/>
  <c r="D1609" i="13"/>
  <c r="D1607" i="13"/>
  <c r="E1606" i="13" a="1"/>
  <c r="E1606" i="13" s="1"/>
  <c r="D1602" i="13"/>
  <c r="E1602" i="13" a="1"/>
  <c r="E1602" i="13" s="1"/>
  <c r="A1602" i="13" a="1"/>
  <c r="A1602" i="13" s="1"/>
  <c r="B1599" i="13" a="1"/>
  <c r="B1599" i="13" s="1"/>
  <c r="B1597" i="13" a="1"/>
  <c r="B1597" i="13" s="1"/>
  <c r="C1596" i="13" a="1"/>
  <c r="C1596" i="13" s="1"/>
  <c r="D1593" i="13"/>
  <c r="D1591" i="13"/>
  <c r="E1590" i="13" a="1"/>
  <c r="E1590" i="13" s="1"/>
  <c r="D1586" i="13"/>
  <c r="E1586" i="13" a="1"/>
  <c r="E1586" i="13" s="1"/>
  <c r="A1586" i="13" a="1"/>
  <c r="A1586" i="13" s="1"/>
  <c r="C1580" i="13" a="1"/>
  <c r="C1580" i="13" s="1"/>
  <c r="D1577" i="13"/>
  <c r="E1576" i="13" a="1"/>
  <c r="E1576" i="13" s="1"/>
  <c r="A1574" i="13" a="1"/>
  <c r="A1574" i="13" s="1"/>
  <c r="D1567" i="13"/>
  <c r="E1563" i="13" a="1"/>
  <c r="E1563" i="13" s="1"/>
  <c r="C1560" i="13" a="1"/>
  <c r="C1560" i="13" s="1"/>
  <c r="D1560" i="13"/>
  <c r="A1557" i="13" a="1"/>
  <c r="A1557" i="13" s="1"/>
  <c r="A1553" i="13" a="1"/>
  <c r="A1553" i="13" s="1"/>
  <c r="E1551" i="13" a="1"/>
  <c r="E1551" i="13" s="1"/>
  <c r="A1551" i="13" a="1"/>
  <c r="A1551" i="13" s="1"/>
  <c r="C1551" i="13" a="1"/>
  <c r="C1551" i="13" s="1"/>
  <c r="D1550" i="13"/>
  <c r="C1547" i="13" a="1"/>
  <c r="C1547" i="13" s="1"/>
  <c r="A1547" i="13" a="1"/>
  <c r="A1547" i="13" s="1"/>
  <c r="A1544" i="13" a="1"/>
  <c r="A1544" i="13" s="1"/>
  <c r="B1536" i="13" a="1"/>
  <c r="B1536" i="13" s="1"/>
  <c r="B1534" i="13" a="1"/>
  <c r="B1534" i="13" s="1"/>
  <c r="C1534" i="13" a="1"/>
  <c r="C1534" i="13" s="1"/>
  <c r="E1534" i="13" a="1"/>
  <c r="E1534" i="13" s="1"/>
  <c r="C1533" i="13" a="1"/>
  <c r="C1533" i="13" s="1"/>
  <c r="D1530" i="13"/>
  <c r="E1530" i="13" a="1"/>
  <c r="E1530" i="13" s="1"/>
  <c r="A1530" i="13" a="1"/>
  <c r="A1530" i="13" s="1"/>
  <c r="E1529" i="13" a="1"/>
  <c r="E1529" i="13" s="1"/>
  <c r="B1527" i="13" a="1"/>
  <c r="B1527" i="13" s="1"/>
  <c r="E1520" i="13" a="1"/>
  <c r="E1520" i="13" s="1"/>
  <c r="D1517" i="13"/>
  <c r="E1517" i="13" a="1"/>
  <c r="E1517" i="13" s="1"/>
  <c r="B1517" i="13" a="1"/>
  <c r="B1517" i="13" s="1"/>
  <c r="B1513" i="13" a="1"/>
  <c r="B1513" i="13" s="1"/>
  <c r="D1513" i="13"/>
  <c r="A1510" i="13" a="1"/>
  <c r="A1510" i="13" s="1"/>
  <c r="D1507" i="13"/>
  <c r="D1503" i="13"/>
  <c r="E1499" i="13" a="1"/>
  <c r="E1499" i="13" s="1"/>
  <c r="C1496" i="13" a="1"/>
  <c r="C1496" i="13" s="1"/>
  <c r="D1496" i="13"/>
  <c r="A1493" i="13" a="1"/>
  <c r="A1493" i="13" s="1"/>
  <c r="E1487" i="13" a="1"/>
  <c r="E1487" i="13" s="1"/>
  <c r="A1487" i="13" a="1"/>
  <c r="A1487" i="13" s="1"/>
  <c r="C1487" i="13" a="1"/>
  <c r="C1487" i="13" s="1"/>
  <c r="D1486" i="13"/>
  <c r="C1483" i="13" a="1"/>
  <c r="C1483" i="13" s="1"/>
  <c r="A1483" i="13" a="1"/>
  <c r="A1483" i="13" s="1"/>
  <c r="A1480" i="13" a="1"/>
  <c r="A1480" i="13" s="1"/>
  <c r="B1472" i="13" a="1"/>
  <c r="B1472" i="13" s="1"/>
  <c r="B1470" i="13" a="1"/>
  <c r="B1470" i="13" s="1"/>
  <c r="C1470" i="13" a="1"/>
  <c r="C1470" i="13" s="1"/>
  <c r="E1470" i="13" a="1"/>
  <c r="E1470" i="13" s="1"/>
  <c r="C1469" i="13" a="1"/>
  <c r="C1469" i="13" s="1"/>
  <c r="D1461" i="13"/>
  <c r="E1461" i="13" a="1"/>
  <c r="E1461" i="13" s="1"/>
  <c r="B1461" i="13" a="1"/>
  <c r="B1461" i="13" s="1"/>
  <c r="C1457" i="13" a="1"/>
  <c r="C1457" i="13" s="1"/>
  <c r="E1455" i="13" a="1"/>
  <c r="E1455" i="13" s="1"/>
  <c r="A1455" i="13" a="1"/>
  <c r="A1455" i="13" s="1"/>
  <c r="C1455" i="13" a="1"/>
  <c r="C1455" i="13" s="1"/>
  <c r="D1443" i="13"/>
  <c r="D1429" i="13"/>
  <c r="E1429" i="13" a="1"/>
  <c r="E1429" i="13" s="1"/>
  <c r="A1429" i="13" a="1"/>
  <c r="A1429" i="13" s="1"/>
  <c r="B1429" i="13" a="1"/>
  <c r="B1429" i="13" s="1"/>
  <c r="C1427" i="13" a="1"/>
  <c r="C1427" i="13" s="1"/>
  <c r="D1427" i="13"/>
  <c r="A1427" i="13" a="1"/>
  <c r="A1427" i="13" s="1"/>
  <c r="B1425" i="13" a="1"/>
  <c r="B1425" i="13" s="1"/>
  <c r="C1425" i="13" a="1"/>
  <c r="C1425" i="13" s="1"/>
  <c r="D1425" i="13"/>
  <c r="E1425" i="13" a="1"/>
  <c r="E1425" i="13" s="1"/>
  <c r="D1421" i="13"/>
  <c r="E1421" i="13" a="1"/>
  <c r="E1421" i="13" s="1"/>
  <c r="A1421" i="13" a="1"/>
  <c r="A1421" i="13" s="1"/>
  <c r="B1421" i="13" a="1"/>
  <c r="B1421" i="13" s="1"/>
  <c r="C1421" i="13" a="1"/>
  <c r="C1421" i="13" s="1"/>
  <c r="B1409" i="13" a="1"/>
  <c r="B1409" i="13" s="1"/>
  <c r="C1409" i="13" a="1"/>
  <c r="C1409" i="13" s="1"/>
  <c r="D1409" i="13"/>
  <c r="E1409" i="13" a="1"/>
  <c r="E1409" i="13" s="1"/>
  <c r="A1409" i="13" a="1"/>
  <c r="A1409" i="13" s="1"/>
  <c r="B1393" i="13" a="1"/>
  <c r="B1393" i="13" s="1"/>
  <c r="C1393" i="13" a="1"/>
  <c r="C1393" i="13" s="1"/>
  <c r="D1393" i="13"/>
  <c r="E1393" i="13" a="1"/>
  <c r="E1393" i="13" s="1"/>
  <c r="A1393" i="13" a="1"/>
  <c r="A1393" i="13" s="1"/>
  <c r="C1371" i="13" a="1"/>
  <c r="C1371" i="13" s="1"/>
  <c r="A1371" i="13" a="1"/>
  <c r="A1371" i="13" s="1"/>
  <c r="B1371" i="13" a="1"/>
  <c r="B1371" i="13" s="1"/>
  <c r="D1371" i="13"/>
  <c r="E1371" i="13" a="1"/>
  <c r="E1371" i="13" s="1"/>
  <c r="C1355" i="13" a="1"/>
  <c r="C1355" i="13" s="1"/>
  <c r="D1355" i="13"/>
  <c r="A1355" i="13" a="1"/>
  <c r="A1355" i="13" s="1"/>
  <c r="B1355" i="13" a="1"/>
  <c r="B1355" i="13" s="1"/>
  <c r="E1355" i="13" a="1"/>
  <c r="E1355" i="13" s="1"/>
  <c r="B1611" i="13" a="1"/>
  <c r="B1611" i="13" s="1"/>
  <c r="D1606" i="13"/>
  <c r="E1605" i="13" a="1"/>
  <c r="E1605" i="13" s="1"/>
  <c r="E1604" i="13" a="1"/>
  <c r="E1604" i="13" s="1"/>
  <c r="A1598" i="13" a="1"/>
  <c r="A1598" i="13" s="1"/>
  <c r="B1595" i="13" a="1"/>
  <c r="B1595" i="13" s="1"/>
  <c r="D1590" i="13"/>
  <c r="E1589" i="13" a="1"/>
  <c r="E1589" i="13" s="1"/>
  <c r="A1582" i="13" a="1"/>
  <c r="A1582" i="13" s="1"/>
  <c r="B1579" i="13" a="1"/>
  <c r="B1579" i="13" s="1"/>
  <c r="D1576" i="13"/>
  <c r="D1573" i="13"/>
  <c r="E1573" i="13" a="1"/>
  <c r="E1573" i="13" s="1"/>
  <c r="B1573" i="13" a="1"/>
  <c r="B1573" i="13" s="1"/>
  <c r="B1569" i="13" a="1"/>
  <c r="B1569" i="13" s="1"/>
  <c r="D1569" i="13"/>
  <c r="A1566" i="13" a="1"/>
  <c r="A1566" i="13" s="1"/>
  <c r="D1563" i="13"/>
  <c r="D1559" i="13"/>
  <c r="C1552" i="13" a="1"/>
  <c r="C1552" i="13" s="1"/>
  <c r="D1552" i="13"/>
  <c r="C1546" i="13" a="1"/>
  <c r="C1546" i="13" s="1"/>
  <c r="E1543" i="13" a="1"/>
  <c r="E1543" i="13" s="1"/>
  <c r="A1543" i="13" a="1"/>
  <c r="A1543" i="13" s="1"/>
  <c r="C1543" i="13" a="1"/>
  <c r="C1543" i="13" s="1"/>
  <c r="D1542" i="13"/>
  <c r="C1537" i="13" a="1"/>
  <c r="C1537" i="13" s="1"/>
  <c r="A1536" i="13" a="1"/>
  <c r="A1536" i="13" s="1"/>
  <c r="B1528" i="13" a="1"/>
  <c r="B1528" i="13" s="1"/>
  <c r="B1526" i="13" a="1"/>
  <c r="B1526" i="13" s="1"/>
  <c r="C1526" i="13" a="1"/>
  <c r="C1526" i="13" s="1"/>
  <c r="E1526" i="13" a="1"/>
  <c r="E1526" i="13" s="1"/>
  <c r="C1525" i="13" a="1"/>
  <c r="C1525" i="13" s="1"/>
  <c r="E1521" i="13" a="1"/>
  <c r="E1521" i="13" s="1"/>
  <c r="B1519" i="13" a="1"/>
  <c r="B1519" i="13" s="1"/>
  <c r="E1512" i="13" a="1"/>
  <c r="E1512" i="13" s="1"/>
  <c r="D1509" i="13"/>
  <c r="E1509" i="13" a="1"/>
  <c r="E1509" i="13" s="1"/>
  <c r="B1509" i="13" a="1"/>
  <c r="B1509" i="13" s="1"/>
  <c r="B1507" i="13" a="1"/>
  <c r="B1507" i="13" s="1"/>
  <c r="B1505" i="13" a="1"/>
  <c r="B1505" i="13" s="1"/>
  <c r="D1505" i="13"/>
  <c r="A1502" i="13" a="1"/>
  <c r="A1502" i="13" s="1"/>
  <c r="D1499" i="13"/>
  <c r="D1495" i="13"/>
  <c r="C1488" i="13" a="1"/>
  <c r="C1488" i="13" s="1"/>
  <c r="D1488" i="13"/>
  <c r="C1482" i="13" a="1"/>
  <c r="C1482" i="13" s="1"/>
  <c r="E1479" i="13" a="1"/>
  <c r="E1479" i="13" s="1"/>
  <c r="A1479" i="13" a="1"/>
  <c r="A1479" i="13" s="1"/>
  <c r="C1479" i="13" a="1"/>
  <c r="C1479" i="13" s="1"/>
  <c r="D1478" i="13"/>
  <c r="C1473" i="13" a="1"/>
  <c r="C1473" i="13" s="1"/>
  <c r="A1472" i="13" a="1"/>
  <c r="A1472" i="13" s="1"/>
  <c r="A1457" i="13" a="1"/>
  <c r="A1457" i="13" s="1"/>
  <c r="D1453" i="13"/>
  <c r="E1453" i="13" a="1"/>
  <c r="E1453" i="13" s="1"/>
  <c r="B1453" i="13" a="1"/>
  <c r="B1453" i="13" s="1"/>
  <c r="C1449" i="13" a="1"/>
  <c r="C1449" i="13" s="1"/>
  <c r="E1447" i="13" a="1"/>
  <c r="E1447" i="13" s="1"/>
  <c r="A1447" i="13" a="1"/>
  <c r="A1447" i="13" s="1"/>
  <c r="C1447" i="13" a="1"/>
  <c r="C1447" i="13" s="1"/>
  <c r="B1443" i="13" a="1"/>
  <c r="B1443" i="13" s="1"/>
  <c r="D1435" i="13"/>
  <c r="C1429" i="13" a="1"/>
  <c r="C1429" i="13" s="1"/>
  <c r="B1406" i="13" a="1"/>
  <c r="B1406" i="13" s="1"/>
  <c r="C1406" i="13" a="1"/>
  <c r="C1406" i="13" s="1"/>
  <c r="D1406" i="13"/>
  <c r="E1406" i="13" a="1"/>
  <c r="E1406" i="13" s="1"/>
  <c r="A1406" i="13" a="1"/>
  <c r="A1406" i="13" s="1"/>
  <c r="B1390" i="13" a="1"/>
  <c r="B1390" i="13" s="1"/>
  <c r="C1390" i="13" a="1"/>
  <c r="C1390" i="13" s="1"/>
  <c r="D1390" i="13"/>
  <c r="E1390" i="13" a="1"/>
  <c r="E1390" i="13" s="1"/>
  <c r="A1390" i="13" a="1"/>
  <c r="A1390" i="13" s="1"/>
  <c r="D1360" i="13"/>
  <c r="E1360" i="13" a="1"/>
  <c r="E1360" i="13" s="1"/>
  <c r="C1360" i="13" a="1"/>
  <c r="C1360" i="13" s="1"/>
  <c r="A1360" i="13" a="1"/>
  <c r="A1360" i="13" s="1"/>
  <c r="B1360" i="13" a="1"/>
  <c r="B1360" i="13" s="1"/>
  <c r="C1338" i="13" a="1"/>
  <c r="C1338" i="13" s="1"/>
  <c r="D1338" i="13"/>
  <c r="B1338" i="13" a="1"/>
  <c r="B1338" i="13" s="1"/>
  <c r="A1338" i="13" a="1"/>
  <c r="A1338" i="13" s="1"/>
  <c r="E1338" i="13" a="1"/>
  <c r="E1338" i="13" s="1"/>
  <c r="B1419" i="13" a="1"/>
  <c r="B1419" i="13" s="1"/>
  <c r="B1411" i="13" a="1"/>
  <c r="B1411" i="13" s="1"/>
  <c r="B1403" i="13" a="1"/>
  <c r="B1403" i="13" s="1"/>
  <c r="B1395" i="13" a="1"/>
  <c r="B1395" i="13" s="1"/>
  <c r="B1387" i="13" a="1"/>
  <c r="B1387" i="13" s="1"/>
  <c r="C1374" i="13" a="1"/>
  <c r="C1374" i="13" s="1"/>
  <c r="B1374" i="13" a="1"/>
  <c r="B1374" i="13" s="1"/>
  <c r="A1373" i="13" a="1"/>
  <c r="A1373" i="13" s="1"/>
  <c r="D1365" i="13"/>
  <c r="E1365" i="13" a="1"/>
  <c r="E1365" i="13" s="1"/>
  <c r="A1365" i="13" a="1"/>
  <c r="A1365" i="13" s="1"/>
  <c r="C1350" i="13" a="1"/>
  <c r="C1350" i="13" s="1"/>
  <c r="B1350" i="13" a="1"/>
  <c r="B1350" i="13" s="1"/>
  <c r="E1346" i="13" a="1"/>
  <c r="E1346" i="13" s="1"/>
  <c r="A1346" i="13" a="1"/>
  <c r="A1346" i="13" s="1"/>
  <c r="D1346" i="13"/>
  <c r="A1337" i="13" a="1"/>
  <c r="A1337" i="13" s="1"/>
  <c r="D1337" i="13"/>
  <c r="E1337" i="13" a="1"/>
  <c r="E1337" i="13" s="1"/>
  <c r="C1337" i="13" a="1"/>
  <c r="C1337" i="13" s="1"/>
  <c r="C1333" i="13" a="1"/>
  <c r="C1333" i="13" s="1"/>
  <c r="D1333" i="13"/>
  <c r="E1333" i="13" a="1"/>
  <c r="E1333" i="13" s="1"/>
  <c r="E1316" i="13" a="1"/>
  <c r="E1316" i="13" s="1"/>
  <c r="B1316" i="13" a="1"/>
  <c r="B1316" i="13" s="1"/>
  <c r="C1316" i="13" a="1"/>
  <c r="C1316" i="13" s="1"/>
  <c r="C1306" i="13" a="1"/>
  <c r="C1306" i="13" s="1"/>
  <c r="D1306" i="13"/>
  <c r="B1306" i="13" a="1"/>
  <c r="B1306" i="13" s="1"/>
  <c r="B1291" i="13" a="1"/>
  <c r="B1291" i="13" s="1"/>
  <c r="D1291" i="13"/>
  <c r="C1291" i="13" a="1"/>
  <c r="C1291" i="13" s="1"/>
  <c r="E1291" i="13" a="1"/>
  <c r="E1291" i="13" s="1"/>
  <c r="A1291" i="13" a="1"/>
  <c r="A1291" i="13" s="1"/>
  <c r="C1274" i="13" a="1"/>
  <c r="C1274" i="13" s="1"/>
  <c r="D1274" i="13"/>
  <c r="B1274" i="13" a="1"/>
  <c r="B1274" i="13" s="1"/>
  <c r="E1272" i="13" a="1"/>
  <c r="E1272" i="13" s="1"/>
  <c r="C1272" i="13" a="1"/>
  <c r="C1272" i="13" s="1"/>
  <c r="D1272" i="13"/>
  <c r="B1272" i="13" a="1"/>
  <c r="B1272" i="13" s="1"/>
  <c r="D1228" i="13"/>
  <c r="E1228" i="13" a="1"/>
  <c r="E1228" i="13" s="1"/>
  <c r="A1228" i="13" a="1"/>
  <c r="A1228" i="13" s="1"/>
  <c r="B1228" i="13" a="1"/>
  <c r="B1228" i="13" s="1"/>
  <c r="C1228" i="13" a="1"/>
  <c r="C1228" i="13" s="1"/>
  <c r="D1180" i="13"/>
  <c r="E1180" i="13" a="1"/>
  <c r="E1180" i="13" s="1"/>
  <c r="A1180" i="13" a="1"/>
  <c r="A1180" i="13" s="1"/>
  <c r="C1180" i="13" a="1"/>
  <c r="C1180" i="13" s="1"/>
  <c r="B1180" i="13" a="1"/>
  <c r="B1180" i="13" s="1"/>
  <c r="B1464" i="13" a="1"/>
  <c r="B1464" i="13" s="1"/>
  <c r="B1456" i="13" a="1"/>
  <c r="B1456" i="13" s="1"/>
  <c r="B1448" i="13" a="1"/>
  <c r="B1448" i="13" s="1"/>
  <c r="B1440" i="13" a="1"/>
  <c r="B1440" i="13" s="1"/>
  <c r="B1432" i="13" a="1"/>
  <c r="B1432" i="13" s="1"/>
  <c r="B1424" i="13" a="1"/>
  <c r="B1424" i="13" s="1"/>
  <c r="C1418" i="13" a="1"/>
  <c r="C1418" i="13" s="1"/>
  <c r="B1416" i="13" a="1"/>
  <c r="B1416" i="13" s="1"/>
  <c r="C1410" i="13" a="1"/>
  <c r="C1410" i="13" s="1"/>
  <c r="B1408" i="13" a="1"/>
  <c r="B1408" i="13" s="1"/>
  <c r="C1402" i="13" a="1"/>
  <c r="C1402" i="13" s="1"/>
  <c r="B1400" i="13" a="1"/>
  <c r="B1400" i="13" s="1"/>
  <c r="C1394" i="13" a="1"/>
  <c r="C1394" i="13" s="1"/>
  <c r="B1392" i="13" a="1"/>
  <c r="B1392" i="13" s="1"/>
  <c r="C1386" i="13" a="1"/>
  <c r="C1386" i="13" s="1"/>
  <c r="C1379" i="13" a="1"/>
  <c r="C1379" i="13" s="1"/>
  <c r="B1372" i="13" a="1"/>
  <c r="B1372" i="13" s="1"/>
  <c r="A1372" i="13" a="1"/>
  <c r="A1372" i="13" s="1"/>
  <c r="B1356" i="13" a="1"/>
  <c r="B1356" i="13" s="1"/>
  <c r="A1356" i="13" a="1"/>
  <c r="A1356" i="13" s="1"/>
  <c r="D1341" i="13"/>
  <c r="E1341" i="13" a="1"/>
  <c r="E1341" i="13" s="1"/>
  <c r="A1341" i="13" a="1"/>
  <c r="A1341" i="13" s="1"/>
  <c r="D1310" i="13"/>
  <c r="E1310" i="13" a="1"/>
  <c r="E1310" i="13" s="1"/>
  <c r="C1310" i="13" a="1"/>
  <c r="C1310" i="13" s="1"/>
  <c r="E1304" i="13" a="1"/>
  <c r="E1304" i="13" s="1"/>
  <c r="C1304" i="13" a="1"/>
  <c r="C1304" i="13" s="1"/>
  <c r="D1304" i="13"/>
  <c r="B1304" i="13" a="1"/>
  <c r="B1304" i="13" s="1"/>
  <c r="C1431" i="13" a="1"/>
  <c r="C1431" i="13" s="1"/>
  <c r="C1423" i="13" a="1"/>
  <c r="C1423" i="13" s="1"/>
  <c r="A1419" i="13" a="1"/>
  <c r="A1419" i="13" s="1"/>
  <c r="C1415" i="13" a="1"/>
  <c r="C1415" i="13" s="1"/>
  <c r="A1411" i="13" a="1"/>
  <c r="A1411" i="13" s="1"/>
  <c r="C1407" i="13" a="1"/>
  <c r="C1407" i="13" s="1"/>
  <c r="A1403" i="13" a="1"/>
  <c r="A1403" i="13" s="1"/>
  <c r="C1399" i="13" a="1"/>
  <c r="C1399" i="13" s="1"/>
  <c r="A1395" i="13" a="1"/>
  <c r="A1395" i="13" s="1"/>
  <c r="C1391" i="13" a="1"/>
  <c r="C1391" i="13" s="1"/>
  <c r="A1387" i="13" a="1"/>
  <c r="A1387" i="13" s="1"/>
  <c r="A1384" i="13" a="1"/>
  <c r="A1384" i="13" s="1"/>
  <c r="B1383" i="13" a="1"/>
  <c r="B1383" i="13" s="1"/>
  <c r="B1381" i="13" a="1"/>
  <c r="B1381" i="13" s="1"/>
  <c r="B1379" i="13" a="1"/>
  <c r="B1379" i="13" s="1"/>
  <c r="E1374" i="13" a="1"/>
  <c r="E1374" i="13" s="1"/>
  <c r="E1372" i="13" a="1"/>
  <c r="E1372" i="13" s="1"/>
  <c r="C1366" i="13" a="1"/>
  <c r="C1366" i="13" s="1"/>
  <c r="B1366" i="13" a="1"/>
  <c r="B1366" i="13" s="1"/>
  <c r="C1365" i="13" a="1"/>
  <c r="C1365" i="13" s="1"/>
  <c r="E1362" i="13" a="1"/>
  <c r="E1362" i="13" s="1"/>
  <c r="A1362" i="13" a="1"/>
  <c r="A1362" i="13" s="1"/>
  <c r="D1362" i="13"/>
  <c r="E1350" i="13" a="1"/>
  <c r="E1350" i="13" s="1"/>
  <c r="D1327" i="13"/>
  <c r="E1327" i="13" a="1"/>
  <c r="E1327" i="13" s="1"/>
  <c r="A1327" i="13" a="1"/>
  <c r="A1327" i="13" s="1"/>
  <c r="B1323" i="13" a="1"/>
  <c r="B1323" i="13" s="1"/>
  <c r="D1323" i="13"/>
  <c r="E1323" i="13" a="1"/>
  <c r="E1323" i="13" s="1"/>
  <c r="B1320" i="13" a="1"/>
  <c r="B1320" i="13" s="1"/>
  <c r="C1320" i="13" a="1"/>
  <c r="C1320" i="13" s="1"/>
  <c r="D1316" i="13"/>
  <c r="E1300" i="13" a="1"/>
  <c r="E1300" i="13" s="1"/>
  <c r="D1300" i="13"/>
  <c r="C1293" i="13" a="1"/>
  <c r="C1293" i="13" s="1"/>
  <c r="A1293" i="13" a="1"/>
  <c r="A1293" i="13" s="1"/>
  <c r="B1293" i="13" a="1"/>
  <c r="B1293" i="13" s="1"/>
  <c r="D1293" i="13"/>
  <c r="E1276" i="13" a="1"/>
  <c r="E1276" i="13" s="1"/>
  <c r="B1276" i="13" a="1"/>
  <c r="B1276" i="13" s="1"/>
  <c r="C1276" i="13" a="1"/>
  <c r="C1276" i="13" s="1"/>
  <c r="D1276" i="13"/>
  <c r="A1276" i="13" a="1"/>
  <c r="A1276" i="13" s="1"/>
  <c r="E1274" i="13" a="1"/>
  <c r="E1274" i="13" s="1"/>
  <c r="C1253" i="13" a="1"/>
  <c r="C1253" i="13" s="1"/>
  <c r="A1253" i="13" a="1"/>
  <c r="A1253" i="13" s="1"/>
  <c r="B1253" i="13" a="1"/>
  <c r="B1253" i="13" s="1"/>
  <c r="E1253" i="13" a="1"/>
  <c r="E1253" i="13" s="1"/>
  <c r="C1205" i="13" a="1"/>
  <c r="C1205" i="13" s="1"/>
  <c r="A1205" i="13" a="1"/>
  <c r="A1205" i="13" s="1"/>
  <c r="E1205" i="13" a="1"/>
  <c r="E1205" i="13" s="1"/>
  <c r="B1205" i="13" a="1"/>
  <c r="B1205" i="13" s="1"/>
  <c r="D1205" i="13"/>
  <c r="B1418" i="13" a="1"/>
  <c r="B1418" i="13" s="1"/>
  <c r="B1410" i="13" a="1"/>
  <c r="B1410" i="13" s="1"/>
  <c r="E1403" i="13" a="1"/>
  <c r="E1403" i="13" s="1"/>
  <c r="B1402" i="13" a="1"/>
  <c r="B1402" i="13" s="1"/>
  <c r="E1395" i="13" a="1"/>
  <c r="E1395" i="13" s="1"/>
  <c r="B1394" i="13" a="1"/>
  <c r="B1394" i="13" s="1"/>
  <c r="E1387" i="13" a="1"/>
  <c r="E1387" i="13" s="1"/>
  <c r="B1386" i="13" a="1"/>
  <c r="B1386" i="13" s="1"/>
  <c r="A1383" i="13" a="1"/>
  <c r="A1383" i="13" s="1"/>
  <c r="D1374" i="13"/>
  <c r="C1363" i="13" a="1"/>
  <c r="C1363" i="13" s="1"/>
  <c r="D1363" i="13"/>
  <c r="D1357" i="13"/>
  <c r="E1357" i="13" a="1"/>
  <c r="E1357" i="13" s="1"/>
  <c r="A1357" i="13" a="1"/>
  <c r="A1357" i="13" s="1"/>
  <c r="C1342" i="13" a="1"/>
  <c r="C1342" i="13" s="1"/>
  <c r="B1342" i="13" a="1"/>
  <c r="B1342" i="13" s="1"/>
  <c r="B1337" i="13" a="1"/>
  <c r="B1337" i="13" s="1"/>
  <c r="D1335" i="13"/>
  <c r="A1335" i="13" a="1"/>
  <c r="A1335" i="13" s="1"/>
  <c r="B1335" i="13" a="1"/>
  <c r="B1335" i="13" s="1"/>
  <c r="B1333" i="13" a="1"/>
  <c r="B1333" i="13" s="1"/>
  <c r="C1317" i="13" a="1"/>
  <c r="C1317" i="13" s="1"/>
  <c r="A1317" i="13" a="1"/>
  <c r="A1317" i="13" s="1"/>
  <c r="B1317" i="13" a="1"/>
  <c r="B1317" i="13" s="1"/>
  <c r="A1297" i="13" a="1"/>
  <c r="A1297" i="13" s="1"/>
  <c r="C1297" i="13" a="1"/>
  <c r="C1297" i="13" s="1"/>
  <c r="E1297" i="13" a="1"/>
  <c r="E1297" i="13" s="1"/>
  <c r="C1290" i="13" a="1"/>
  <c r="C1290" i="13" s="1"/>
  <c r="D1290" i="13"/>
  <c r="B1290" i="13" a="1"/>
  <c r="B1290" i="13" s="1"/>
  <c r="E1288" i="13" a="1"/>
  <c r="E1288" i="13" s="1"/>
  <c r="C1288" i="13" a="1"/>
  <c r="C1288" i="13" s="1"/>
  <c r="D1288" i="13"/>
  <c r="B1288" i="13" a="1"/>
  <c r="B1288" i="13" s="1"/>
  <c r="C1285" i="13" a="1"/>
  <c r="C1285" i="13" s="1"/>
  <c r="A1285" i="13" a="1"/>
  <c r="A1285" i="13" s="1"/>
  <c r="D1285" i="13"/>
  <c r="E1285" i="13" a="1"/>
  <c r="E1285" i="13" s="1"/>
  <c r="C1269" i="13" a="1"/>
  <c r="C1269" i="13" s="1"/>
  <c r="A1269" i="13" a="1"/>
  <c r="A1269" i="13" s="1"/>
  <c r="D1269" i="13"/>
  <c r="E1269" i="13" a="1"/>
  <c r="E1269" i="13" s="1"/>
  <c r="D1255" i="13"/>
  <c r="E1255" i="13" a="1"/>
  <c r="E1255" i="13" s="1"/>
  <c r="B1255" i="13" a="1"/>
  <c r="B1255" i="13" s="1"/>
  <c r="C1255" i="13" a="1"/>
  <c r="C1255" i="13" s="1"/>
  <c r="A1255" i="13" a="1"/>
  <c r="A1255" i="13" s="1"/>
  <c r="D1204" i="13"/>
  <c r="E1204" i="13" a="1"/>
  <c r="E1204" i="13" s="1"/>
  <c r="A1204" i="13" a="1"/>
  <c r="A1204" i="13" s="1"/>
  <c r="B1204" i="13" a="1"/>
  <c r="B1204" i="13" s="1"/>
  <c r="C1204" i="13" a="1"/>
  <c r="C1204" i="13" s="1"/>
  <c r="D1172" i="13"/>
  <c r="E1172" i="13" a="1"/>
  <c r="E1172" i="13" s="1"/>
  <c r="A1172" i="13" a="1"/>
  <c r="A1172" i="13" s="1"/>
  <c r="B1172" i="13" a="1"/>
  <c r="B1172" i="13" s="1"/>
  <c r="C1172" i="13" a="1"/>
  <c r="C1172" i="13" s="1"/>
  <c r="B1431" i="13" a="1"/>
  <c r="B1431" i="13" s="1"/>
  <c r="B1423" i="13" a="1"/>
  <c r="B1423" i="13" s="1"/>
  <c r="D1419" i="13"/>
  <c r="B1415" i="13" a="1"/>
  <c r="B1415" i="13" s="1"/>
  <c r="D1411" i="13"/>
  <c r="B1407" i="13" a="1"/>
  <c r="B1407" i="13" s="1"/>
  <c r="D1403" i="13"/>
  <c r="B1399" i="13" a="1"/>
  <c r="B1399" i="13" s="1"/>
  <c r="D1395" i="13"/>
  <c r="B1391" i="13" a="1"/>
  <c r="B1391" i="13" s="1"/>
  <c r="D1387" i="13"/>
  <c r="C1382" i="13" a="1"/>
  <c r="C1382" i="13" s="1"/>
  <c r="B1382" i="13" a="1"/>
  <c r="B1382" i="13" s="1"/>
  <c r="A1381" i="13" a="1"/>
  <c r="A1381" i="13" s="1"/>
  <c r="A1379" i="13" a="1"/>
  <c r="A1379" i="13" s="1"/>
  <c r="C1373" i="13" a="1"/>
  <c r="C1373" i="13" s="1"/>
  <c r="B1365" i="13" a="1"/>
  <c r="B1365" i="13" s="1"/>
  <c r="B1348" i="13" a="1"/>
  <c r="B1348" i="13" s="1"/>
  <c r="A1348" i="13" a="1"/>
  <c r="A1348" i="13" s="1"/>
  <c r="E1335" i="13" a="1"/>
  <c r="E1335" i="13" s="1"/>
  <c r="D1328" i="13"/>
  <c r="E1328" i="13" a="1"/>
  <c r="E1328" i="13" s="1"/>
  <c r="C1328" i="13" a="1"/>
  <c r="C1328" i="13" s="1"/>
  <c r="E1324" i="13" a="1"/>
  <c r="E1324" i="13" s="1"/>
  <c r="C1324" i="13" a="1"/>
  <c r="C1324" i="13" s="1"/>
  <c r="D1324" i="13"/>
  <c r="E1317" i="13" a="1"/>
  <c r="E1317" i="13" s="1"/>
  <c r="D1311" i="13"/>
  <c r="B1311" i="13" a="1"/>
  <c r="B1311" i="13" s="1"/>
  <c r="C1311" i="13" a="1"/>
  <c r="C1311" i="13" s="1"/>
  <c r="A1273" i="13" a="1"/>
  <c r="A1273" i="13" s="1"/>
  <c r="C1273" i="13" a="1"/>
  <c r="C1273" i="13" s="1"/>
  <c r="D1273" i="13"/>
  <c r="B1273" i="13" a="1"/>
  <c r="B1273" i="13" s="1"/>
  <c r="D1252" i="13"/>
  <c r="E1252" i="13" a="1"/>
  <c r="E1252" i="13" s="1"/>
  <c r="A1252" i="13" a="1"/>
  <c r="A1252" i="13" s="1"/>
  <c r="B1252" i="13" a="1"/>
  <c r="B1252" i="13" s="1"/>
  <c r="C1252" i="13" a="1"/>
  <c r="C1252" i="13" s="1"/>
  <c r="C1245" i="13" a="1"/>
  <c r="C1245" i="13" s="1"/>
  <c r="A1245" i="13" a="1"/>
  <c r="A1245" i="13" s="1"/>
  <c r="B1245" i="13" a="1"/>
  <c r="B1245" i="13" s="1"/>
  <c r="D1245" i="13"/>
  <c r="E1245" i="13" a="1"/>
  <c r="E1245" i="13" s="1"/>
  <c r="C1237" i="13" a="1"/>
  <c r="C1237" i="13" s="1"/>
  <c r="A1237" i="13" a="1"/>
  <c r="A1237" i="13" s="1"/>
  <c r="E1237" i="13" a="1"/>
  <c r="E1237" i="13" s="1"/>
  <c r="B1237" i="13" a="1"/>
  <c r="B1237" i="13" s="1"/>
  <c r="D1237" i="13"/>
  <c r="B1572" i="13" a="1"/>
  <c r="B1572" i="13" s="1"/>
  <c r="B1564" i="13" a="1"/>
  <c r="B1564" i="13" s="1"/>
  <c r="B1556" i="13" a="1"/>
  <c r="B1556" i="13" s="1"/>
  <c r="B1548" i="13" a="1"/>
  <c r="B1548" i="13" s="1"/>
  <c r="B1540" i="13" a="1"/>
  <c r="B1540" i="13" s="1"/>
  <c r="B1532" i="13" a="1"/>
  <c r="B1532" i="13" s="1"/>
  <c r="B1524" i="13" a="1"/>
  <c r="B1524" i="13" s="1"/>
  <c r="B1516" i="13" a="1"/>
  <c r="B1516" i="13" s="1"/>
  <c r="B1508" i="13" a="1"/>
  <c r="B1508" i="13" s="1"/>
  <c r="B1500" i="13" a="1"/>
  <c r="B1500" i="13" s="1"/>
  <c r="B1492" i="13" a="1"/>
  <c r="B1492" i="13" s="1"/>
  <c r="B1484" i="13" a="1"/>
  <c r="B1484" i="13" s="1"/>
  <c r="B1476" i="13" a="1"/>
  <c r="B1476" i="13" s="1"/>
  <c r="B1468" i="13" a="1"/>
  <c r="B1468" i="13" s="1"/>
  <c r="D1464" i="13"/>
  <c r="B1460" i="13" a="1"/>
  <c r="B1460" i="13" s="1"/>
  <c r="D1456" i="13"/>
  <c r="B1452" i="13" a="1"/>
  <c r="B1452" i="13" s="1"/>
  <c r="D1448" i="13"/>
  <c r="B1444" i="13" a="1"/>
  <c r="B1444" i="13" s="1"/>
  <c r="D1440" i="13"/>
  <c r="B1436" i="13" a="1"/>
  <c r="B1436" i="13" s="1"/>
  <c r="D1432" i="13"/>
  <c r="B1428" i="13" a="1"/>
  <c r="B1428" i="13" s="1"/>
  <c r="D1424" i="13"/>
  <c r="B1420" i="13" a="1"/>
  <c r="B1420" i="13" s="1"/>
  <c r="A1418" i="13" a="1"/>
  <c r="A1418" i="13" s="1"/>
  <c r="D1416" i="13"/>
  <c r="B1412" i="13" a="1"/>
  <c r="B1412" i="13" s="1"/>
  <c r="A1410" i="13" a="1"/>
  <c r="A1410" i="13" s="1"/>
  <c r="D1408" i="13"/>
  <c r="B1404" i="13" a="1"/>
  <c r="B1404" i="13" s="1"/>
  <c r="A1402" i="13" a="1"/>
  <c r="A1402" i="13" s="1"/>
  <c r="D1400" i="13"/>
  <c r="B1396" i="13" a="1"/>
  <c r="B1396" i="13" s="1"/>
  <c r="A1394" i="13" a="1"/>
  <c r="A1394" i="13" s="1"/>
  <c r="D1392" i="13"/>
  <c r="B1388" i="13" a="1"/>
  <c r="B1388" i="13" s="1"/>
  <c r="A1386" i="13" a="1"/>
  <c r="A1386" i="13" s="1"/>
  <c r="D1384" i="13"/>
  <c r="B1380" i="13" a="1"/>
  <c r="B1380" i="13" s="1"/>
  <c r="A1380" i="13" a="1"/>
  <c r="A1380" i="13" s="1"/>
  <c r="A1378" i="13" a="1"/>
  <c r="A1378" i="13" s="1"/>
  <c r="D1378" i="13"/>
  <c r="C1372" i="13" a="1"/>
  <c r="C1372" i="13" s="1"/>
  <c r="D1368" i="13"/>
  <c r="E1368" i="13" a="1"/>
  <c r="E1368" i="13" s="1"/>
  <c r="C1368" i="13" a="1"/>
  <c r="C1368" i="13" s="1"/>
  <c r="D1366" i="13"/>
  <c r="C1362" i="13" a="1"/>
  <c r="C1362" i="13" s="1"/>
  <c r="C1358" i="13" a="1"/>
  <c r="C1358" i="13" s="1"/>
  <c r="B1358" i="13" a="1"/>
  <c r="B1358" i="13" s="1"/>
  <c r="C1357" i="13" a="1"/>
  <c r="C1357" i="13" s="1"/>
  <c r="C1356" i="13" a="1"/>
  <c r="C1356" i="13" s="1"/>
  <c r="E1354" i="13" a="1"/>
  <c r="E1354" i="13" s="1"/>
  <c r="A1354" i="13" a="1"/>
  <c r="A1354" i="13" s="1"/>
  <c r="D1354" i="13"/>
  <c r="A1350" i="13" a="1"/>
  <c r="A1350" i="13" s="1"/>
  <c r="E1348" i="13" a="1"/>
  <c r="E1348" i="13" s="1"/>
  <c r="B1346" i="13" a="1"/>
  <c r="B1346" i="13" s="1"/>
  <c r="D1344" i="13"/>
  <c r="E1344" i="13" a="1"/>
  <c r="E1344" i="13" s="1"/>
  <c r="C1344" i="13" a="1"/>
  <c r="C1344" i="13" s="1"/>
  <c r="E1342" i="13" a="1"/>
  <c r="E1342" i="13" s="1"/>
  <c r="B1341" i="13" a="1"/>
  <c r="B1341" i="13" s="1"/>
  <c r="E1336" i="13" a="1"/>
  <c r="E1336" i="13" s="1"/>
  <c r="A1336" i="13" a="1"/>
  <c r="A1336" i="13" s="1"/>
  <c r="D1336" i="13"/>
  <c r="A1333" i="13" a="1"/>
  <c r="A1333" i="13" s="1"/>
  <c r="D1320" i="13"/>
  <c r="E1318" i="13" a="1"/>
  <c r="E1318" i="13" s="1"/>
  <c r="A1318" i="13" a="1"/>
  <c r="A1318" i="13" s="1"/>
  <c r="D1318" i="13"/>
  <c r="D1317" i="13"/>
  <c r="B1315" i="13" a="1"/>
  <c r="B1315" i="13" s="1"/>
  <c r="C1315" i="13" a="1"/>
  <c r="C1315" i="13" s="1"/>
  <c r="D1315" i="13"/>
  <c r="E1308" i="13" a="1"/>
  <c r="E1308" i="13" s="1"/>
  <c r="A1308" i="13" a="1"/>
  <c r="A1308" i="13" s="1"/>
  <c r="B1308" i="13" a="1"/>
  <c r="B1308" i="13" s="1"/>
  <c r="A1305" i="13" a="1"/>
  <c r="A1305" i="13" s="1"/>
  <c r="C1305" i="13" a="1"/>
  <c r="C1305" i="13" s="1"/>
  <c r="D1305" i="13"/>
  <c r="B1305" i="13" a="1"/>
  <c r="B1305" i="13" s="1"/>
  <c r="B1300" i="13" a="1"/>
  <c r="B1300" i="13" s="1"/>
  <c r="E1292" i="13" a="1"/>
  <c r="E1292" i="13" s="1"/>
  <c r="B1292" i="13" a="1"/>
  <c r="B1292" i="13" s="1"/>
  <c r="C1292" i="13" a="1"/>
  <c r="C1292" i="13" s="1"/>
  <c r="D1292" i="13"/>
  <c r="A1292" i="13" a="1"/>
  <c r="A1292" i="13" s="1"/>
  <c r="E1290" i="13" a="1"/>
  <c r="E1290" i="13" s="1"/>
  <c r="B1275" i="13" a="1"/>
  <c r="B1275" i="13" s="1"/>
  <c r="D1275" i="13"/>
  <c r="C1275" i="13" a="1"/>
  <c r="C1275" i="13" s="1"/>
  <c r="E1275" i="13" a="1"/>
  <c r="E1275" i="13" s="1"/>
  <c r="A1275" i="13" a="1"/>
  <c r="A1275" i="13" s="1"/>
  <c r="C1261" i="13" a="1"/>
  <c r="C1261" i="13" s="1"/>
  <c r="A1261" i="13" a="1"/>
  <c r="A1261" i="13" s="1"/>
  <c r="B1261" i="13" a="1"/>
  <c r="B1261" i="13" s="1"/>
  <c r="D1261" i="13"/>
  <c r="D1244" i="13"/>
  <c r="E1244" i="13" a="1"/>
  <c r="E1244" i="13" s="1"/>
  <c r="A1244" i="13" a="1"/>
  <c r="A1244" i="13" s="1"/>
  <c r="B1244" i="13" a="1"/>
  <c r="B1244" i="13" s="1"/>
  <c r="D1236" i="13"/>
  <c r="E1236" i="13" a="1"/>
  <c r="E1236" i="13" s="1"/>
  <c r="A1236" i="13" a="1"/>
  <c r="A1236" i="13" s="1"/>
  <c r="B1236" i="13" a="1"/>
  <c r="B1236" i="13" s="1"/>
  <c r="C1236" i="13" a="1"/>
  <c r="C1236" i="13" s="1"/>
  <c r="C1213" i="13" a="1"/>
  <c r="C1213" i="13" s="1"/>
  <c r="A1213" i="13" a="1"/>
  <c r="A1213" i="13" s="1"/>
  <c r="B1213" i="13" a="1"/>
  <c r="B1213" i="13" s="1"/>
  <c r="D1213" i="13"/>
  <c r="E1213" i="13" a="1"/>
  <c r="E1213" i="13" s="1"/>
  <c r="C1197" i="13" a="1"/>
  <c r="C1197" i="13" s="1"/>
  <c r="A1197" i="13" a="1"/>
  <c r="A1197" i="13" s="1"/>
  <c r="B1197" i="13" a="1"/>
  <c r="B1197" i="13" s="1"/>
  <c r="D1197" i="13"/>
  <c r="E1197" i="13" a="1"/>
  <c r="E1197" i="13" s="1"/>
  <c r="A1431" i="13" a="1"/>
  <c r="A1431" i="13" s="1"/>
  <c r="A1423" i="13" a="1"/>
  <c r="A1423" i="13" s="1"/>
  <c r="E1418" i="13" a="1"/>
  <c r="E1418" i="13" s="1"/>
  <c r="A1415" i="13" a="1"/>
  <c r="A1415" i="13" s="1"/>
  <c r="E1410" i="13" a="1"/>
  <c r="E1410" i="13" s="1"/>
  <c r="A1407" i="13" a="1"/>
  <c r="A1407" i="13" s="1"/>
  <c r="E1402" i="13" a="1"/>
  <c r="E1402" i="13" s="1"/>
  <c r="A1399" i="13" a="1"/>
  <c r="A1399" i="13" s="1"/>
  <c r="E1394" i="13" a="1"/>
  <c r="E1394" i="13" s="1"/>
  <c r="A1391" i="13" a="1"/>
  <c r="A1391" i="13" s="1"/>
  <c r="E1386" i="13" a="1"/>
  <c r="E1386" i="13" s="1"/>
  <c r="D1383" i="13"/>
  <c r="E1382" i="13" a="1"/>
  <c r="E1382" i="13" s="1"/>
  <c r="E1380" i="13" a="1"/>
  <c r="E1380" i="13" s="1"/>
  <c r="B1375" i="13" a="1"/>
  <c r="B1375" i="13" s="1"/>
  <c r="B1373" i="13" a="1"/>
  <c r="B1373" i="13" s="1"/>
  <c r="B1364" i="13" a="1"/>
  <c r="B1364" i="13" s="1"/>
  <c r="A1364" i="13" a="1"/>
  <c r="A1364" i="13" s="1"/>
  <c r="E1363" i="13" a="1"/>
  <c r="E1363" i="13" s="1"/>
  <c r="D1348" i="13"/>
  <c r="D1342" i="13"/>
  <c r="C1335" i="13" a="1"/>
  <c r="C1335" i="13" s="1"/>
  <c r="E1332" i="13" a="1"/>
  <c r="E1332" i="13" s="1"/>
  <c r="D1332" i="13"/>
  <c r="A1332" i="13" a="1"/>
  <c r="A1332" i="13" s="1"/>
  <c r="B1327" i="13" a="1"/>
  <c r="B1327" i="13" s="1"/>
  <c r="A1323" i="13" a="1"/>
  <c r="A1323" i="13" s="1"/>
  <c r="A1320" i="13" a="1"/>
  <c r="A1320" i="13" s="1"/>
  <c r="E1311" i="13" a="1"/>
  <c r="E1311" i="13" s="1"/>
  <c r="D1308" i="13"/>
  <c r="C1301" i="13" a="1"/>
  <c r="C1301" i="13" s="1"/>
  <c r="A1301" i="13" a="1"/>
  <c r="A1301" i="13" s="1"/>
  <c r="D1301" i="13"/>
  <c r="E1301" i="13" a="1"/>
  <c r="E1301" i="13" s="1"/>
  <c r="A1300" i="13" a="1"/>
  <c r="A1300" i="13" s="1"/>
  <c r="B1297" i="13" a="1"/>
  <c r="B1297" i="13" s="1"/>
  <c r="A1290" i="13" a="1"/>
  <c r="A1290" i="13" s="1"/>
  <c r="B1285" i="13" a="1"/>
  <c r="B1285" i="13" s="1"/>
  <c r="E1273" i="13" a="1"/>
  <c r="E1273" i="13" s="1"/>
  <c r="B1269" i="13" a="1"/>
  <c r="B1269" i="13" s="1"/>
  <c r="C1244" i="13" a="1"/>
  <c r="C1244" i="13" s="1"/>
  <c r="C1221" i="13" a="1"/>
  <c r="C1221" i="13" s="1"/>
  <c r="A1221" i="13" a="1"/>
  <c r="A1221" i="13" s="1"/>
  <c r="B1221" i="13" a="1"/>
  <c r="B1221" i="13" s="1"/>
  <c r="D1221" i="13"/>
  <c r="E1221" i="13" a="1"/>
  <c r="E1221" i="13" s="1"/>
  <c r="D1212" i="13"/>
  <c r="E1212" i="13" a="1"/>
  <c r="E1212" i="13" s="1"/>
  <c r="A1212" i="13" a="1"/>
  <c r="A1212" i="13" s="1"/>
  <c r="B1212" i="13" a="1"/>
  <c r="B1212" i="13" s="1"/>
  <c r="C1212" i="13" a="1"/>
  <c r="C1212" i="13" s="1"/>
  <c r="D1196" i="13"/>
  <c r="E1196" i="13" a="1"/>
  <c r="E1196" i="13" s="1"/>
  <c r="A1196" i="13" a="1"/>
  <c r="A1196" i="13" s="1"/>
  <c r="B1196" i="13" a="1"/>
  <c r="B1196" i="13" s="1"/>
  <c r="C1196" i="13" a="1"/>
  <c r="C1196" i="13" s="1"/>
  <c r="C1189" i="13" a="1"/>
  <c r="C1189" i="13" s="1"/>
  <c r="A1189" i="13" a="1"/>
  <c r="A1189" i="13" s="1"/>
  <c r="B1189" i="13" a="1"/>
  <c r="B1189" i="13" s="1"/>
  <c r="D1189" i="13"/>
  <c r="E1189" i="13" a="1"/>
  <c r="E1189" i="13" s="1"/>
  <c r="D1382" i="13"/>
  <c r="D1381" i="13"/>
  <c r="D1380" i="13"/>
  <c r="E1378" i="13" a="1"/>
  <c r="E1378" i="13" s="1"/>
  <c r="A1375" i="13" a="1"/>
  <c r="A1375" i="13" s="1"/>
  <c r="A1374" i="13" a="1"/>
  <c r="A1374" i="13" s="1"/>
  <c r="E1370" i="13" a="1"/>
  <c r="E1370" i="13" s="1"/>
  <c r="A1370" i="13" a="1"/>
  <c r="A1370" i="13" s="1"/>
  <c r="D1370" i="13"/>
  <c r="A1366" i="13" a="1"/>
  <c r="A1366" i="13" s="1"/>
  <c r="B1363" i="13" a="1"/>
  <c r="B1363" i="13" s="1"/>
  <c r="B1362" i="13" a="1"/>
  <c r="B1362" i="13" s="1"/>
  <c r="E1358" i="13" a="1"/>
  <c r="E1358" i="13" s="1"/>
  <c r="B1357" i="13" a="1"/>
  <c r="B1357" i="13" s="1"/>
  <c r="E1340" i="13" a="1"/>
  <c r="E1340" i="13" s="1"/>
  <c r="A1340" i="13" a="1"/>
  <c r="A1340" i="13" s="1"/>
  <c r="B1340" i="13" a="1"/>
  <c r="B1340" i="13" s="1"/>
  <c r="B1328" i="13" a="1"/>
  <c r="B1328" i="13" s="1"/>
  <c r="C1325" i="13" a="1"/>
  <c r="C1325" i="13" s="1"/>
  <c r="B1325" i="13" a="1"/>
  <c r="B1325" i="13" s="1"/>
  <c r="B1324" i="13" a="1"/>
  <c r="B1324" i="13" s="1"/>
  <c r="A1322" i="13" a="1"/>
  <c r="A1322" i="13" s="1"/>
  <c r="E1322" i="13" a="1"/>
  <c r="E1322" i="13" s="1"/>
  <c r="E1315" i="13" a="1"/>
  <c r="E1315" i="13" s="1"/>
  <c r="A1312" i="13" a="1"/>
  <c r="A1312" i="13" s="1"/>
  <c r="B1312" i="13" a="1"/>
  <c r="B1312" i="13" s="1"/>
  <c r="C1309" i="13" a="1"/>
  <c r="C1309" i="13" s="1"/>
  <c r="E1309" i="13" a="1"/>
  <c r="E1309" i="13" s="1"/>
  <c r="A1309" i="13" a="1"/>
  <c r="A1309" i="13" s="1"/>
  <c r="D1309" i="13"/>
  <c r="E1305" i="13" a="1"/>
  <c r="E1305" i="13" s="1"/>
  <c r="A1289" i="13" a="1"/>
  <c r="A1289" i="13" s="1"/>
  <c r="C1289" i="13" a="1"/>
  <c r="C1289" i="13" s="1"/>
  <c r="D1289" i="13"/>
  <c r="B1289" i="13" a="1"/>
  <c r="B1289" i="13" s="1"/>
  <c r="A1288" i="13" a="1"/>
  <c r="A1288" i="13" s="1"/>
  <c r="E1284" i="13" a="1"/>
  <c r="E1284" i="13" s="1"/>
  <c r="D1284" i="13"/>
  <c r="C1277" i="13" a="1"/>
  <c r="C1277" i="13" s="1"/>
  <c r="A1277" i="13" a="1"/>
  <c r="A1277" i="13" s="1"/>
  <c r="B1277" i="13" a="1"/>
  <c r="B1277" i="13" s="1"/>
  <c r="D1277" i="13"/>
  <c r="E1268" i="13" a="1"/>
  <c r="E1268" i="13" s="1"/>
  <c r="D1268" i="13"/>
  <c r="E1241" i="13" a="1"/>
  <c r="E1241" i="13" s="1"/>
  <c r="A1241" i="13" a="1"/>
  <c r="A1241" i="13" s="1"/>
  <c r="C1241" i="13" a="1"/>
  <c r="C1241" i="13" s="1"/>
  <c r="D1241" i="13"/>
  <c r="B1241" i="13" a="1"/>
  <c r="B1241" i="13" s="1"/>
  <c r="C1229" i="13" a="1"/>
  <c r="C1229" i="13" s="1"/>
  <c r="A1229" i="13" a="1"/>
  <c r="A1229" i="13" s="1"/>
  <c r="B1229" i="13" a="1"/>
  <c r="B1229" i="13" s="1"/>
  <c r="D1229" i="13"/>
  <c r="E1229" i="13" a="1"/>
  <c r="E1229" i="13" s="1"/>
  <c r="D1220" i="13"/>
  <c r="E1220" i="13" a="1"/>
  <c r="E1220" i="13" s="1"/>
  <c r="A1220" i="13" a="1"/>
  <c r="A1220" i="13" s="1"/>
  <c r="B1220" i="13" a="1"/>
  <c r="B1220" i="13" s="1"/>
  <c r="C1220" i="13" a="1"/>
  <c r="C1220" i="13" s="1"/>
  <c r="E1367" i="13" a="1"/>
  <c r="E1367" i="13" s="1"/>
  <c r="E1359" i="13" a="1"/>
  <c r="E1359" i="13" s="1"/>
  <c r="E1351" i="13" a="1"/>
  <c r="E1351" i="13" s="1"/>
  <c r="E1343" i="13" a="1"/>
  <c r="E1343" i="13" s="1"/>
  <c r="A1339" i="13" a="1"/>
  <c r="A1339" i="13" s="1"/>
  <c r="E1331" i="13" a="1"/>
  <c r="E1331" i="13" s="1"/>
  <c r="A1330" i="13" a="1"/>
  <c r="A1330" i="13" s="1"/>
  <c r="D1313" i="13"/>
  <c r="A1307" i="13" a="1"/>
  <c r="A1307" i="13" s="1"/>
  <c r="C1302" i="13" a="1"/>
  <c r="C1302" i="13" s="1"/>
  <c r="A1260" i="13" a="1"/>
  <c r="A1260" i="13" s="1"/>
  <c r="E1257" i="13" a="1"/>
  <c r="E1257" i="13" s="1"/>
  <c r="A1257" i="13" a="1"/>
  <c r="A1257" i="13" s="1"/>
  <c r="C1257" i="13" a="1"/>
  <c r="C1257" i="13" s="1"/>
  <c r="D1256" i="13"/>
  <c r="B1248" i="13" a="1"/>
  <c r="B1248" i="13" s="1"/>
  <c r="C1248" i="13" a="1"/>
  <c r="C1248" i="13" s="1"/>
  <c r="E1248" i="13" a="1"/>
  <c r="E1248" i="13" s="1"/>
  <c r="C1247" i="13" a="1"/>
  <c r="C1247" i="13" s="1"/>
  <c r="D1239" i="13"/>
  <c r="E1239" i="13" a="1"/>
  <c r="E1239" i="13" s="1"/>
  <c r="B1239" i="13" a="1"/>
  <c r="B1239" i="13" s="1"/>
  <c r="D1233" i="13"/>
  <c r="E1225" i="13" a="1"/>
  <c r="E1225" i="13" s="1"/>
  <c r="A1225" i="13" a="1"/>
  <c r="A1225" i="13" s="1"/>
  <c r="C1225" i="13" a="1"/>
  <c r="C1225" i="13" s="1"/>
  <c r="D1224" i="13"/>
  <c r="B1216" i="13" a="1"/>
  <c r="B1216" i="13" s="1"/>
  <c r="C1216" i="13" a="1"/>
  <c r="C1216" i="13" s="1"/>
  <c r="E1216" i="13" a="1"/>
  <c r="E1216" i="13" s="1"/>
  <c r="C1215" i="13" a="1"/>
  <c r="C1215" i="13" s="1"/>
  <c r="D1207" i="13"/>
  <c r="E1207" i="13" a="1"/>
  <c r="E1207" i="13" s="1"/>
  <c r="B1207" i="13" a="1"/>
  <c r="B1207" i="13" s="1"/>
  <c r="D1201" i="13"/>
  <c r="E1193" i="13" a="1"/>
  <c r="E1193" i="13" s="1"/>
  <c r="A1193" i="13" a="1"/>
  <c r="A1193" i="13" s="1"/>
  <c r="C1193" i="13" a="1"/>
  <c r="C1193" i="13" s="1"/>
  <c r="D1192" i="13"/>
  <c r="B1184" i="13" a="1"/>
  <c r="B1184" i="13" s="1"/>
  <c r="C1184" i="13" a="1"/>
  <c r="C1184" i="13" s="1"/>
  <c r="E1184" i="13" a="1"/>
  <c r="E1184" i="13" s="1"/>
  <c r="D1127" i="13"/>
  <c r="E1127" i="13" a="1"/>
  <c r="E1127" i="13" s="1"/>
  <c r="A1127" i="13" a="1"/>
  <c r="A1127" i="13" s="1"/>
  <c r="C1127" i="13" a="1"/>
  <c r="C1127" i="13" s="1"/>
  <c r="B1127" i="13" a="1"/>
  <c r="B1127" i="13" s="1"/>
  <c r="D1122" i="13"/>
  <c r="E1122" i="13" a="1"/>
  <c r="E1122" i="13" s="1"/>
  <c r="A1122" i="13" a="1"/>
  <c r="A1122" i="13" s="1"/>
  <c r="B1122" i="13" a="1"/>
  <c r="B1122" i="13" s="1"/>
  <c r="C1122" i="13" a="1"/>
  <c r="C1122" i="13" s="1"/>
  <c r="B1118" i="13" a="1"/>
  <c r="B1118" i="13" s="1"/>
  <c r="E1118" i="13" a="1"/>
  <c r="E1118" i="13" s="1"/>
  <c r="C1118" i="13" a="1"/>
  <c r="C1118" i="13" s="1"/>
  <c r="D1118" i="13"/>
  <c r="A1118" i="13" a="1"/>
  <c r="A1118" i="13" s="1"/>
  <c r="D1079" i="13"/>
  <c r="E1079" i="13" a="1"/>
  <c r="E1079" i="13" s="1"/>
  <c r="A1079" i="13" a="1"/>
  <c r="A1079" i="13" s="1"/>
  <c r="C1079" i="13" a="1"/>
  <c r="C1079" i="13" s="1"/>
  <c r="B1079" i="13" a="1"/>
  <c r="B1079" i="13" s="1"/>
  <c r="D999" i="13"/>
  <c r="E999" i="13" a="1"/>
  <c r="E999" i="13" s="1"/>
  <c r="A999" i="13" a="1"/>
  <c r="A999" i="13" s="1"/>
  <c r="C999" i="13" a="1"/>
  <c r="C999" i="13" s="1"/>
  <c r="B999" i="13" a="1"/>
  <c r="B999" i="13" s="1"/>
  <c r="B1259" i="13" a="1"/>
  <c r="B1259" i="13" s="1"/>
  <c r="D1259" i="13"/>
  <c r="B1235" i="13" a="1"/>
  <c r="B1235" i="13" s="1"/>
  <c r="D1235" i="13"/>
  <c r="C1226" i="13" a="1"/>
  <c r="C1226" i="13" s="1"/>
  <c r="D1226" i="13"/>
  <c r="B1203" i="13" a="1"/>
  <c r="B1203" i="13" s="1"/>
  <c r="D1203" i="13"/>
  <c r="C1194" i="13" a="1"/>
  <c r="C1194" i="13" s="1"/>
  <c r="D1194" i="13"/>
  <c r="C1181" i="13" a="1"/>
  <c r="C1181" i="13" s="1"/>
  <c r="A1181" i="13" a="1"/>
  <c r="A1181" i="13" s="1"/>
  <c r="B1181" i="13" a="1"/>
  <c r="B1181" i="13" s="1"/>
  <c r="E1178" i="13" a="1"/>
  <c r="E1178" i="13" s="1"/>
  <c r="B1176" i="13" a="1"/>
  <c r="B1176" i="13" s="1"/>
  <c r="C1176" i="13" a="1"/>
  <c r="C1176" i="13" s="1"/>
  <c r="E1176" i="13" a="1"/>
  <c r="E1176" i="13" s="1"/>
  <c r="B1163" i="13" a="1"/>
  <c r="B1163" i="13" s="1"/>
  <c r="C1163" i="13" a="1"/>
  <c r="C1163" i="13" s="1"/>
  <c r="D1163" i="13"/>
  <c r="E1163" i="13" a="1"/>
  <c r="E1163" i="13" s="1"/>
  <c r="A1163" i="13" a="1"/>
  <c r="A1163" i="13" s="1"/>
  <c r="C1136" i="13" a="1"/>
  <c r="C1136" i="13" s="1"/>
  <c r="A1136" i="13" a="1"/>
  <c r="A1136" i="13" s="1"/>
  <c r="B1136" i="13" a="1"/>
  <c r="B1136" i="13" s="1"/>
  <c r="D1136" i="13"/>
  <c r="E1136" i="13" a="1"/>
  <c r="E1136" i="13" s="1"/>
  <c r="D1114" i="13"/>
  <c r="E1114" i="13" a="1"/>
  <c r="E1114" i="13" s="1"/>
  <c r="B1114" i="13" a="1"/>
  <c r="B1114" i="13" s="1"/>
  <c r="C1114" i="13" a="1"/>
  <c r="C1114" i="13" s="1"/>
  <c r="A1114" i="13" a="1"/>
  <c r="A1114" i="13" s="1"/>
  <c r="E1249" i="13" a="1"/>
  <c r="E1249" i="13" s="1"/>
  <c r="A1249" i="13" a="1"/>
  <c r="A1249" i="13" s="1"/>
  <c r="C1249" i="13" a="1"/>
  <c r="C1249" i="13" s="1"/>
  <c r="B1240" i="13" a="1"/>
  <c r="B1240" i="13" s="1"/>
  <c r="C1240" i="13" a="1"/>
  <c r="C1240" i="13" s="1"/>
  <c r="E1240" i="13" a="1"/>
  <c r="E1240" i="13" s="1"/>
  <c r="D1231" i="13"/>
  <c r="E1231" i="13" a="1"/>
  <c r="E1231" i="13" s="1"/>
  <c r="B1231" i="13" a="1"/>
  <c r="B1231" i="13" s="1"/>
  <c r="E1217" i="13" a="1"/>
  <c r="E1217" i="13" s="1"/>
  <c r="A1217" i="13" a="1"/>
  <c r="A1217" i="13" s="1"/>
  <c r="C1217" i="13" a="1"/>
  <c r="C1217" i="13" s="1"/>
  <c r="B1208" i="13" a="1"/>
  <c r="B1208" i="13" s="1"/>
  <c r="C1208" i="13" a="1"/>
  <c r="C1208" i="13" s="1"/>
  <c r="E1208" i="13" a="1"/>
  <c r="E1208" i="13" s="1"/>
  <c r="D1199" i="13"/>
  <c r="E1199" i="13" a="1"/>
  <c r="E1199" i="13" s="1"/>
  <c r="B1199" i="13" a="1"/>
  <c r="B1199" i="13" s="1"/>
  <c r="E1185" i="13" a="1"/>
  <c r="E1185" i="13" s="1"/>
  <c r="A1185" i="13" a="1"/>
  <c r="A1185" i="13" s="1"/>
  <c r="C1185" i="13" a="1"/>
  <c r="C1185" i="13" s="1"/>
  <c r="E1181" i="13" a="1"/>
  <c r="E1181" i="13" s="1"/>
  <c r="B1179" i="13" a="1"/>
  <c r="B1179" i="13" s="1"/>
  <c r="D1179" i="13"/>
  <c r="A1179" i="13" a="1"/>
  <c r="A1179" i="13" s="1"/>
  <c r="C1173" i="13" a="1"/>
  <c r="C1173" i="13" s="1"/>
  <c r="A1173" i="13" a="1"/>
  <c r="A1173" i="13" s="1"/>
  <c r="B1173" i="13" a="1"/>
  <c r="B1173" i="13" s="1"/>
  <c r="E1170" i="13" a="1"/>
  <c r="E1170" i="13" s="1"/>
  <c r="B1168" i="13" a="1"/>
  <c r="B1168" i="13" s="1"/>
  <c r="C1168" i="13" a="1"/>
  <c r="C1168" i="13" s="1"/>
  <c r="E1168" i="13" a="1"/>
  <c r="E1168" i="13" s="1"/>
  <c r="B1155" i="13" a="1"/>
  <c r="B1155" i="13" s="1"/>
  <c r="C1155" i="13" a="1"/>
  <c r="C1155" i="13" s="1"/>
  <c r="D1155" i="13"/>
  <c r="E1155" i="13" a="1"/>
  <c r="E1155" i="13" s="1"/>
  <c r="A1155" i="13" a="1"/>
  <c r="A1155" i="13" s="1"/>
  <c r="E1143" i="13" a="1"/>
  <c r="E1143" i="13" s="1"/>
  <c r="A1143" i="13" a="1"/>
  <c r="A1143" i="13" s="1"/>
  <c r="B1143" i="13" a="1"/>
  <c r="B1143" i="13" s="1"/>
  <c r="D1143" i="13"/>
  <c r="A1140" i="13" a="1"/>
  <c r="A1140" i="13" s="1"/>
  <c r="D1140" i="13"/>
  <c r="E1140" i="13" a="1"/>
  <c r="E1140" i="13" s="1"/>
  <c r="B1140" i="13" a="1"/>
  <c r="B1140" i="13" s="1"/>
  <c r="C1140" i="13" a="1"/>
  <c r="C1140" i="13" s="1"/>
  <c r="C1133" i="13" a="1"/>
  <c r="C1133" i="13" s="1"/>
  <c r="D1133" i="13"/>
  <c r="A1133" i="13" a="1"/>
  <c r="A1133" i="13" s="1"/>
  <c r="E1133" i="13" a="1"/>
  <c r="E1133" i="13" s="1"/>
  <c r="D1058" i="13"/>
  <c r="E1058" i="13" a="1"/>
  <c r="E1058" i="13" s="1"/>
  <c r="A1058" i="13" a="1"/>
  <c r="A1058" i="13" s="1"/>
  <c r="B1058" i="13" a="1"/>
  <c r="B1058" i="13" s="1"/>
  <c r="C1058" i="13" a="1"/>
  <c r="C1058" i="13" s="1"/>
  <c r="D1303" i="13"/>
  <c r="B1303" i="13" a="1"/>
  <c r="B1303" i="13" s="1"/>
  <c r="A1302" i="13" a="1"/>
  <c r="A1302" i="13" s="1"/>
  <c r="D1287" i="13"/>
  <c r="B1287" i="13" a="1"/>
  <c r="B1287" i="13" s="1"/>
  <c r="C1280" i="13" a="1"/>
  <c r="C1280" i="13" s="1"/>
  <c r="D1271" i="13"/>
  <c r="B1271" i="13" a="1"/>
  <c r="B1271" i="13" s="1"/>
  <c r="C1264" i="13" a="1"/>
  <c r="C1264" i="13" s="1"/>
  <c r="D1262" i="13"/>
  <c r="D1260" i="13"/>
  <c r="E1259" i="13" a="1"/>
  <c r="E1259" i="13" s="1"/>
  <c r="E1258" i="13" a="1"/>
  <c r="E1258" i="13" s="1"/>
  <c r="C1250" i="13" a="1"/>
  <c r="C1250" i="13" s="1"/>
  <c r="D1250" i="13"/>
  <c r="E1235" i="13" a="1"/>
  <c r="E1235" i="13" s="1"/>
  <c r="B1227" i="13" a="1"/>
  <c r="B1227" i="13" s="1"/>
  <c r="D1227" i="13"/>
  <c r="C1218" i="13" a="1"/>
  <c r="C1218" i="13" s="1"/>
  <c r="D1218" i="13"/>
  <c r="E1203" i="13" a="1"/>
  <c r="E1203" i="13" s="1"/>
  <c r="B1195" i="13" a="1"/>
  <c r="B1195" i="13" s="1"/>
  <c r="D1195" i="13"/>
  <c r="C1186" i="13" a="1"/>
  <c r="C1186" i="13" s="1"/>
  <c r="D1186" i="13"/>
  <c r="D1181" i="13"/>
  <c r="E1179" i="13" a="1"/>
  <c r="E1179" i="13" s="1"/>
  <c r="E1173" i="13" a="1"/>
  <c r="E1173" i="13" s="1"/>
  <c r="B1171" i="13" a="1"/>
  <c r="B1171" i="13" s="1"/>
  <c r="D1171" i="13"/>
  <c r="A1171" i="13" a="1"/>
  <c r="A1171" i="13" s="1"/>
  <c r="B1170" i="13" a="1"/>
  <c r="B1170" i="13" s="1"/>
  <c r="C1165" i="13" a="1"/>
  <c r="C1165" i="13" s="1"/>
  <c r="A1165" i="13" a="1"/>
  <c r="A1165" i="13" s="1"/>
  <c r="B1165" i="13" a="1"/>
  <c r="B1165" i="13" s="1"/>
  <c r="B1160" i="13" a="1"/>
  <c r="B1160" i="13" s="1"/>
  <c r="C1160" i="13" a="1"/>
  <c r="C1160" i="13" s="1"/>
  <c r="E1160" i="13" a="1"/>
  <c r="E1160" i="13" s="1"/>
  <c r="A1160" i="13" a="1"/>
  <c r="A1160" i="13" s="1"/>
  <c r="C1152" i="13" a="1"/>
  <c r="C1152" i="13" s="1"/>
  <c r="A1152" i="13" a="1"/>
  <c r="A1152" i="13" s="1"/>
  <c r="B1152" i="13" a="1"/>
  <c r="B1152" i="13" s="1"/>
  <c r="D1152" i="13"/>
  <c r="E1152" i="13" a="1"/>
  <c r="E1152" i="13" s="1"/>
  <c r="E1135" i="13" a="1"/>
  <c r="E1135" i="13" s="1"/>
  <c r="A1135" i="13" a="1"/>
  <c r="A1135" i="13" s="1"/>
  <c r="B1135" i="13" a="1"/>
  <c r="B1135" i="13" s="1"/>
  <c r="D1135" i="13"/>
  <c r="B1232" i="13" a="1"/>
  <c r="B1232" i="13" s="1"/>
  <c r="C1232" i="13" a="1"/>
  <c r="C1232" i="13" s="1"/>
  <c r="E1232" i="13" a="1"/>
  <c r="E1232" i="13" s="1"/>
  <c r="C1231" i="13" a="1"/>
  <c r="C1231" i="13" s="1"/>
  <c r="D1223" i="13"/>
  <c r="E1223" i="13" a="1"/>
  <c r="E1223" i="13" s="1"/>
  <c r="B1223" i="13" a="1"/>
  <c r="B1223" i="13" s="1"/>
  <c r="E1209" i="13" a="1"/>
  <c r="E1209" i="13" s="1"/>
  <c r="A1209" i="13" a="1"/>
  <c r="A1209" i="13" s="1"/>
  <c r="C1209" i="13" a="1"/>
  <c r="C1209" i="13" s="1"/>
  <c r="D1208" i="13"/>
  <c r="B1200" i="13" a="1"/>
  <c r="B1200" i="13" s="1"/>
  <c r="C1200" i="13" a="1"/>
  <c r="C1200" i="13" s="1"/>
  <c r="E1200" i="13" a="1"/>
  <c r="E1200" i="13" s="1"/>
  <c r="C1199" i="13" a="1"/>
  <c r="C1199" i="13" s="1"/>
  <c r="D1191" i="13"/>
  <c r="E1191" i="13" a="1"/>
  <c r="E1191" i="13" s="1"/>
  <c r="B1191" i="13" a="1"/>
  <c r="B1191" i="13" s="1"/>
  <c r="D1185" i="13"/>
  <c r="E1177" i="13" a="1"/>
  <c r="E1177" i="13" s="1"/>
  <c r="A1177" i="13" a="1"/>
  <c r="A1177" i="13" s="1"/>
  <c r="C1177" i="13" a="1"/>
  <c r="C1177" i="13" s="1"/>
  <c r="D1177" i="13"/>
  <c r="D1173" i="13"/>
  <c r="E1165" i="13" a="1"/>
  <c r="E1165" i="13" s="1"/>
  <c r="C1139" i="13" a="1"/>
  <c r="C1139" i="13" s="1"/>
  <c r="D1139" i="13"/>
  <c r="E1139" i="13" a="1"/>
  <c r="E1139" i="13" s="1"/>
  <c r="B1139" i="13" a="1"/>
  <c r="B1139" i="13" s="1"/>
  <c r="C1135" i="13" a="1"/>
  <c r="C1135" i="13" s="1"/>
  <c r="D1111" i="13"/>
  <c r="E1111" i="13" a="1"/>
  <c r="E1111" i="13" s="1"/>
  <c r="A1111" i="13" a="1"/>
  <c r="A1111" i="13" s="1"/>
  <c r="C1111" i="13" a="1"/>
  <c r="C1111" i="13" s="1"/>
  <c r="B1111" i="13" a="1"/>
  <c r="B1111" i="13" s="1"/>
  <c r="D1050" i="13"/>
  <c r="E1050" i="13" a="1"/>
  <c r="E1050" i="13" s="1"/>
  <c r="B1050" i="13" a="1"/>
  <c r="B1050" i="13" s="1"/>
  <c r="C1050" i="13" a="1"/>
  <c r="C1050" i="13" s="1"/>
  <c r="A1050" i="13" a="1"/>
  <c r="A1050" i="13" s="1"/>
  <c r="D1034" i="13"/>
  <c r="E1034" i="13" a="1"/>
  <c r="E1034" i="13" s="1"/>
  <c r="A1034" i="13" a="1"/>
  <c r="A1034" i="13" s="1"/>
  <c r="B1034" i="13" a="1"/>
  <c r="B1034" i="13" s="1"/>
  <c r="C1034" i="13" a="1"/>
  <c r="C1034" i="13" s="1"/>
  <c r="B1367" i="13" a="1"/>
  <c r="B1367" i="13" s="1"/>
  <c r="C1361" i="13" a="1"/>
  <c r="C1361" i="13" s="1"/>
  <c r="C1353" i="13" a="1"/>
  <c r="C1353" i="13" s="1"/>
  <c r="C1345" i="13" a="1"/>
  <c r="C1345" i="13" s="1"/>
  <c r="E1303" i="13" a="1"/>
  <c r="E1303" i="13" s="1"/>
  <c r="B1299" i="13" a="1"/>
  <c r="B1299" i="13" s="1"/>
  <c r="D1299" i="13"/>
  <c r="E1287" i="13" a="1"/>
  <c r="E1287" i="13" s="1"/>
  <c r="B1283" i="13" a="1"/>
  <c r="B1283" i="13" s="1"/>
  <c r="D1283" i="13"/>
  <c r="B1267" i="13" a="1"/>
  <c r="B1267" i="13" s="1"/>
  <c r="D1267" i="13"/>
  <c r="C1260" i="13" a="1"/>
  <c r="C1260" i="13" s="1"/>
  <c r="C1259" i="13" a="1"/>
  <c r="C1259" i="13" s="1"/>
  <c r="B1257" i="13" a="1"/>
  <c r="B1257" i="13" s="1"/>
  <c r="B1251" i="13" a="1"/>
  <c r="B1251" i="13" s="1"/>
  <c r="D1251" i="13"/>
  <c r="A1248" i="13" a="1"/>
  <c r="A1248" i="13" s="1"/>
  <c r="C1242" i="13" a="1"/>
  <c r="C1242" i="13" s="1"/>
  <c r="D1242" i="13"/>
  <c r="A1239" i="13" a="1"/>
  <c r="A1239" i="13" s="1"/>
  <c r="C1235" i="13" a="1"/>
  <c r="C1235" i="13" s="1"/>
  <c r="B1225" i="13" a="1"/>
  <c r="B1225" i="13" s="1"/>
  <c r="B1219" i="13" a="1"/>
  <c r="B1219" i="13" s="1"/>
  <c r="D1219" i="13"/>
  <c r="A1216" i="13" a="1"/>
  <c r="A1216" i="13" s="1"/>
  <c r="C1210" i="13" a="1"/>
  <c r="C1210" i="13" s="1"/>
  <c r="D1210" i="13"/>
  <c r="A1207" i="13" a="1"/>
  <c r="A1207" i="13" s="1"/>
  <c r="C1203" i="13" a="1"/>
  <c r="C1203" i="13" s="1"/>
  <c r="B1187" i="13" a="1"/>
  <c r="B1187" i="13" s="1"/>
  <c r="D1187" i="13"/>
  <c r="D1183" i="13"/>
  <c r="E1183" i="13" a="1"/>
  <c r="E1183" i="13" s="1"/>
  <c r="B1183" i="13" a="1"/>
  <c r="B1183" i="13" s="1"/>
  <c r="C1183" i="13" a="1"/>
  <c r="C1183" i="13" s="1"/>
  <c r="C1179" i="13" a="1"/>
  <c r="C1179" i="13" s="1"/>
  <c r="E1169" i="13" a="1"/>
  <c r="E1169" i="13" s="1"/>
  <c r="A1169" i="13" a="1"/>
  <c r="A1169" i="13" s="1"/>
  <c r="C1169" i="13" a="1"/>
  <c r="C1169" i="13" s="1"/>
  <c r="D1169" i="13"/>
  <c r="D1159" i="13"/>
  <c r="E1159" i="13" a="1"/>
  <c r="E1159" i="13" s="1"/>
  <c r="A1159" i="13" a="1"/>
  <c r="A1159" i="13" s="1"/>
  <c r="B1159" i="13" a="1"/>
  <c r="B1159" i="13" s="1"/>
  <c r="C1159" i="13" a="1"/>
  <c r="C1159" i="13" s="1"/>
  <c r="C1157" i="13" a="1"/>
  <c r="C1157" i="13" s="1"/>
  <c r="D1157" i="13"/>
  <c r="A1157" i="13" a="1"/>
  <c r="A1157" i="13" s="1"/>
  <c r="B1157" i="13" a="1"/>
  <c r="B1157" i="13" s="1"/>
  <c r="E1151" i="13" a="1"/>
  <c r="E1151" i="13" s="1"/>
  <c r="B1151" i="13" a="1"/>
  <c r="B1151" i="13" s="1"/>
  <c r="C1151" i="13" a="1"/>
  <c r="C1151" i="13" s="1"/>
  <c r="A1151" i="13" a="1"/>
  <c r="A1151" i="13" s="1"/>
  <c r="D1149" i="13"/>
  <c r="E1149" i="13" a="1"/>
  <c r="E1149" i="13" s="1"/>
  <c r="A1149" i="13" a="1"/>
  <c r="A1149" i="13" s="1"/>
  <c r="B1149" i="13" a="1"/>
  <c r="B1149" i="13" s="1"/>
  <c r="C1149" i="13" a="1"/>
  <c r="C1149" i="13" s="1"/>
  <c r="A1147" i="13" a="1"/>
  <c r="A1147" i="13" s="1"/>
  <c r="B1147" i="13" a="1"/>
  <c r="B1147" i="13" s="1"/>
  <c r="C1147" i="13" a="1"/>
  <c r="C1147" i="13" s="1"/>
  <c r="D1147" i="13"/>
  <c r="E1147" i="13" a="1"/>
  <c r="E1147" i="13" s="1"/>
  <c r="D1090" i="13"/>
  <c r="E1090" i="13" a="1"/>
  <c r="E1090" i="13" s="1"/>
  <c r="A1090" i="13" a="1"/>
  <c r="A1090" i="13" s="1"/>
  <c r="B1090" i="13" a="1"/>
  <c r="B1090" i="13" s="1"/>
  <c r="C1090" i="13" a="1"/>
  <c r="C1090" i="13" s="1"/>
  <c r="D1082" i="13"/>
  <c r="E1082" i="13" a="1"/>
  <c r="E1082" i="13" s="1"/>
  <c r="B1082" i="13" a="1"/>
  <c r="B1082" i="13" s="1"/>
  <c r="C1082" i="13" a="1"/>
  <c r="C1082" i="13" s="1"/>
  <c r="A1082" i="13" a="1"/>
  <c r="A1082" i="13" s="1"/>
  <c r="D1066" i="13"/>
  <c r="E1066" i="13" a="1"/>
  <c r="E1066" i="13" s="1"/>
  <c r="A1066" i="13" a="1"/>
  <c r="A1066" i="13" s="1"/>
  <c r="B1066" i="13" a="1"/>
  <c r="B1066" i="13" s="1"/>
  <c r="C1066" i="13" a="1"/>
  <c r="C1066" i="13" s="1"/>
  <c r="D1031" i="13"/>
  <c r="E1031" i="13" a="1"/>
  <c r="E1031" i="13" s="1"/>
  <c r="A1031" i="13" a="1"/>
  <c r="A1031" i="13" s="1"/>
  <c r="C1031" i="13" a="1"/>
  <c r="C1031" i="13" s="1"/>
  <c r="B1031" i="13" a="1"/>
  <c r="B1031" i="13" s="1"/>
  <c r="A1331" i="13" a="1"/>
  <c r="A1331" i="13" s="1"/>
  <c r="B1321" i="13" a="1"/>
  <c r="B1321" i="13" s="1"/>
  <c r="E1302" i="13" a="1"/>
  <c r="E1302" i="13" s="1"/>
  <c r="A1296" i="13" a="1"/>
  <c r="A1296" i="13" s="1"/>
  <c r="A1281" i="13" a="1"/>
  <c r="A1281" i="13" s="1"/>
  <c r="C1281" i="13" a="1"/>
  <c r="C1281" i="13" s="1"/>
  <c r="A1280" i="13" a="1"/>
  <c r="A1280" i="13" s="1"/>
  <c r="A1265" i="13" a="1"/>
  <c r="A1265" i="13" s="1"/>
  <c r="C1265" i="13" a="1"/>
  <c r="C1265" i="13" s="1"/>
  <c r="A1264" i="13" a="1"/>
  <c r="A1264" i="13" s="1"/>
  <c r="B1256" i="13" a="1"/>
  <c r="B1256" i="13" s="1"/>
  <c r="C1256" i="13" a="1"/>
  <c r="C1256" i="13" s="1"/>
  <c r="E1256" i="13" a="1"/>
  <c r="E1256" i="13" s="1"/>
  <c r="D1247" i="13"/>
  <c r="E1247" i="13" a="1"/>
  <c r="E1247" i="13" s="1"/>
  <c r="B1247" i="13" a="1"/>
  <c r="B1247" i="13" s="1"/>
  <c r="E1233" i="13" a="1"/>
  <c r="E1233" i="13" s="1"/>
  <c r="A1233" i="13" a="1"/>
  <c r="A1233" i="13" s="1"/>
  <c r="C1233" i="13" a="1"/>
  <c r="C1233" i="13" s="1"/>
  <c r="D1232" i="13"/>
  <c r="B1224" i="13" a="1"/>
  <c r="B1224" i="13" s="1"/>
  <c r="C1224" i="13" a="1"/>
  <c r="C1224" i="13" s="1"/>
  <c r="E1224" i="13" a="1"/>
  <c r="E1224" i="13" s="1"/>
  <c r="C1223" i="13" a="1"/>
  <c r="C1223" i="13" s="1"/>
  <c r="D1215" i="13"/>
  <c r="E1215" i="13" a="1"/>
  <c r="E1215" i="13" s="1"/>
  <c r="B1215" i="13" a="1"/>
  <c r="B1215" i="13" s="1"/>
  <c r="D1209" i="13"/>
  <c r="E1201" i="13" a="1"/>
  <c r="E1201" i="13" s="1"/>
  <c r="A1201" i="13" a="1"/>
  <c r="A1201" i="13" s="1"/>
  <c r="C1201" i="13" a="1"/>
  <c r="C1201" i="13" s="1"/>
  <c r="D1200" i="13"/>
  <c r="B1192" i="13" a="1"/>
  <c r="B1192" i="13" s="1"/>
  <c r="C1192" i="13" a="1"/>
  <c r="C1192" i="13" s="1"/>
  <c r="E1192" i="13" a="1"/>
  <c r="E1192" i="13" s="1"/>
  <c r="C1191" i="13" a="1"/>
  <c r="C1191" i="13" s="1"/>
  <c r="C1178" i="13" a="1"/>
  <c r="C1178" i="13" s="1"/>
  <c r="D1178" i="13"/>
  <c r="D1175" i="13"/>
  <c r="E1175" i="13" a="1"/>
  <c r="E1175" i="13" s="1"/>
  <c r="B1175" i="13" a="1"/>
  <c r="B1175" i="13" s="1"/>
  <c r="C1175" i="13" a="1"/>
  <c r="C1175" i="13" s="1"/>
  <c r="C1171" i="13" a="1"/>
  <c r="C1171" i="13" s="1"/>
  <c r="A1168" i="13" a="1"/>
  <c r="A1168" i="13" s="1"/>
  <c r="D1164" i="13"/>
  <c r="E1164" i="13" a="1"/>
  <c r="E1164" i="13" s="1"/>
  <c r="A1164" i="13" a="1"/>
  <c r="A1164" i="13" s="1"/>
  <c r="C1164" i="13" a="1"/>
  <c r="C1164" i="13" s="1"/>
  <c r="A1139" i="13" a="1"/>
  <c r="A1139" i="13" s="1"/>
  <c r="C1128" i="13" a="1"/>
  <c r="C1128" i="13" s="1"/>
  <c r="D1128" i="13"/>
  <c r="E1128" i="13" a="1"/>
  <c r="E1128" i="13" s="1"/>
  <c r="A1128" i="13" a="1"/>
  <c r="A1128" i="13" s="1"/>
  <c r="B1128" i="13" a="1"/>
  <c r="B1128" i="13" s="1"/>
  <c r="D1015" i="13"/>
  <c r="E1015" i="13" a="1"/>
  <c r="E1015" i="13" s="1"/>
  <c r="A1015" i="13" a="1"/>
  <c r="A1015" i="13" s="1"/>
  <c r="C1015" i="13" a="1"/>
  <c r="C1015" i="13" s="1"/>
  <c r="B1015" i="13" a="1"/>
  <c r="B1015" i="13" s="1"/>
  <c r="C1303" i="13" a="1"/>
  <c r="C1303" i="13" s="1"/>
  <c r="D1295" i="13"/>
  <c r="B1295" i="13" a="1"/>
  <c r="B1295" i="13" s="1"/>
  <c r="C1287" i="13" a="1"/>
  <c r="C1287" i="13" s="1"/>
  <c r="D1279" i="13"/>
  <c r="B1279" i="13" a="1"/>
  <c r="B1279" i="13" s="1"/>
  <c r="D1263" i="13"/>
  <c r="B1263" i="13" a="1"/>
  <c r="B1263" i="13" s="1"/>
  <c r="A1259" i="13" a="1"/>
  <c r="A1259" i="13" s="1"/>
  <c r="A1258" i="13" a="1"/>
  <c r="A1258" i="13" s="1"/>
  <c r="E1251" i="13" a="1"/>
  <c r="E1251" i="13" s="1"/>
  <c r="B1249" i="13" a="1"/>
  <c r="B1249" i="13" s="1"/>
  <c r="B1243" i="13" a="1"/>
  <c r="B1243" i="13" s="1"/>
  <c r="D1243" i="13"/>
  <c r="A1240" i="13" a="1"/>
  <c r="A1240" i="13" s="1"/>
  <c r="C1234" i="13" a="1"/>
  <c r="C1234" i="13" s="1"/>
  <c r="D1234" i="13"/>
  <c r="A1231" i="13" a="1"/>
  <c r="A1231" i="13" s="1"/>
  <c r="A1226" i="13" a="1"/>
  <c r="A1226" i="13" s="1"/>
  <c r="E1219" i="13" a="1"/>
  <c r="E1219" i="13" s="1"/>
  <c r="B1217" i="13" a="1"/>
  <c r="B1217" i="13" s="1"/>
  <c r="B1211" i="13" a="1"/>
  <c r="B1211" i="13" s="1"/>
  <c r="D1211" i="13"/>
  <c r="A1208" i="13" a="1"/>
  <c r="A1208" i="13" s="1"/>
  <c r="C1202" i="13" a="1"/>
  <c r="C1202" i="13" s="1"/>
  <c r="D1202" i="13"/>
  <c r="A1199" i="13" a="1"/>
  <c r="A1199" i="13" s="1"/>
  <c r="A1194" i="13" a="1"/>
  <c r="A1194" i="13" s="1"/>
  <c r="D1188" i="13"/>
  <c r="E1188" i="13" a="1"/>
  <c r="E1188" i="13" s="1"/>
  <c r="A1188" i="13" a="1"/>
  <c r="A1188" i="13" s="1"/>
  <c r="E1187" i="13" a="1"/>
  <c r="E1187" i="13" s="1"/>
  <c r="B1185" i="13" a="1"/>
  <c r="B1185" i="13" s="1"/>
  <c r="C1170" i="13" a="1"/>
  <c r="C1170" i="13" s="1"/>
  <c r="D1170" i="13"/>
  <c r="D1167" i="13"/>
  <c r="E1167" i="13" a="1"/>
  <c r="E1167" i="13" s="1"/>
  <c r="B1167" i="13" a="1"/>
  <c r="B1167" i="13" s="1"/>
  <c r="C1167" i="13" a="1"/>
  <c r="C1167" i="13" s="1"/>
  <c r="D1156" i="13"/>
  <c r="E1156" i="13" a="1"/>
  <c r="E1156" i="13" s="1"/>
  <c r="A1156" i="13" a="1"/>
  <c r="A1156" i="13" s="1"/>
  <c r="C1156" i="13" a="1"/>
  <c r="C1156" i="13" s="1"/>
  <c r="D1146" i="13"/>
  <c r="B1146" i="13" a="1"/>
  <c r="B1146" i="13" s="1"/>
  <c r="C1146" i="13" a="1"/>
  <c r="C1146" i="13" s="1"/>
  <c r="A1146" i="13" a="1"/>
  <c r="A1146" i="13" s="1"/>
  <c r="D1098" i="13"/>
  <c r="E1098" i="13" a="1"/>
  <c r="E1098" i="13" s="1"/>
  <c r="A1098" i="13" a="1"/>
  <c r="A1098" i="13" s="1"/>
  <c r="B1098" i="13" a="1"/>
  <c r="B1098" i="13" s="1"/>
  <c r="C1098" i="13" a="1"/>
  <c r="C1098" i="13" s="1"/>
  <c r="D1047" i="13"/>
  <c r="E1047" i="13" a="1"/>
  <c r="E1047" i="13" s="1"/>
  <c r="A1047" i="13" a="1"/>
  <c r="A1047" i="13" s="1"/>
  <c r="C1047" i="13" a="1"/>
  <c r="C1047" i="13" s="1"/>
  <c r="B1047" i="13" a="1"/>
  <c r="B1047" i="13" s="1"/>
  <c r="D1161" i="13"/>
  <c r="D1153" i="13"/>
  <c r="D1144" i="13"/>
  <c r="A1142" i="13" a="1"/>
  <c r="A1142" i="13" s="1"/>
  <c r="B1141" i="13" a="1"/>
  <c r="B1141" i="13" s="1"/>
  <c r="C1138" i="13" a="1"/>
  <c r="C1138" i="13" s="1"/>
  <c r="B1123" i="13" a="1"/>
  <c r="B1123" i="13" s="1"/>
  <c r="C1123" i="13" a="1"/>
  <c r="C1123" i="13" s="1"/>
  <c r="B1106" i="13" a="1"/>
  <c r="B1106" i="13" s="1"/>
  <c r="D1096" i="13"/>
  <c r="B1074" i="13" a="1"/>
  <c r="B1074" i="13" s="1"/>
  <c r="D1064" i="13"/>
  <c r="B1042" i="13" a="1"/>
  <c r="B1042" i="13" s="1"/>
  <c r="D1032" i="13"/>
  <c r="D1026" i="13"/>
  <c r="E1026" i="13" a="1"/>
  <c r="E1026" i="13" s="1"/>
  <c r="B1026" i="13" a="1"/>
  <c r="B1026" i="13" s="1"/>
  <c r="D1023" i="13"/>
  <c r="E1023" i="13" a="1"/>
  <c r="E1023" i="13" s="1"/>
  <c r="A1023" i="13" a="1"/>
  <c r="A1023" i="13" s="1"/>
  <c r="C1023" i="13" a="1"/>
  <c r="C1023" i="13" s="1"/>
  <c r="D1018" i="13"/>
  <c r="E1018" i="13" a="1"/>
  <c r="E1018" i="13" s="1"/>
  <c r="B1018" i="13" a="1"/>
  <c r="B1018" i="13" s="1"/>
  <c r="C1013" i="13" a="1"/>
  <c r="C1013" i="13" s="1"/>
  <c r="D1013" i="13"/>
  <c r="B1013" i="13" a="1"/>
  <c r="B1013" i="13" s="1"/>
  <c r="B1003" i="13" a="1"/>
  <c r="B1003" i="13" s="1"/>
  <c r="C1003" i="13" a="1"/>
  <c r="C1003" i="13" s="1"/>
  <c r="E1003" i="13" a="1"/>
  <c r="E1003" i="13" s="1"/>
  <c r="A1003" i="13" a="1"/>
  <c r="A1003" i="13" s="1"/>
  <c r="B990" i="13" a="1"/>
  <c r="B990" i="13" s="1"/>
  <c r="D990" i="13"/>
  <c r="E990" i="13" a="1"/>
  <c r="E990" i="13" s="1"/>
  <c r="A990" i="13" a="1"/>
  <c r="A990" i="13" s="1"/>
  <c r="B963" i="13" a="1"/>
  <c r="B963" i="13" s="1"/>
  <c r="C963" i="13" a="1"/>
  <c r="C963" i="13" s="1"/>
  <c r="E963" i="13" a="1"/>
  <c r="E963" i="13" s="1"/>
  <c r="A963" i="13" a="1"/>
  <c r="A963" i="13" s="1"/>
  <c r="D884" i="13"/>
  <c r="E884" i="13" a="1"/>
  <c r="E884" i="13" s="1"/>
  <c r="A884" i="13" a="1"/>
  <c r="A884" i="13" s="1"/>
  <c r="B884" i="13" a="1"/>
  <c r="B884" i="13" s="1"/>
  <c r="C884" i="13" a="1"/>
  <c r="C884" i="13" s="1"/>
  <c r="B1162" i="13" a="1"/>
  <c r="B1162" i="13" s="1"/>
  <c r="B1154" i="13" a="1"/>
  <c r="B1154" i="13" s="1"/>
  <c r="C1125" i="13" a="1"/>
  <c r="C1125" i="13" s="1"/>
  <c r="D1125" i="13"/>
  <c r="E1124" i="13" a="1"/>
  <c r="E1124" i="13" s="1"/>
  <c r="A1124" i="13" a="1"/>
  <c r="A1124" i="13" s="1"/>
  <c r="C1117" i="13" a="1"/>
  <c r="C1117" i="13" s="1"/>
  <c r="D1117" i="13"/>
  <c r="B1117" i="13" a="1"/>
  <c r="B1117" i="13" s="1"/>
  <c r="E1108" i="13" a="1"/>
  <c r="E1108" i="13" s="1"/>
  <c r="A1108" i="13" a="1"/>
  <c r="A1108" i="13" s="1"/>
  <c r="D1103" i="13"/>
  <c r="E1103" i="13" a="1"/>
  <c r="E1103" i="13" s="1"/>
  <c r="A1103" i="13" a="1"/>
  <c r="A1103" i="13" s="1"/>
  <c r="C1103" i="13" a="1"/>
  <c r="C1103" i="13" s="1"/>
  <c r="B1099" i="13" a="1"/>
  <c r="B1099" i="13" s="1"/>
  <c r="C1099" i="13" a="1"/>
  <c r="C1099" i="13" s="1"/>
  <c r="A1099" i="13" a="1"/>
  <c r="A1099" i="13" s="1"/>
  <c r="B1094" i="13" a="1"/>
  <c r="B1094" i="13" s="1"/>
  <c r="E1094" i="13" a="1"/>
  <c r="E1094" i="13" s="1"/>
  <c r="C1085" i="13" a="1"/>
  <c r="C1085" i="13" s="1"/>
  <c r="D1085" i="13"/>
  <c r="B1085" i="13" a="1"/>
  <c r="B1085" i="13" s="1"/>
  <c r="E1076" i="13" a="1"/>
  <c r="E1076" i="13" s="1"/>
  <c r="A1076" i="13" a="1"/>
  <c r="A1076" i="13" s="1"/>
  <c r="D1071" i="13"/>
  <c r="E1071" i="13" a="1"/>
  <c r="E1071" i="13" s="1"/>
  <c r="A1071" i="13" a="1"/>
  <c r="A1071" i="13" s="1"/>
  <c r="C1071" i="13" a="1"/>
  <c r="C1071" i="13" s="1"/>
  <c r="B1067" i="13" a="1"/>
  <c r="B1067" i="13" s="1"/>
  <c r="C1067" i="13" a="1"/>
  <c r="C1067" i="13" s="1"/>
  <c r="A1067" i="13" a="1"/>
  <c r="A1067" i="13" s="1"/>
  <c r="B1064" i="13" a="1"/>
  <c r="B1064" i="13" s="1"/>
  <c r="B1062" i="13" a="1"/>
  <c r="B1062" i="13" s="1"/>
  <c r="E1062" i="13" a="1"/>
  <c r="E1062" i="13" s="1"/>
  <c r="C1053" i="13" a="1"/>
  <c r="C1053" i="13" s="1"/>
  <c r="D1053" i="13"/>
  <c r="B1053" i="13" a="1"/>
  <c r="B1053" i="13" s="1"/>
  <c r="E1044" i="13" a="1"/>
  <c r="E1044" i="13" s="1"/>
  <c r="A1044" i="13" a="1"/>
  <c r="A1044" i="13" s="1"/>
  <c r="D1039" i="13"/>
  <c r="E1039" i="13" a="1"/>
  <c r="E1039" i="13" s="1"/>
  <c r="A1039" i="13" a="1"/>
  <c r="A1039" i="13" s="1"/>
  <c r="C1039" i="13" a="1"/>
  <c r="C1039" i="13" s="1"/>
  <c r="B1035" i="13" a="1"/>
  <c r="B1035" i="13" s="1"/>
  <c r="C1035" i="13" a="1"/>
  <c r="C1035" i="13" s="1"/>
  <c r="A1035" i="13" a="1"/>
  <c r="A1035" i="13" s="1"/>
  <c r="B1032" i="13" a="1"/>
  <c r="B1032" i="13" s="1"/>
  <c r="B1030" i="13" a="1"/>
  <c r="B1030" i="13" s="1"/>
  <c r="E1030" i="13" a="1"/>
  <c r="E1030" i="13" s="1"/>
  <c r="C1016" i="13" a="1"/>
  <c r="C1016" i="13" s="1"/>
  <c r="A1016" i="13" a="1"/>
  <c r="A1016" i="13" s="1"/>
  <c r="B1006" i="13" a="1"/>
  <c r="B1006" i="13" s="1"/>
  <c r="D1006" i="13"/>
  <c r="E1006" i="13" a="1"/>
  <c r="E1006" i="13" s="1"/>
  <c r="D1003" i="13"/>
  <c r="A1001" i="13" a="1"/>
  <c r="A1001" i="13" s="1"/>
  <c r="B1001" i="13" a="1"/>
  <c r="B1001" i="13" s="1"/>
  <c r="D1001" i="13"/>
  <c r="E996" i="13" a="1"/>
  <c r="E996" i="13" s="1"/>
  <c r="A996" i="13" a="1"/>
  <c r="A996" i="13" s="1"/>
  <c r="C996" i="13" a="1"/>
  <c r="C996" i="13" s="1"/>
  <c r="D994" i="13"/>
  <c r="E994" i="13" a="1"/>
  <c r="E994" i="13" s="1"/>
  <c r="B994" i="13" a="1"/>
  <c r="B994" i="13" s="1"/>
  <c r="C994" i="13" a="1"/>
  <c r="C994" i="13" s="1"/>
  <c r="D983" i="13"/>
  <c r="E983" i="13" a="1"/>
  <c r="E983" i="13" s="1"/>
  <c r="A983" i="13" a="1"/>
  <c r="A983" i="13" s="1"/>
  <c r="C983" i="13" a="1"/>
  <c r="C983" i="13" s="1"/>
  <c r="A969" i="13" a="1"/>
  <c r="A969" i="13" s="1"/>
  <c r="B969" i="13" a="1"/>
  <c r="B969" i="13" s="1"/>
  <c r="D969" i="13"/>
  <c r="E969" i="13" a="1"/>
  <c r="E969" i="13" s="1"/>
  <c r="D963" i="13"/>
  <c r="B947" i="13" a="1"/>
  <c r="B947" i="13" s="1"/>
  <c r="C947" i="13" a="1"/>
  <c r="C947" i="13" s="1"/>
  <c r="D947" i="13"/>
  <c r="E947" i="13" a="1"/>
  <c r="E947" i="13" s="1"/>
  <c r="A947" i="13" a="1"/>
  <c r="A947" i="13" s="1"/>
  <c r="B931" i="13" a="1"/>
  <c r="B931" i="13" s="1"/>
  <c r="C931" i="13" a="1"/>
  <c r="C931" i="13" s="1"/>
  <c r="D931" i="13"/>
  <c r="E931" i="13" a="1"/>
  <c r="E931" i="13" s="1"/>
  <c r="A931" i="13" a="1"/>
  <c r="A931" i="13" s="1"/>
  <c r="D876" i="13"/>
  <c r="E876" i="13" a="1"/>
  <c r="E876" i="13" s="1"/>
  <c r="A876" i="13" a="1"/>
  <c r="A876" i="13" s="1"/>
  <c r="B876" i="13" a="1"/>
  <c r="B876" i="13" s="1"/>
  <c r="C876" i="13" a="1"/>
  <c r="C876" i="13" s="1"/>
  <c r="C1161" i="13" a="1"/>
  <c r="C1161" i="13" s="1"/>
  <c r="C1153" i="13" a="1"/>
  <c r="C1153" i="13" s="1"/>
  <c r="A1150" i="13" a="1"/>
  <c r="A1150" i="13" s="1"/>
  <c r="C1148" i="13" a="1"/>
  <c r="C1148" i="13" s="1"/>
  <c r="B1145" i="13" a="1"/>
  <c r="B1145" i="13" s="1"/>
  <c r="E1142" i="13" a="1"/>
  <c r="E1142" i="13" s="1"/>
  <c r="A1141" i="13" a="1"/>
  <c r="A1141" i="13" s="1"/>
  <c r="D1134" i="13"/>
  <c r="E1123" i="13" a="1"/>
  <c r="E1123" i="13" s="1"/>
  <c r="D1120" i="13"/>
  <c r="E1099" i="13" a="1"/>
  <c r="E1099" i="13" s="1"/>
  <c r="A1096" i="13" a="1"/>
  <c r="A1096" i="13" s="1"/>
  <c r="D1088" i="13"/>
  <c r="E1067" i="13" a="1"/>
  <c r="E1067" i="13" s="1"/>
  <c r="A1064" i="13" a="1"/>
  <c r="A1064" i="13" s="1"/>
  <c r="D1056" i="13"/>
  <c r="E1035" i="13" a="1"/>
  <c r="E1035" i="13" s="1"/>
  <c r="A1032" i="13" a="1"/>
  <c r="A1032" i="13" s="1"/>
  <c r="C1026" i="13" a="1"/>
  <c r="C1026" i="13" s="1"/>
  <c r="C1021" i="13" a="1"/>
  <c r="C1021" i="13" s="1"/>
  <c r="D1021" i="13"/>
  <c r="B1021" i="13" a="1"/>
  <c r="B1021" i="13" s="1"/>
  <c r="C1018" i="13" a="1"/>
  <c r="C1018" i="13" s="1"/>
  <c r="E1013" i="13" a="1"/>
  <c r="E1013" i="13" s="1"/>
  <c r="B1011" i="13" a="1"/>
  <c r="B1011" i="13" s="1"/>
  <c r="C1011" i="13" a="1"/>
  <c r="C1011" i="13" s="1"/>
  <c r="E1011" i="13" a="1"/>
  <c r="E1011" i="13" s="1"/>
  <c r="A1011" i="13" a="1"/>
  <c r="A1011" i="13" s="1"/>
  <c r="E1001" i="13" a="1"/>
  <c r="E1001" i="13" s="1"/>
  <c r="C998" i="13" a="1"/>
  <c r="C998" i="13" s="1"/>
  <c r="C990" i="13" a="1"/>
  <c r="C990" i="13" s="1"/>
  <c r="A985" i="13" a="1"/>
  <c r="A985" i="13" s="1"/>
  <c r="B985" i="13" a="1"/>
  <c r="B985" i="13" s="1"/>
  <c r="D985" i="13"/>
  <c r="E985" i="13" a="1"/>
  <c r="E985" i="13" s="1"/>
  <c r="B979" i="13" a="1"/>
  <c r="B979" i="13" s="1"/>
  <c r="C979" i="13" a="1"/>
  <c r="C979" i="13" s="1"/>
  <c r="E979" i="13" a="1"/>
  <c r="E979" i="13" s="1"/>
  <c r="A979" i="13" a="1"/>
  <c r="A979" i="13" s="1"/>
  <c r="C969" i="13" a="1"/>
  <c r="C969" i="13" s="1"/>
  <c r="C965" i="13" a="1"/>
  <c r="C965" i="13" s="1"/>
  <c r="D965" i="13"/>
  <c r="E965" i="13" a="1"/>
  <c r="E965" i="13" s="1"/>
  <c r="B965" i="13" a="1"/>
  <c r="B965" i="13" s="1"/>
  <c r="D962" i="13"/>
  <c r="E962" i="13" a="1"/>
  <c r="E962" i="13" s="1"/>
  <c r="A962" i="13" a="1"/>
  <c r="A962" i="13" s="1"/>
  <c r="B962" i="13" a="1"/>
  <c r="B962" i="13" s="1"/>
  <c r="C962" i="13" a="1"/>
  <c r="C962" i="13" s="1"/>
  <c r="C957" i="13" a="1"/>
  <c r="C957" i="13" s="1"/>
  <c r="D957" i="13"/>
  <c r="E957" i="13" a="1"/>
  <c r="E957" i="13" s="1"/>
  <c r="A957" i="13" a="1"/>
  <c r="A957" i="13" s="1"/>
  <c r="B957" i="13" a="1"/>
  <c r="B957" i="13" s="1"/>
  <c r="D946" i="13"/>
  <c r="E946" i="13" a="1"/>
  <c r="E946" i="13" s="1"/>
  <c r="A946" i="13" a="1"/>
  <c r="A946" i="13" s="1"/>
  <c r="B946" i="13" a="1"/>
  <c r="B946" i="13" s="1"/>
  <c r="C946" i="13" a="1"/>
  <c r="C946" i="13" s="1"/>
  <c r="C941" i="13" a="1"/>
  <c r="C941" i="13" s="1"/>
  <c r="D941" i="13"/>
  <c r="E941" i="13" a="1"/>
  <c r="E941" i="13" s="1"/>
  <c r="A941" i="13" a="1"/>
  <c r="A941" i="13" s="1"/>
  <c r="B941" i="13" a="1"/>
  <c r="B941" i="13" s="1"/>
  <c r="D930" i="13"/>
  <c r="E930" i="13" a="1"/>
  <c r="E930" i="13" s="1"/>
  <c r="A930" i="13" a="1"/>
  <c r="A930" i="13" s="1"/>
  <c r="B930" i="13" a="1"/>
  <c r="B930" i="13" s="1"/>
  <c r="C930" i="13" a="1"/>
  <c r="C930" i="13" s="1"/>
  <c r="C1109" i="13" a="1"/>
  <c r="C1109" i="13" s="1"/>
  <c r="D1109" i="13"/>
  <c r="B1109" i="13" a="1"/>
  <c r="B1109" i="13" s="1"/>
  <c r="E1100" i="13" a="1"/>
  <c r="E1100" i="13" s="1"/>
  <c r="A1100" i="13" a="1"/>
  <c r="A1100" i="13" s="1"/>
  <c r="D1095" i="13"/>
  <c r="E1095" i="13" a="1"/>
  <c r="E1095" i="13" s="1"/>
  <c r="A1095" i="13" a="1"/>
  <c r="A1095" i="13" s="1"/>
  <c r="C1095" i="13" a="1"/>
  <c r="C1095" i="13" s="1"/>
  <c r="B1091" i="13" a="1"/>
  <c r="B1091" i="13" s="1"/>
  <c r="C1091" i="13" a="1"/>
  <c r="C1091" i="13" s="1"/>
  <c r="A1091" i="13" a="1"/>
  <c r="A1091" i="13" s="1"/>
  <c r="B1086" i="13" a="1"/>
  <c r="B1086" i="13" s="1"/>
  <c r="E1086" i="13" a="1"/>
  <c r="E1086" i="13" s="1"/>
  <c r="C1077" i="13" a="1"/>
  <c r="C1077" i="13" s="1"/>
  <c r="D1077" i="13"/>
  <c r="B1077" i="13" a="1"/>
  <c r="B1077" i="13" s="1"/>
  <c r="E1068" i="13" a="1"/>
  <c r="E1068" i="13" s="1"/>
  <c r="A1068" i="13" a="1"/>
  <c r="A1068" i="13" s="1"/>
  <c r="D1063" i="13"/>
  <c r="E1063" i="13" a="1"/>
  <c r="E1063" i="13" s="1"/>
  <c r="A1063" i="13" a="1"/>
  <c r="A1063" i="13" s="1"/>
  <c r="C1063" i="13" a="1"/>
  <c r="C1063" i="13" s="1"/>
  <c r="B1059" i="13" a="1"/>
  <c r="B1059" i="13" s="1"/>
  <c r="C1059" i="13" a="1"/>
  <c r="C1059" i="13" s="1"/>
  <c r="A1059" i="13" a="1"/>
  <c r="A1059" i="13" s="1"/>
  <c r="B1054" i="13" a="1"/>
  <c r="B1054" i="13" s="1"/>
  <c r="E1054" i="13" a="1"/>
  <c r="E1054" i="13" s="1"/>
  <c r="C1045" i="13" a="1"/>
  <c r="C1045" i="13" s="1"/>
  <c r="D1045" i="13"/>
  <c r="B1045" i="13" a="1"/>
  <c r="B1045" i="13" s="1"/>
  <c r="D1044" i="13"/>
  <c r="E1036" i="13" a="1"/>
  <c r="E1036" i="13" s="1"/>
  <c r="A1036" i="13" a="1"/>
  <c r="A1036" i="13" s="1"/>
  <c r="D1035" i="13"/>
  <c r="B1027" i="13" a="1"/>
  <c r="B1027" i="13" s="1"/>
  <c r="C1027" i="13" a="1"/>
  <c r="C1027" i="13" s="1"/>
  <c r="A1027" i="13" a="1"/>
  <c r="A1027" i="13" s="1"/>
  <c r="C1024" i="13" a="1"/>
  <c r="C1024" i="13" s="1"/>
  <c r="A1024" i="13" a="1"/>
  <c r="A1024" i="13" s="1"/>
  <c r="B1023" i="13" a="1"/>
  <c r="B1023" i="13" s="1"/>
  <c r="B1014" i="13" a="1"/>
  <c r="B1014" i="13" s="1"/>
  <c r="D1014" i="13"/>
  <c r="E1014" i="13" a="1"/>
  <c r="E1014" i="13" s="1"/>
  <c r="A1009" i="13" a="1"/>
  <c r="A1009" i="13" s="1"/>
  <c r="B1009" i="13" a="1"/>
  <c r="B1009" i="13" s="1"/>
  <c r="D1009" i="13"/>
  <c r="E1004" i="13" a="1"/>
  <c r="E1004" i="13" s="1"/>
  <c r="A1004" i="13" a="1"/>
  <c r="A1004" i="13" s="1"/>
  <c r="C1004" i="13" a="1"/>
  <c r="C1004" i="13" s="1"/>
  <c r="D996" i="13"/>
  <c r="C989" i="13" a="1"/>
  <c r="C989" i="13" s="1"/>
  <c r="D989" i="13"/>
  <c r="B989" i="13" a="1"/>
  <c r="B989" i="13" s="1"/>
  <c r="B987" i="13" a="1"/>
  <c r="B987" i="13" s="1"/>
  <c r="C987" i="13" a="1"/>
  <c r="C987" i="13" s="1"/>
  <c r="E987" i="13" a="1"/>
  <c r="E987" i="13" s="1"/>
  <c r="A987" i="13" a="1"/>
  <c r="A987" i="13" s="1"/>
  <c r="A961" i="13" a="1"/>
  <c r="A961" i="13" s="1"/>
  <c r="B961" i="13" a="1"/>
  <c r="B961" i="13" s="1"/>
  <c r="C961" i="13" a="1"/>
  <c r="C961" i="13" s="1"/>
  <c r="D961" i="13"/>
  <c r="E961" i="13" a="1"/>
  <c r="E961" i="13" s="1"/>
  <c r="A945" i="13" a="1"/>
  <c r="A945" i="13" s="1"/>
  <c r="B945" i="13" a="1"/>
  <c r="B945" i="13" s="1"/>
  <c r="C945" i="13" a="1"/>
  <c r="C945" i="13" s="1"/>
  <c r="D945" i="13"/>
  <c r="E945" i="13" a="1"/>
  <c r="E945" i="13" s="1"/>
  <c r="A929" i="13" a="1"/>
  <c r="A929" i="13" s="1"/>
  <c r="B929" i="13" a="1"/>
  <c r="B929" i="13" s="1"/>
  <c r="C929" i="13" a="1"/>
  <c r="C929" i="13" s="1"/>
  <c r="D929" i="13"/>
  <c r="E929" i="13" a="1"/>
  <c r="E929" i="13" s="1"/>
  <c r="C901" i="13" a="1"/>
  <c r="C901" i="13" s="1"/>
  <c r="A901" i="13" a="1"/>
  <c r="A901" i="13" s="1"/>
  <c r="B901" i="13" a="1"/>
  <c r="B901" i="13" s="1"/>
  <c r="D901" i="13"/>
  <c r="E901" i="13" a="1"/>
  <c r="E901" i="13" s="1"/>
  <c r="B1161" i="13" a="1"/>
  <c r="B1161" i="13" s="1"/>
  <c r="E1154" i="13" a="1"/>
  <c r="E1154" i="13" s="1"/>
  <c r="B1153" i="13" a="1"/>
  <c r="B1153" i="13" s="1"/>
  <c r="D1138" i="13"/>
  <c r="E1138" i="13" a="1"/>
  <c r="E1138" i="13" s="1"/>
  <c r="A1138" i="13" a="1"/>
  <c r="A1138" i="13" s="1"/>
  <c r="D1130" i="13"/>
  <c r="E1130" i="13" a="1"/>
  <c r="E1130" i="13" s="1"/>
  <c r="E1125" i="13" a="1"/>
  <c r="E1125" i="13" s="1"/>
  <c r="C1108" i="13" a="1"/>
  <c r="C1108" i="13" s="1"/>
  <c r="D1106" i="13"/>
  <c r="E1106" i="13" a="1"/>
  <c r="E1106" i="13" s="1"/>
  <c r="E1091" i="13" a="1"/>
  <c r="E1091" i="13" s="1"/>
  <c r="D1074" i="13"/>
  <c r="E1074" i="13" a="1"/>
  <c r="E1074" i="13" s="1"/>
  <c r="E1059" i="13" a="1"/>
  <c r="E1059" i="13" s="1"/>
  <c r="D1042" i="13"/>
  <c r="E1042" i="13" a="1"/>
  <c r="E1042" i="13" s="1"/>
  <c r="B1019" i="13" a="1"/>
  <c r="B1019" i="13" s="1"/>
  <c r="C1019" i="13" a="1"/>
  <c r="C1019" i="13" s="1"/>
  <c r="E1019" i="13" a="1"/>
  <c r="E1019" i="13" s="1"/>
  <c r="A1019" i="13" a="1"/>
  <c r="A1019" i="13" s="1"/>
  <c r="D1007" i="13"/>
  <c r="E1007" i="13" a="1"/>
  <c r="E1007" i="13" s="1"/>
  <c r="A1007" i="13" a="1"/>
  <c r="A1007" i="13" s="1"/>
  <c r="C1007" i="13" a="1"/>
  <c r="C1007" i="13" s="1"/>
  <c r="D1002" i="13"/>
  <c r="E1002" i="13" a="1"/>
  <c r="E1002" i="13" s="1"/>
  <c r="B1002" i="13" a="1"/>
  <c r="B1002" i="13" s="1"/>
  <c r="C997" i="13" a="1"/>
  <c r="C997" i="13" s="1"/>
  <c r="D997" i="13"/>
  <c r="B997" i="13" a="1"/>
  <c r="B997" i="13" s="1"/>
  <c r="D991" i="13"/>
  <c r="E991" i="13" a="1"/>
  <c r="E991" i="13" s="1"/>
  <c r="A991" i="13" a="1"/>
  <c r="A991" i="13" s="1"/>
  <c r="C991" i="13" a="1"/>
  <c r="C991" i="13" s="1"/>
  <c r="C981" i="13" a="1"/>
  <c r="C981" i="13" s="1"/>
  <c r="D981" i="13"/>
  <c r="E981" i="13" a="1"/>
  <c r="E981" i="13" s="1"/>
  <c r="B981" i="13" a="1"/>
  <c r="B981" i="13" s="1"/>
  <c r="D978" i="13"/>
  <c r="E978" i="13" a="1"/>
  <c r="E978" i="13" s="1"/>
  <c r="A978" i="13" a="1"/>
  <c r="A978" i="13" s="1"/>
  <c r="B978" i="13" a="1"/>
  <c r="B978" i="13" s="1"/>
  <c r="C978" i="13" a="1"/>
  <c r="C978" i="13" s="1"/>
  <c r="D975" i="13"/>
  <c r="E975" i="13" a="1"/>
  <c r="E975" i="13" s="1"/>
  <c r="A975" i="13" a="1"/>
  <c r="A975" i="13" s="1"/>
  <c r="C975" i="13" a="1"/>
  <c r="C975" i="13" s="1"/>
  <c r="D900" i="13"/>
  <c r="E900" i="13" a="1"/>
  <c r="E900" i="13" s="1"/>
  <c r="A900" i="13" a="1"/>
  <c r="A900" i="13" s="1"/>
  <c r="B900" i="13" a="1"/>
  <c r="B900" i="13" s="1"/>
  <c r="C900" i="13" a="1"/>
  <c r="C900" i="13" s="1"/>
  <c r="D821" i="13"/>
  <c r="E821" i="13" a="1"/>
  <c r="E821" i="13" s="1"/>
  <c r="B821" i="13" a="1"/>
  <c r="B821" i="13" s="1"/>
  <c r="C821" i="13" a="1"/>
  <c r="C821" i="13" s="1"/>
  <c r="A821" i="13" a="1"/>
  <c r="A821" i="13" s="1"/>
  <c r="D1162" i="13"/>
  <c r="D1154" i="13"/>
  <c r="A1153" i="13" a="1"/>
  <c r="A1153" i="13" s="1"/>
  <c r="A1144" i="13" a="1"/>
  <c r="A1144" i="13" s="1"/>
  <c r="C1142" i="13" a="1"/>
  <c r="C1142" i="13" s="1"/>
  <c r="D1141" i="13"/>
  <c r="B1131" i="13" a="1"/>
  <c r="B1131" i="13" s="1"/>
  <c r="C1131" i="13" a="1"/>
  <c r="C1131" i="13" s="1"/>
  <c r="C1124" i="13" a="1"/>
  <c r="C1124" i="13" s="1"/>
  <c r="D1119" i="13"/>
  <c r="E1119" i="13" a="1"/>
  <c r="E1119" i="13" s="1"/>
  <c r="A1119" i="13" a="1"/>
  <c r="A1119" i="13" s="1"/>
  <c r="C1119" i="13" a="1"/>
  <c r="C1119" i="13" s="1"/>
  <c r="B1115" i="13" a="1"/>
  <c r="B1115" i="13" s="1"/>
  <c r="C1115" i="13" a="1"/>
  <c r="C1115" i="13" s="1"/>
  <c r="A1115" i="13" a="1"/>
  <c r="A1115" i="13" s="1"/>
  <c r="B1112" i="13" a="1"/>
  <c r="B1112" i="13" s="1"/>
  <c r="B1110" i="13" a="1"/>
  <c r="B1110" i="13" s="1"/>
  <c r="E1110" i="13" a="1"/>
  <c r="E1110" i="13" s="1"/>
  <c r="E1109" i="13" a="1"/>
  <c r="E1109" i="13" s="1"/>
  <c r="B1103" i="13" a="1"/>
  <c r="B1103" i="13" s="1"/>
  <c r="C1101" i="13" a="1"/>
  <c r="C1101" i="13" s="1"/>
  <c r="D1101" i="13"/>
  <c r="B1101" i="13" a="1"/>
  <c r="B1101" i="13" s="1"/>
  <c r="D1100" i="13"/>
  <c r="C1094" i="13" a="1"/>
  <c r="C1094" i="13" s="1"/>
  <c r="E1092" i="13" a="1"/>
  <c r="E1092" i="13" s="1"/>
  <c r="A1092" i="13" a="1"/>
  <c r="A1092" i="13" s="1"/>
  <c r="D1091" i="13"/>
  <c r="D1087" i="13"/>
  <c r="E1087" i="13" a="1"/>
  <c r="E1087" i="13" s="1"/>
  <c r="A1087" i="13" a="1"/>
  <c r="A1087" i="13" s="1"/>
  <c r="C1087" i="13" a="1"/>
  <c r="C1087" i="13" s="1"/>
  <c r="D1086" i="13"/>
  <c r="B1083" i="13" a="1"/>
  <c r="B1083" i="13" s="1"/>
  <c r="C1083" i="13" a="1"/>
  <c r="C1083" i="13" s="1"/>
  <c r="A1083" i="13" a="1"/>
  <c r="A1083" i="13" s="1"/>
  <c r="B1080" i="13" a="1"/>
  <c r="B1080" i="13" s="1"/>
  <c r="B1078" i="13" a="1"/>
  <c r="B1078" i="13" s="1"/>
  <c r="E1078" i="13" a="1"/>
  <c r="E1078" i="13" s="1"/>
  <c r="E1077" i="13" a="1"/>
  <c r="E1077" i="13" s="1"/>
  <c r="B1071" i="13" a="1"/>
  <c r="B1071" i="13" s="1"/>
  <c r="C1069" i="13" a="1"/>
  <c r="C1069" i="13" s="1"/>
  <c r="D1069" i="13"/>
  <c r="B1069" i="13" a="1"/>
  <c r="B1069" i="13" s="1"/>
  <c r="D1068" i="13"/>
  <c r="C1062" i="13" a="1"/>
  <c r="C1062" i="13" s="1"/>
  <c r="E1060" i="13" a="1"/>
  <c r="E1060" i="13" s="1"/>
  <c r="A1060" i="13" a="1"/>
  <c r="A1060" i="13" s="1"/>
  <c r="D1059" i="13"/>
  <c r="D1055" i="13"/>
  <c r="E1055" i="13" a="1"/>
  <c r="E1055" i="13" s="1"/>
  <c r="A1055" i="13" a="1"/>
  <c r="A1055" i="13" s="1"/>
  <c r="C1055" i="13" a="1"/>
  <c r="C1055" i="13" s="1"/>
  <c r="D1054" i="13"/>
  <c r="B1051" i="13" a="1"/>
  <c r="B1051" i="13" s="1"/>
  <c r="C1051" i="13" a="1"/>
  <c r="C1051" i="13" s="1"/>
  <c r="A1051" i="13" a="1"/>
  <c r="A1051" i="13" s="1"/>
  <c r="B1048" i="13" a="1"/>
  <c r="B1048" i="13" s="1"/>
  <c r="B1046" i="13" a="1"/>
  <c r="B1046" i="13" s="1"/>
  <c r="E1046" i="13" a="1"/>
  <c r="E1046" i="13" s="1"/>
  <c r="E1045" i="13" a="1"/>
  <c r="E1045" i="13" s="1"/>
  <c r="B1039" i="13" a="1"/>
  <c r="B1039" i="13" s="1"/>
  <c r="C1037" i="13" a="1"/>
  <c r="C1037" i="13" s="1"/>
  <c r="D1037" i="13"/>
  <c r="B1037" i="13" a="1"/>
  <c r="B1037" i="13" s="1"/>
  <c r="D1036" i="13"/>
  <c r="C1030" i="13" a="1"/>
  <c r="C1030" i="13" s="1"/>
  <c r="E1028" i="13" a="1"/>
  <c r="E1028" i="13" s="1"/>
  <c r="A1028" i="13" a="1"/>
  <c r="A1028" i="13" s="1"/>
  <c r="D1027" i="13"/>
  <c r="E1024" i="13" a="1"/>
  <c r="E1024" i="13" s="1"/>
  <c r="B1022" i="13" a="1"/>
  <c r="B1022" i="13" s="1"/>
  <c r="D1022" i="13"/>
  <c r="E1022" i="13" a="1"/>
  <c r="E1022" i="13" s="1"/>
  <c r="D1019" i="13"/>
  <c r="A1017" i="13" a="1"/>
  <c r="A1017" i="13" s="1"/>
  <c r="B1017" i="13" a="1"/>
  <c r="B1017" i="13" s="1"/>
  <c r="D1017" i="13"/>
  <c r="B1016" i="13" a="1"/>
  <c r="B1016" i="13" s="1"/>
  <c r="E1012" i="13" a="1"/>
  <c r="E1012" i="13" s="1"/>
  <c r="A1012" i="13" a="1"/>
  <c r="A1012" i="13" s="1"/>
  <c r="C1012" i="13" a="1"/>
  <c r="C1012" i="13" s="1"/>
  <c r="C1009" i="13" a="1"/>
  <c r="C1009" i="13" s="1"/>
  <c r="A1006" i="13" a="1"/>
  <c r="A1006" i="13" s="1"/>
  <c r="D1004" i="13"/>
  <c r="C1000" i="13" a="1"/>
  <c r="C1000" i="13" s="1"/>
  <c r="A1000" i="13" a="1"/>
  <c r="A1000" i="13" s="1"/>
  <c r="B996" i="13" a="1"/>
  <c r="B996" i="13" s="1"/>
  <c r="A993" i="13" a="1"/>
  <c r="A993" i="13" s="1"/>
  <c r="B993" i="13" a="1"/>
  <c r="B993" i="13" s="1"/>
  <c r="D993" i="13"/>
  <c r="E993" i="13" a="1"/>
  <c r="E993" i="13" s="1"/>
  <c r="E989" i="13" a="1"/>
  <c r="E989" i="13" s="1"/>
  <c r="B971" i="13" a="1"/>
  <c r="B971" i="13" s="1"/>
  <c r="C971" i="13" a="1"/>
  <c r="C971" i="13" s="1"/>
  <c r="E971" i="13" a="1"/>
  <c r="E971" i="13" s="1"/>
  <c r="A971" i="13" a="1"/>
  <c r="A971" i="13" s="1"/>
  <c r="B955" i="13" a="1"/>
  <c r="B955" i="13" s="1"/>
  <c r="C955" i="13" a="1"/>
  <c r="C955" i="13" s="1"/>
  <c r="D955" i="13"/>
  <c r="E955" i="13" a="1"/>
  <c r="E955" i="13" s="1"/>
  <c r="A955" i="13" a="1"/>
  <c r="A955" i="13" s="1"/>
  <c r="B939" i="13" a="1"/>
  <c r="B939" i="13" s="1"/>
  <c r="C939" i="13" a="1"/>
  <c r="C939" i="13" s="1"/>
  <c r="D939" i="13"/>
  <c r="E939" i="13" a="1"/>
  <c r="E939" i="13" s="1"/>
  <c r="A939" i="13" a="1"/>
  <c r="A939" i="13" s="1"/>
  <c r="D916" i="13"/>
  <c r="A916" i="13" a="1"/>
  <c r="A916" i="13" s="1"/>
  <c r="E916" i="13" a="1"/>
  <c r="E916" i="13" s="1"/>
  <c r="B916" i="13" a="1"/>
  <c r="B916" i="13" s="1"/>
  <c r="C916" i="13" a="1"/>
  <c r="C916" i="13" s="1"/>
  <c r="A1161" i="13" a="1"/>
  <c r="A1161" i="13" s="1"/>
  <c r="E1132" i="13" a="1"/>
  <c r="E1132" i="13" s="1"/>
  <c r="A1132" i="13" a="1"/>
  <c r="A1132" i="13" s="1"/>
  <c r="B1125" i="13" a="1"/>
  <c r="B1125" i="13" s="1"/>
  <c r="A1123" i="13" a="1"/>
  <c r="A1123" i="13" s="1"/>
  <c r="A1117" i="13" a="1"/>
  <c r="A1117" i="13" s="1"/>
  <c r="E1115" i="13" a="1"/>
  <c r="E1115" i="13" s="1"/>
  <c r="A1112" i="13" a="1"/>
  <c r="A1112" i="13" s="1"/>
  <c r="B1108" i="13" a="1"/>
  <c r="B1108" i="13" s="1"/>
  <c r="D1104" i="13"/>
  <c r="C1100" i="13" a="1"/>
  <c r="C1100" i="13" s="1"/>
  <c r="A1094" i="13" a="1"/>
  <c r="A1094" i="13" s="1"/>
  <c r="A1085" i="13" a="1"/>
  <c r="A1085" i="13" s="1"/>
  <c r="E1083" i="13" a="1"/>
  <c r="E1083" i="13" s="1"/>
  <c r="A1080" i="13" a="1"/>
  <c r="A1080" i="13" s="1"/>
  <c r="B1076" i="13" a="1"/>
  <c r="B1076" i="13" s="1"/>
  <c r="D1072" i="13"/>
  <c r="C1068" i="13" a="1"/>
  <c r="C1068" i="13" s="1"/>
  <c r="A1062" i="13" a="1"/>
  <c r="A1062" i="13" s="1"/>
  <c r="A1053" i="13" a="1"/>
  <c r="A1053" i="13" s="1"/>
  <c r="E1051" i="13" a="1"/>
  <c r="E1051" i="13" s="1"/>
  <c r="A1048" i="13" a="1"/>
  <c r="A1048" i="13" s="1"/>
  <c r="B1044" i="13" a="1"/>
  <c r="B1044" i="13" s="1"/>
  <c r="D1040" i="13"/>
  <c r="C1036" i="13" a="1"/>
  <c r="C1036" i="13" s="1"/>
  <c r="A1030" i="13" a="1"/>
  <c r="A1030" i="13" s="1"/>
  <c r="D1024" i="13"/>
  <c r="E1017" i="13" a="1"/>
  <c r="E1017" i="13" s="1"/>
  <c r="C1014" i="13" a="1"/>
  <c r="C1014" i="13" s="1"/>
  <c r="D1010" i="13"/>
  <c r="E1010" i="13" a="1"/>
  <c r="E1010" i="13" s="1"/>
  <c r="B1010" i="13" a="1"/>
  <c r="B1010" i="13" s="1"/>
  <c r="C1005" i="13" a="1"/>
  <c r="C1005" i="13" s="1"/>
  <c r="D1005" i="13"/>
  <c r="B1005" i="13" a="1"/>
  <c r="B1005" i="13" s="1"/>
  <c r="C1002" i="13" a="1"/>
  <c r="C1002" i="13" s="1"/>
  <c r="E997" i="13" a="1"/>
  <c r="E997" i="13" s="1"/>
  <c r="B995" i="13" a="1"/>
  <c r="B995" i="13" s="1"/>
  <c r="C995" i="13" a="1"/>
  <c r="C995" i="13" s="1"/>
  <c r="E995" i="13" a="1"/>
  <c r="E995" i="13" s="1"/>
  <c r="A995" i="13" a="1"/>
  <c r="A995" i="13" s="1"/>
  <c r="C993" i="13" a="1"/>
  <c r="C993" i="13" s="1"/>
  <c r="B991" i="13" a="1"/>
  <c r="B991" i="13" s="1"/>
  <c r="D986" i="13"/>
  <c r="E986" i="13" a="1"/>
  <c r="E986" i="13" s="1"/>
  <c r="B986" i="13" a="1"/>
  <c r="B986" i="13" s="1"/>
  <c r="C986" i="13" a="1"/>
  <c r="C986" i="13" s="1"/>
  <c r="A981" i="13" a="1"/>
  <c r="A981" i="13" s="1"/>
  <c r="A977" i="13" a="1"/>
  <c r="A977" i="13" s="1"/>
  <c r="B977" i="13" a="1"/>
  <c r="B977" i="13" s="1"/>
  <c r="D977" i="13"/>
  <c r="E977" i="13" a="1"/>
  <c r="E977" i="13" s="1"/>
  <c r="B975" i="13" a="1"/>
  <c r="B975" i="13" s="1"/>
  <c r="D954" i="13"/>
  <c r="E954" i="13" a="1"/>
  <c r="E954" i="13" s="1"/>
  <c r="A954" i="13" a="1"/>
  <c r="A954" i="13" s="1"/>
  <c r="B954" i="13" a="1"/>
  <c r="B954" i="13" s="1"/>
  <c r="C954" i="13" a="1"/>
  <c r="C954" i="13" s="1"/>
  <c r="C949" i="13" a="1"/>
  <c r="C949" i="13" s="1"/>
  <c r="D949" i="13"/>
  <c r="E949" i="13" a="1"/>
  <c r="E949" i="13" s="1"/>
  <c r="A949" i="13" a="1"/>
  <c r="A949" i="13" s="1"/>
  <c r="B949" i="13" a="1"/>
  <c r="B949" i="13" s="1"/>
  <c r="D938" i="13"/>
  <c r="E938" i="13" a="1"/>
  <c r="E938" i="13" s="1"/>
  <c r="A938" i="13" a="1"/>
  <c r="A938" i="13" s="1"/>
  <c r="B938" i="13" a="1"/>
  <c r="B938" i="13" s="1"/>
  <c r="C938" i="13" a="1"/>
  <c r="C938" i="13" s="1"/>
  <c r="C933" i="13" a="1"/>
  <c r="C933" i="13" s="1"/>
  <c r="D933" i="13"/>
  <c r="E933" i="13" a="1"/>
  <c r="E933" i="13" s="1"/>
  <c r="A933" i="13" a="1"/>
  <c r="A933" i="13" s="1"/>
  <c r="B933" i="13" a="1"/>
  <c r="B933" i="13" s="1"/>
  <c r="D908" i="13"/>
  <c r="A908" i="13" a="1"/>
  <c r="A908" i="13" s="1"/>
  <c r="B908" i="13" a="1"/>
  <c r="B908" i="13" s="1"/>
  <c r="C908" i="13" a="1"/>
  <c r="C908" i="13" s="1"/>
  <c r="E908" i="13" a="1"/>
  <c r="E908" i="13" s="1"/>
  <c r="C893" i="13" a="1"/>
  <c r="C893" i="13" s="1"/>
  <c r="A893" i="13" a="1"/>
  <c r="A893" i="13" s="1"/>
  <c r="B893" i="13" a="1"/>
  <c r="B893" i="13" s="1"/>
  <c r="D893" i="13"/>
  <c r="E893" i="13" a="1"/>
  <c r="E893" i="13" s="1"/>
  <c r="E1148" i="13" a="1"/>
  <c r="E1148" i="13" s="1"/>
  <c r="E1144" i="13" a="1"/>
  <c r="E1144" i="13" s="1"/>
  <c r="E1131" i="13" a="1"/>
  <c r="E1131" i="13" s="1"/>
  <c r="C1130" i="13" a="1"/>
  <c r="C1130" i="13" s="1"/>
  <c r="B1124" i="13" a="1"/>
  <c r="B1124" i="13" s="1"/>
  <c r="E1116" i="13" a="1"/>
  <c r="E1116" i="13" s="1"/>
  <c r="A1116" i="13" a="1"/>
  <c r="A1116" i="13" s="1"/>
  <c r="D1115" i="13"/>
  <c r="B1107" i="13" a="1"/>
  <c r="B1107" i="13" s="1"/>
  <c r="C1107" i="13" a="1"/>
  <c r="C1107" i="13" s="1"/>
  <c r="A1107" i="13" a="1"/>
  <c r="A1107" i="13" s="1"/>
  <c r="C1106" i="13" a="1"/>
  <c r="C1106" i="13" s="1"/>
  <c r="B1102" i="13" a="1"/>
  <c r="B1102" i="13" s="1"/>
  <c r="E1102" i="13" a="1"/>
  <c r="E1102" i="13" s="1"/>
  <c r="E1096" i="13" a="1"/>
  <c r="E1096" i="13" s="1"/>
  <c r="B1095" i="13" a="1"/>
  <c r="B1095" i="13" s="1"/>
  <c r="C1093" i="13" a="1"/>
  <c r="C1093" i="13" s="1"/>
  <c r="D1093" i="13"/>
  <c r="B1093" i="13" a="1"/>
  <c r="B1093" i="13" s="1"/>
  <c r="D1092" i="13"/>
  <c r="C1086" i="13" a="1"/>
  <c r="C1086" i="13" s="1"/>
  <c r="E1084" i="13" a="1"/>
  <c r="E1084" i="13" s="1"/>
  <c r="A1084" i="13" a="1"/>
  <c r="A1084" i="13" s="1"/>
  <c r="D1083" i="13"/>
  <c r="B1075" i="13" a="1"/>
  <c r="B1075" i="13" s="1"/>
  <c r="C1075" i="13" a="1"/>
  <c r="C1075" i="13" s="1"/>
  <c r="A1075" i="13" a="1"/>
  <c r="A1075" i="13" s="1"/>
  <c r="C1074" i="13" a="1"/>
  <c r="C1074" i="13" s="1"/>
  <c r="B1070" i="13" a="1"/>
  <c r="B1070" i="13" s="1"/>
  <c r="E1070" i="13" a="1"/>
  <c r="E1070" i="13" s="1"/>
  <c r="E1064" i="13" a="1"/>
  <c r="E1064" i="13" s="1"/>
  <c r="B1063" i="13" a="1"/>
  <c r="B1063" i="13" s="1"/>
  <c r="C1061" i="13" a="1"/>
  <c r="C1061" i="13" s="1"/>
  <c r="D1061" i="13"/>
  <c r="B1061" i="13" a="1"/>
  <c r="B1061" i="13" s="1"/>
  <c r="D1060" i="13"/>
  <c r="C1054" i="13" a="1"/>
  <c r="C1054" i="13" s="1"/>
  <c r="E1052" i="13" a="1"/>
  <c r="E1052" i="13" s="1"/>
  <c r="A1052" i="13" a="1"/>
  <c r="A1052" i="13" s="1"/>
  <c r="D1051" i="13"/>
  <c r="B1043" i="13" a="1"/>
  <c r="B1043" i="13" s="1"/>
  <c r="C1043" i="13" a="1"/>
  <c r="C1043" i="13" s="1"/>
  <c r="A1043" i="13" a="1"/>
  <c r="A1043" i="13" s="1"/>
  <c r="C1042" i="13" a="1"/>
  <c r="C1042" i="13" s="1"/>
  <c r="B1038" i="13" a="1"/>
  <c r="B1038" i="13" s="1"/>
  <c r="E1038" i="13" a="1"/>
  <c r="E1038" i="13" s="1"/>
  <c r="E1032" i="13" a="1"/>
  <c r="E1032" i="13" s="1"/>
  <c r="C1029" i="13" a="1"/>
  <c r="C1029" i="13" s="1"/>
  <c r="D1029" i="13"/>
  <c r="B1029" i="13" a="1"/>
  <c r="B1029" i="13" s="1"/>
  <c r="D1028" i="13"/>
  <c r="B1024" i="13" a="1"/>
  <c r="B1024" i="13" s="1"/>
  <c r="E1020" i="13" a="1"/>
  <c r="E1020" i="13" s="1"/>
  <c r="A1020" i="13" a="1"/>
  <c r="A1020" i="13" s="1"/>
  <c r="C1020" i="13" a="1"/>
  <c r="C1020" i="13" s="1"/>
  <c r="C1017" i="13" a="1"/>
  <c r="C1017" i="13" s="1"/>
  <c r="A1014" i="13" a="1"/>
  <c r="A1014" i="13" s="1"/>
  <c r="D1012" i="13"/>
  <c r="C1008" i="13" a="1"/>
  <c r="C1008" i="13" s="1"/>
  <c r="A1008" i="13" a="1"/>
  <c r="A1008" i="13" s="1"/>
  <c r="B1007" i="13" a="1"/>
  <c r="B1007" i="13" s="1"/>
  <c r="B1004" i="13" a="1"/>
  <c r="B1004" i="13" s="1"/>
  <c r="B998" i="13" a="1"/>
  <c r="B998" i="13" s="1"/>
  <c r="D998" i="13"/>
  <c r="E998" i="13" a="1"/>
  <c r="E998" i="13" s="1"/>
  <c r="E988" i="13" a="1"/>
  <c r="E988" i="13" s="1"/>
  <c r="A988" i="13" a="1"/>
  <c r="A988" i="13" s="1"/>
  <c r="C988" i="13" a="1"/>
  <c r="C988" i="13" s="1"/>
  <c r="D988" i="13"/>
  <c r="C973" i="13" a="1"/>
  <c r="C973" i="13" s="1"/>
  <c r="D973" i="13"/>
  <c r="E973" i="13" a="1"/>
  <c r="E973" i="13" s="1"/>
  <c r="B973" i="13" a="1"/>
  <c r="B973" i="13" s="1"/>
  <c r="D970" i="13"/>
  <c r="E970" i="13" a="1"/>
  <c r="E970" i="13" s="1"/>
  <c r="A970" i="13" a="1"/>
  <c r="A970" i="13" s="1"/>
  <c r="B970" i="13" a="1"/>
  <c r="B970" i="13" s="1"/>
  <c r="C970" i="13" a="1"/>
  <c r="C970" i="13" s="1"/>
  <c r="D967" i="13"/>
  <c r="E967" i="13" a="1"/>
  <c r="E967" i="13" s="1"/>
  <c r="A967" i="13" a="1"/>
  <c r="A967" i="13" s="1"/>
  <c r="C967" i="13" a="1"/>
  <c r="C967" i="13" s="1"/>
  <c r="A953" i="13" a="1"/>
  <c r="A953" i="13" s="1"/>
  <c r="B953" i="13" a="1"/>
  <c r="B953" i="13" s="1"/>
  <c r="C953" i="13" a="1"/>
  <c r="C953" i="13" s="1"/>
  <c r="D953" i="13"/>
  <c r="E953" i="13" a="1"/>
  <c r="E953" i="13" s="1"/>
  <c r="A937" i="13" a="1"/>
  <c r="A937" i="13" s="1"/>
  <c r="B937" i="13" a="1"/>
  <c r="B937" i="13" s="1"/>
  <c r="C937" i="13" a="1"/>
  <c r="C937" i="13" s="1"/>
  <c r="D937" i="13"/>
  <c r="E937" i="13" a="1"/>
  <c r="E937" i="13" s="1"/>
  <c r="C869" i="13" a="1"/>
  <c r="C869" i="13" s="1"/>
  <c r="A869" i="13" a="1"/>
  <c r="A869" i="13" s="1"/>
  <c r="E869" i="13" a="1"/>
  <c r="E869" i="13" s="1"/>
  <c r="B869" i="13" a="1"/>
  <c r="B869" i="13" s="1"/>
  <c r="D869" i="13"/>
  <c r="D844" i="13"/>
  <c r="E844" i="13" a="1"/>
  <c r="E844" i="13" s="1"/>
  <c r="A844" i="13" a="1"/>
  <c r="A844" i="13" s="1"/>
  <c r="C844" i="13" a="1"/>
  <c r="C844" i="13" s="1"/>
  <c r="B844" i="13" a="1"/>
  <c r="B844" i="13" s="1"/>
  <c r="D831" i="13"/>
  <c r="E831" i="13" a="1"/>
  <c r="E831" i="13" s="1"/>
  <c r="B831" i="13" a="1"/>
  <c r="B831" i="13" s="1"/>
  <c r="C831" i="13" a="1"/>
  <c r="C831" i="13" s="1"/>
  <c r="A831" i="13" a="1"/>
  <c r="A831" i="13" s="1"/>
  <c r="B992" i="13" a="1"/>
  <c r="B992" i="13" s="1"/>
  <c r="B984" i="13" a="1"/>
  <c r="B984" i="13" s="1"/>
  <c r="D980" i="13"/>
  <c r="B976" i="13" a="1"/>
  <c r="B976" i="13" s="1"/>
  <c r="D972" i="13"/>
  <c r="B968" i="13" a="1"/>
  <c r="B968" i="13" s="1"/>
  <c r="D964" i="13"/>
  <c r="B960" i="13" a="1"/>
  <c r="B960" i="13" s="1"/>
  <c r="D956" i="13"/>
  <c r="B952" i="13" a="1"/>
  <c r="B952" i="13" s="1"/>
  <c r="D948" i="13"/>
  <c r="B944" i="13" a="1"/>
  <c r="B944" i="13" s="1"/>
  <c r="D940" i="13"/>
  <c r="B936" i="13" a="1"/>
  <c r="B936" i="13" s="1"/>
  <c r="D932" i="13"/>
  <c r="B928" i="13" a="1"/>
  <c r="B928" i="13" s="1"/>
  <c r="C927" i="13" a="1"/>
  <c r="C927" i="13" s="1"/>
  <c r="B922" i="13" a="1"/>
  <c r="B922" i="13" s="1"/>
  <c r="B921" i="13" a="1"/>
  <c r="B921" i="13" s="1"/>
  <c r="A918" i="13" a="1"/>
  <c r="A918" i="13" s="1"/>
  <c r="B918" i="13" a="1"/>
  <c r="B918" i="13" s="1"/>
  <c r="D892" i="13"/>
  <c r="E892" i="13" a="1"/>
  <c r="E892" i="13" s="1"/>
  <c r="A892" i="13" a="1"/>
  <c r="A892" i="13" s="1"/>
  <c r="D887" i="13"/>
  <c r="E887" i="13" a="1"/>
  <c r="E887" i="13" s="1"/>
  <c r="B887" i="13" a="1"/>
  <c r="B887" i="13" s="1"/>
  <c r="A870" i="13" a="1"/>
  <c r="A870" i="13" s="1"/>
  <c r="B870" i="13" a="1"/>
  <c r="B870" i="13" s="1"/>
  <c r="C866" i="13" a="1"/>
  <c r="C866" i="13" s="1"/>
  <c r="D866" i="13"/>
  <c r="E857" i="13" a="1"/>
  <c r="E857" i="13" s="1"/>
  <c r="A857" i="13" a="1"/>
  <c r="A857" i="13" s="1"/>
  <c r="C857" i="13" a="1"/>
  <c r="C857" i="13" s="1"/>
  <c r="A854" i="13" a="1"/>
  <c r="A854" i="13" s="1"/>
  <c r="B854" i="13" a="1"/>
  <c r="B854" i="13" s="1"/>
  <c r="E854" i="13" a="1"/>
  <c r="E854" i="13" s="1"/>
  <c r="D852" i="13"/>
  <c r="E852" i="13" a="1"/>
  <c r="E852" i="13" s="1"/>
  <c r="A852" i="13" a="1"/>
  <c r="A852" i="13" s="1"/>
  <c r="A846" i="13" a="1"/>
  <c r="A846" i="13" s="1"/>
  <c r="B846" i="13" a="1"/>
  <c r="B846" i="13" s="1"/>
  <c r="E846" i="13" a="1"/>
  <c r="E846" i="13" s="1"/>
  <c r="C842" i="13" a="1"/>
  <c r="C842" i="13" s="1"/>
  <c r="B842" i="13" a="1"/>
  <c r="B842" i="13" s="1"/>
  <c r="A842" i="13" a="1"/>
  <c r="A842" i="13" s="1"/>
  <c r="C794" i="13" a="1"/>
  <c r="C794" i="13" s="1"/>
  <c r="D794" i="13"/>
  <c r="A794" i="13" a="1"/>
  <c r="A794" i="13" s="1"/>
  <c r="B794" i="13" a="1"/>
  <c r="B794" i="13" s="1"/>
  <c r="E794" i="13" a="1"/>
  <c r="E794" i="13" s="1"/>
  <c r="C959" i="13" a="1"/>
  <c r="C959" i="13" s="1"/>
  <c r="C951" i="13" a="1"/>
  <c r="C951" i="13" s="1"/>
  <c r="C943" i="13" a="1"/>
  <c r="C943" i="13" s="1"/>
  <c r="C935" i="13" a="1"/>
  <c r="C935" i="13" s="1"/>
  <c r="A923" i="13" a="1"/>
  <c r="A923" i="13" s="1"/>
  <c r="E919" i="13" a="1"/>
  <c r="E919" i="13" s="1"/>
  <c r="B919" i="13" a="1"/>
  <c r="B919" i="13" s="1"/>
  <c r="E918" i="13" a="1"/>
  <c r="E918" i="13" s="1"/>
  <c r="C915" i="13" a="1"/>
  <c r="C915" i="13" s="1"/>
  <c r="B898" i="13" a="1"/>
  <c r="B898" i="13" s="1"/>
  <c r="B896" i="13" a="1"/>
  <c r="B896" i="13" s="1"/>
  <c r="C896" i="13" a="1"/>
  <c r="C896" i="13" s="1"/>
  <c r="E896" i="13" a="1"/>
  <c r="E896" i="13" s="1"/>
  <c r="D879" i="13"/>
  <c r="E879" i="13" a="1"/>
  <c r="E879" i="13" s="1"/>
  <c r="B879" i="13" a="1"/>
  <c r="B879" i="13" s="1"/>
  <c r="E870" i="13" a="1"/>
  <c r="E870" i="13" s="1"/>
  <c r="A862" i="13" a="1"/>
  <c r="A862" i="13" s="1"/>
  <c r="B862" i="13" a="1"/>
  <c r="B862" i="13" s="1"/>
  <c r="C858" i="13" a="1"/>
  <c r="C858" i="13" s="1"/>
  <c r="D858" i="13"/>
  <c r="D854" i="13"/>
  <c r="E849" i="13" a="1"/>
  <c r="E849" i="13" s="1"/>
  <c r="A849" i="13" a="1"/>
  <c r="A849" i="13" s="1"/>
  <c r="C849" i="13" a="1"/>
  <c r="C849" i="13" s="1"/>
  <c r="D849" i="13"/>
  <c r="D846" i="13"/>
  <c r="E842" i="13" a="1"/>
  <c r="E842" i="13" s="1"/>
  <c r="A839" i="13" a="1"/>
  <c r="A839" i="13" s="1"/>
  <c r="C839" i="13" a="1"/>
  <c r="C839" i="13" s="1"/>
  <c r="D839" i="13"/>
  <c r="E839" i="13" a="1"/>
  <c r="E839" i="13" s="1"/>
  <c r="B805" i="13" a="1"/>
  <c r="B805" i="13" s="1"/>
  <c r="C805" i="13" a="1"/>
  <c r="C805" i="13" s="1"/>
  <c r="D805" i="13"/>
  <c r="E805" i="13" a="1"/>
  <c r="E805" i="13" s="1"/>
  <c r="A805" i="13" a="1"/>
  <c r="A805" i="13" s="1"/>
  <c r="A992" i="13" a="1"/>
  <c r="A992" i="13" s="1"/>
  <c r="A984" i="13" a="1"/>
  <c r="A984" i="13" s="1"/>
  <c r="C980" i="13" a="1"/>
  <c r="C980" i="13" s="1"/>
  <c r="A976" i="13" a="1"/>
  <c r="A976" i="13" s="1"/>
  <c r="C972" i="13" a="1"/>
  <c r="C972" i="13" s="1"/>
  <c r="A968" i="13" a="1"/>
  <c r="A968" i="13" s="1"/>
  <c r="C964" i="13" a="1"/>
  <c r="C964" i="13" s="1"/>
  <c r="A960" i="13" a="1"/>
  <c r="A960" i="13" s="1"/>
  <c r="C956" i="13" a="1"/>
  <c r="C956" i="13" s="1"/>
  <c r="A952" i="13" a="1"/>
  <c r="A952" i="13" s="1"/>
  <c r="C948" i="13" a="1"/>
  <c r="C948" i="13" s="1"/>
  <c r="A944" i="13" a="1"/>
  <c r="A944" i="13" s="1"/>
  <c r="C940" i="13" a="1"/>
  <c r="C940" i="13" s="1"/>
  <c r="A936" i="13" a="1"/>
  <c r="A936" i="13" s="1"/>
  <c r="C932" i="13" a="1"/>
  <c r="C932" i="13" s="1"/>
  <c r="A928" i="13" a="1"/>
  <c r="A928" i="13" s="1"/>
  <c r="B927" i="13" a="1"/>
  <c r="B927" i="13" s="1"/>
  <c r="E924" i="13" a="1"/>
  <c r="E924" i="13" s="1"/>
  <c r="C922" i="13" a="1"/>
  <c r="C922" i="13" s="1"/>
  <c r="D922" i="13"/>
  <c r="E921" i="13" a="1"/>
  <c r="E921" i="13" s="1"/>
  <c r="C921" i="13" a="1"/>
  <c r="C921" i="13" s="1"/>
  <c r="B920" i="13" a="1"/>
  <c r="B920" i="13" s="1"/>
  <c r="C920" i="13" a="1"/>
  <c r="C920" i="13" s="1"/>
  <c r="E920" i="13" a="1"/>
  <c r="E920" i="13" s="1"/>
  <c r="D918" i="13"/>
  <c r="B915" i="13" a="1"/>
  <c r="B915" i="13" s="1"/>
  <c r="A910" i="13" a="1"/>
  <c r="A910" i="13" s="1"/>
  <c r="B910" i="13" a="1"/>
  <c r="B910" i="13" s="1"/>
  <c r="E909" i="13" a="1"/>
  <c r="E909" i="13" s="1"/>
  <c r="B888" i="13" a="1"/>
  <c r="B888" i="13" s="1"/>
  <c r="C888" i="13" a="1"/>
  <c r="C888" i="13" s="1"/>
  <c r="E888" i="13" a="1"/>
  <c r="E888" i="13" s="1"/>
  <c r="C887" i="13" a="1"/>
  <c r="C887" i="13" s="1"/>
  <c r="D871" i="13"/>
  <c r="E871" i="13" a="1"/>
  <c r="E871" i="13" s="1"/>
  <c r="B871" i="13" a="1"/>
  <c r="B871" i="13" s="1"/>
  <c r="D870" i="13"/>
  <c r="E862" i="13" a="1"/>
  <c r="E862" i="13" s="1"/>
  <c r="D857" i="13"/>
  <c r="C854" i="13" a="1"/>
  <c r="C854" i="13" s="1"/>
  <c r="C852" i="13" a="1"/>
  <c r="C852" i="13" s="1"/>
  <c r="C846" i="13" a="1"/>
  <c r="C846" i="13" s="1"/>
  <c r="D842" i="13"/>
  <c r="D836" i="13"/>
  <c r="C836" i="13" a="1"/>
  <c r="C836" i="13" s="1"/>
  <c r="E836" i="13" a="1"/>
  <c r="E836" i="13" s="1"/>
  <c r="B836" i="13" a="1"/>
  <c r="B836" i="13" s="1"/>
  <c r="C818" i="13" a="1"/>
  <c r="C818" i="13" s="1"/>
  <c r="D818" i="13"/>
  <c r="A818" i="13" a="1"/>
  <c r="A818" i="13" s="1"/>
  <c r="E818" i="13" a="1"/>
  <c r="E818" i="13" s="1"/>
  <c r="C810" i="13" a="1"/>
  <c r="C810" i="13" s="1"/>
  <c r="D810" i="13"/>
  <c r="B810" i="13" a="1"/>
  <c r="B810" i="13" s="1"/>
  <c r="E810" i="13" a="1"/>
  <c r="E810" i="13" s="1"/>
  <c r="D804" i="13"/>
  <c r="E804" i="13" a="1"/>
  <c r="E804" i="13" s="1"/>
  <c r="A804" i="13" a="1"/>
  <c r="A804" i="13" s="1"/>
  <c r="B804" i="13" a="1"/>
  <c r="B804" i="13" s="1"/>
  <c r="D796" i="13"/>
  <c r="E796" i="13" a="1"/>
  <c r="E796" i="13" s="1"/>
  <c r="A796" i="13" a="1"/>
  <c r="A796" i="13" s="1"/>
  <c r="B796" i="13" a="1"/>
  <c r="B796" i="13" s="1"/>
  <c r="C796" i="13" a="1"/>
  <c r="C796" i="13" s="1"/>
  <c r="B959" i="13" a="1"/>
  <c r="B959" i="13" s="1"/>
  <c r="B951" i="13" a="1"/>
  <c r="B951" i="13" s="1"/>
  <c r="B943" i="13" a="1"/>
  <c r="B943" i="13" s="1"/>
  <c r="B935" i="13" a="1"/>
  <c r="B935" i="13" s="1"/>
  <c r="E911" i="13" a="1"/>
  <c r="E911" i="13" s="1"/>
  <c r="B911" i="13" a="1"/>
  <c r="B911" i="13" s="1"/>
  <c r="E897" i="13" a="1"/>
  <c r="E897" i="13" s="1"/>
  <c r="A897" i="13" a="1"/>
  <c r="A897" i="13" s="1"/>
  <c r="C897" i="13" a="1"/>
  <c r="C897" i="13" s="1"/>
  <c r="C885" i="13" a="1"/>
  <c r="C885" i="13" s="1"/>
  <c r="A885" i="13" a="1"/>
  <c r="A885" i="13" s="1"/>
  <c r="B880" i="13" a="1"/>
  <c r="B880" i="13" s="1"/>
  <c r="C880" i="13" a="1"/>
  <c r="C880" i="13" s="1"/>
  <c r="E880" i="13" a="1"/>
  <c r="E880" i="13" s="1"/>
  <c r="D868" i="13"/>
  <c r="E868" i="13" a="1"/>
  <c r="E868" i="13" s="1"/>
  <c r="A868" i="13" a="1"/>
  <c r="A868" i="13" s="1"/>
  <c r="D863" i="13"/>
  <c r="E863" i="13" a="1"/>
  <c r="E863" i="13" s="1"/>
  <c r="B863" i="13" a="1"/>
  <c r="B863" i="13" s="1"/>
  <c r="D855" i="13"/>
  <c r="E855" i="13" a="1"/>
  <c r="E855" i="13" s="1"/>
  <c r="B855" i="13" a="1"/>
  <c r="B855" i="13" s="1"/>
  <c r="C855" i="13" a="1"/>
  <c r="C855" i="13" s="1"/>
  <c r="B852" i="13" a="1"/>
  <c r="B852" i="13" s="1"/>
  <c r="C850" i="13" a="1"/>
  <c r="C850" i="13" s="1"/>
  <c r="D850" i="13"/>
  <c r="D847" i="13"/>
  <c r="E847" i="13" a="1"/>
  <c r="E847" i="13" s="1"/>
  <c r="B847" i="13" a="1"/>
  <c r="B847" i="13" s="1"/>
  <c r="C847" i="13" a="1"/>
  <c r="C847" i="13" s="1"/>
  <c r="E841" i="13" a="1"/>
  <c r="E841" i="13" s="1"/>
  <c r="C841" i="13" a="1"/>
  <c r="C841" i="13" s="1"/>
  <c r="D841" i="13"/>
  <c r="B841" i="13" a="1"/>
  <c r="B841" i="13" s="1"/>
  <c r="B839" i="13" a="1"/>
  <c r="B839" i="13" s="1"/>
  <c r="A830" i="13" a="1"/>
  <c r="A830" i="13" s="1"/>
  <c r="E830" i="13" a="1"/>
  <c r="E830" i="13" s="1"/>
  <c r="C830" i="13" a="1"/>
  <c r="C830" i="13" s="1"/>
  <c r="D830" i="13"/>
  <c r="C823" i="13" a="1"/>
  <c r="C823" i="13" s="1"/>
  <c r="D823" i="13"/>
  <c r="A823" i="13" a="1"/>
  <c r="A823" i="13" s="1"/>
  <c r="B823" i="13" a="1"/>
  <c r="B823" i="13" s="1"/>
  <c r="D820" i="13"/>
  <c r="A820" i="13" a="1"/>
  <c r="A820" i="13" s="1"/>
  <c r="E820" i="13" a="1"/>
  <c r="E820" i="13" s="1"/>
  <c r="B820" i="13" a="1"/>
  <c r="B820" i="13" s="1"/>
  <c r="C820" i="13" a="1"/>
  <c r="C820" i="13" s="1"/>
  <c r="A810" i="13" a="1"/>
  <c r="A810" i="13" s="1"/>
  <c r="C804" i="13" a="1"/>
  <c r="C804" i="13" s="1"/>
  <c r="C799" i="13" a="1"/>
  <c r="C799" i="13" s="1"/>
  <c r="D799" i="13"/>
  <c r="E799" i="13" a="1"/>
  <c r="E799" i="13" s="1"/>
  <c r="A799" i="13" a="1"/>
  <c r="A799" i="13" s="1"/>
  <c r="B799" i="13" a="1"/>
  <c r="B799" i="13" s="1"/>
  <c r="B980" i="13" a="1"/>
  <c r="B980" i="13" s="1"/>
  <c r="B972" i="13" a="1"/>
  <c r="B972" i="13" s="1"/>
  <c r="B964" i="13" a="1"/>
  <c r="B964" i="13" s="1"/>
  <c r="B956" i="13" a="1"/>
  <c r="B956" i="13" s="1"/>
  <c r="B948" i="13" a="1"/>
  <c r="B948" i="13" s="1"/>
  <c r="B940" i="13" a="1"/>
  <c r="B940" i="13" s="1"/>
  <c r="B932" i="13" a="1"/>
  <c r="B932" i="13" s="1"/>
  <c r="A927" i="13" a="1"/>
  <c r="A927" i="13" s="1"/>
  <c r="D920" i="13"/>
  <c r="C914" i="13" a="1"/>
  <c r="C914" i="13" s="1"/>
  <c r="D914" i="13"/>
  <c r="E913" i="13" a="1"/>
  <c r="E913" i="13" s="1"/>
  <c r="C913" i="13" a="1"/>
  <c r="C913" i="13" s="1"/>
  <c r="B912" i="13" a="1"/>
  <c r="B912" i="13" s="1"/>
  <c r="C912" i="13" a="1"/>
  <c r="C912" i="13" s="1"/>
  <c r="E912" i="13" a="1"/>
  <c r="E912" i="13" s="1"/>
  <c r="D910" i="13"/>
  <c r="C909" i="13" a="1"/>
  <c r="C909" i="13" s="1"/>
  <c r="A902" i="13" a="1"/>
  <c r="A902" i="13" s="1"/>
  <c r="B902" i="13" a="1"/>
  <c r="B902" i="13" s="1"/>
  <c r="C898" i="13" a="1"/>
  <c r="C898" i="13" s="1"/>
  <c r="D898" i="13"/>
  <c r="E889" i="13" a="1"/>
  <c r="E889" i="13" s="1"/>
  <c r="A889" i="13" a="1"/>
  <c r="A889" i="13" s="1"/>
  <c r="C889" i="13" a="1"/>
  <c r="C889" i="13" s="1"/>
  <c r="C877" i="13" a="1"/>
  <c r="C877" i="13" s="1"/>
  <c r="A877" i="13" a="1"/>
  <c r="A877" i="13" s="1"/>
  <c r="B872" i="13" a="1"/>
  <c r="B872" i="13" s="1"/>
  <c r="C872" i="13" a="1"/>
  <c r="C872" i="13" s="1"/>
  <c r="E872" i="13" a="1"/>
  <c r="E872" i="13" s="1"/>
  <c r="D860" i="13"/>
  <c r="E860" i="13" a="1"/>
  <c r="E860" i="13" s="1"/>
  <c r="A860" i="13" a="1"/>
  <c r="A860" i="13" s="1"/>
  <c r="C853" i="13" a="1"/>
  <c r="C853" i="13" s="1"/>
  <c r="A853" i="13" a="1"/>
  <c r="A853" i="13" s="1"/>
  <c r="B853" i="13" a="1"/>
  <c r="B853" i="13" s="1"/>
  <c r="C845" i="13" a="1"/>
  <c r="C845" i="13" s="1"/>
  <c r="A845" i="13" a="1"/>
  <c r="A845" i="13" s="1"/>
  <c r="B845" i="13" a="1"/>
  <c r="B845" i="13" s="1"/>
  <c r="A838" i="13" a="1"/>
  <c r="A838" i="13" s="1"/>
  <c r="B838" i="13" a="1"/>
  <c r="B838" i="13" s="1"/>
  <c r="D838" i="13"/>
  <c r="E838" i="13" a="1"/>
  <c r="E838" i="13" s="1"/>
  <c r="A836" i="13" a="1"/>
  <c r="A836" i="13" s="1"/>
  <c r="D809" i="13"/>
  <c r="E809" i="13" a="1"/>
  <c r="E809" i="13" s="1"/>
  <c r="A809" i="13" a="1"/>
  <c r="A809" i="13" s="1"/>
  <c r="C809" i="13" a="1"/>
  <c r="C809" i="13" s="1"/>
  <c r="B809" i="13" a="1"/>
  <c r="B809" i="13" s="1"/>
  <c r="C778" i="13" a="1"/>
  <c r="C778" i="13" s="1"/>
  <c r="D778" i="13"/>
  <c r="A778" i="13" a="1"/>
  <c r="A778" i="13" s="1"/>
  <c r="B778" i="13" a="1"/>
  <c r="B778" i="13" s="1"/>
  <c r="E778" i="13" a="1"/>
  <c r="E778" i="13" s="1"/>
  <c r="B1129" i="13" a="1"/>
  <c r="B1129" i="13" s="1"/>
  <c r="B1121" i="13" a="1"/>
  <c r="B1121" i="13" s="1"/>
  <c r="B1113" i="13" a="1"/>
  <c r="B1113" i="13" s="1"/>
  <c r="B1105" i="13" a="1"/>
  <c r="B1105" i="13" s="1"/>
  <c r="B1097" i="13" a="1"/>
  <c r="B1097" i="13" s="1"/>
  <c r="B1089" i="13" a="1"/>
  <c r="B1089" i="13" s="1"/>
  <c r="B1081" i="13" a="1"/>
  <c r="B1081" i="13" s="1"/>
  <c r="B1073" i="13" a="1"/>
  <c r="B1073" i="13" s="1"/>
  <c r="B1065" i="13" a="1"/>
  <c r="B1065" i="13" s="1"/>
  <c r="B1057" i="13" a="1"/>
  <c r="B1057" i="13" s="1"/>
  <c r="B1049" i="13" a="1"/>
  <c r="B1049" i="13" s="1"/>
  <c r="B1041" i="13" a="1"/>
  <c r="B1041" i="13" s="1"/>
  <c r="B1033" i="13" a="1"/>
  <c r="B1033" i="13" s="1"/>
  <c r="B1025" i="13" a="1"/>
  <c r="B1025" i="13" s="1"/>
  <c r="A959" i="13" a="1"/>
  <c r="A959" i="13" s="1"/>
  <c r="A951" i="13" a="1"/>
  <c r="A951" i="13" s="1"/>
  <c r="A943" i="13" a="1"/>
  <c r="A943" i="13" s="1"/>
  <c r="A935" i="13" a="1"/>
  <c r="A935" i="13" s="1"/>
  <c r="A926" i="13" a="1"/>
  <c r="A926" i="13" s="1"/>
  <c r="B925" i="13" a="1"/>
  <c r="B925" i="13" s="1"/>
  <c r="C924" i="13" a="1"/>
  <c r="C924" i="13" s="1"/>
  <c r="D923" i="13"/>
  <c r="E922" i="13" a="1"/>
  <c r="E922" i="13" s="1"/>
  <c r="D921" i="13"/>
  <c r="D911" i="13"/>
  <c r="C910" i="13" a="1"/>
  <c r="C910" i="13" s="1"/>
  <c r="B909" i="13" a="1"/>
  <c r="B909" i="13" s="1"/>
  <c r="E903" i="13" a="1"/>
  <c r="E903" i="13" s="1"/>
  <c r="B903" i="13" a="1"/>
  <c r="B903" i="13" s="1"/>
  <c r="E902" i="13" a="1"/>
  <c r="E902" i="13" s="1"/>
  <c r="D897" i="13"/>
  <c r="A894" i="13" a="1"/>
  <c r="A894" i="13" s="1"/>
  <c r="B894" i="13" a="1"/>
  <c r="B894" i="13" s="1"/>
  <c r="C890" i="13" a="1"/>
  <c r="C890" i="13" s="1"/>
  <c r="D890" i="13"/>
  <c r="A887" i="13" a="1"/>
  <c r="A887" i="13" s="1"/>
  <c r="E885" i="13" a="1"/>
  <c r="E885" i="13" s="1"/>
  <c r="E881" i="13" a="1"/>
  <c r="E881" i="13" s="1"/>
  <c r="A881" i="13" a="1"/>
  <c r="A881" i="13" s="1"/>
  <c r="C881" i="13" a="1"/>
  <c r="C881" i="13" s="1"/>
  <c r="D880" i="13"/>
  <c r="B866" i="13" a="1"/>
  <c r="B866" i="13" s="1"/>
  <c r="B864" i="13" a="1"/>
  <c r="B864" i="13" s="1"/>
  <c r="C864" i="13" a="1"/>
  <c r="C864" i="13" s="1"/>
  <c r="E864" i="13" a="1"/>
  <c r="E864" i="13" s="1"/>
  <c r="C863" i="13" a="1"/>
  <c r="C863" i="13" s="1"/>
  <c r="B857" i="13" a="1"/>
  <c r="B857" i="13" s="1"/>
  <c r="E853" i="13" a="1"/>
  <c r="E853" i="13" s="1"/>
  <c r="B849" i="13" a="1"/>
  <c r="B849" i="13" s="1"/>
  <c r="E845" i="13" a="1"/>
  <c r="E845" i="13" s="1"/>
  <c r="A841" i="13" a="1"/>
  <c r="A841" i="13" s="1"/>
  <c r="E835" i="13" a="1"/>
  <c r="E835" i="13" s="1"/>
  <c r="A835" i="13" a="1"/>
  <c r="A835" i="13" s="1"/>
  <c r="C835" i="13" a="1"/>
  <c r="C835" i="13" s="1"/>
  <c r="D835" i="13"/>
  <c r="B830" i="13" a="1"/>
  <c r="B830" i="13" s="1"/>
  <c r="E823" i="13" a="1"/>
  <c r="E823" i="13" s="1"/>
  <c r="C791" i="13" a="1"/>
  <c r="C791" i="13" s="1"/>
  <c r="D791" i="13"/>
  <c r="E791" i="13" a="1"/>
  <c r="E791" i="13" s="1"/>
  <c r="B791" i="13" a="1"/>
  <c r="B791" i="13" s="1"/>
  <c r="A791" i="13" a="1"/>
  <c r="A791" i="13" s="1"/>
  <c r="C762" i="13" a="1"/>
  <c r="C762" i="13" s="1"/>
  <c r="D762" i="13"/>
  <c r="A762" i="13" a="1"/>
  <c r="A762" i="13" s="1"/>
  <c r="B762" i="13" a="1"/>
  <c r="B762" i="13" s="1"/>
  <c r="E762" i="13" a="1"/>
  <c r="E762" i="13" s="1"/>
  <c r="A980" i="13" a="1"/>
  <c r="A980" i="13" s="1"/>
  <c r="A972" i="13" a="1"/>
  <c r="A972" i="13" s="1"/>
  <c r="A964" i="13" a="1"/>
  <c r="A964" i="13" s="1"/>
  <c r="E959" i="13" a="1"/>
  <c r="E959" i="13" s="1"/>
  <c r="A956" i="13" a="1"/>
  <c r="A956" i="13" s="1"/>
  <c r="E951" i="13" a="1"/>
  <c r="E951" i="13" s="1"/>
  <c r="A948" i="13" a="1"/>
  <c r="A948" i="13" s="1"/>
  <c r="E943" i="13" a="1"/>
  <c r="E943" i="13" s="1"/>
  <c r="A940" i="13" a="1"/>
  <c r="A940" i="13" s="1"/>
  <c r="E935" i="13" a="1"/>
  <c r="E935" i="13" s="1"/>
  <c r="A932" i="13" a="1"/>
  <c r="A932" i="13" s="1"/>
  <c r="D927" i="13"/>
  <c r="D912" i="13"/>
  <c r="C911" i="13" a="1"/>
  <c r="C911" i="13" s="1"/>
  <c r="C906" i="13" a="1"/>
  <c r="C906" i="13" s="1"/>
  <c r="D906" i="13"/>
  <c r="E905" i="13" a="1"/>
  <c r="E905" i="13" s="1"/>
  <c r="C905" i="13" a="1"/>
  <c r="C905" i="13" s="1"/>
  <c r="B904" i="13" a="1"/>
  <c r="B904" i="13" s="1"/>
  <c r="C904" i="13" a="1"/>
  <c r="C904" i="13" s="1"/>
  <c r="E904" i="13" a="1"/>
  <c r="E904" i="13" s="1"/>
  <c r="D902" i="13"/>
  <c r="A896" i="13" a="1"/>
  <c r="A896" i="13" s="1"/>
  <c r="E894" i="13" a="1"/>
  <c r="E894" i="13" s="1"/>
  <c r="D889" i="13"/>
  <c r="A886" i="13" a="1"/>
  <c r="A886" i="13" s="1"/>
  <c r="B886" i="13" a="1"/>
  <c r="B886" i="13" s="1"/>
  <c r="D885" i="13"/>
  <c r="C882" i="13" a="1"/>
  <c r="C882" i="13" s="1"/>
  <c r="D882" i="13"/>
  <c r="A879" i="13" a="1"/>
  <c r="A879" i="13" s="1"/>
  <c r="E877" i="13" a="1"/>
  <c r="E877" i="13" s="1"/>
  <c r="E873" i="13" a="1"/>
  <c r="E873" i="13" s="1"/>
  <c r="A873" i="13" a="1"/>
  <c r="A873" i="13" s="1"/>
  <c r="C873" i="13" a="1"/>
  <c r="C873" i="13" s="1"/>
  <c r="D872" i="13"/>
  <c r="C868" i="13" a="1"/>
  <c r="C868" i="13" s="1"/>
  <c r="A866" i="13" a="1"/>
  <c r="A866" i="13" s="1"/>
  <c r="C861" i="13" a="1"/>
  <c r="C861" i="13" s="1"/>
  <c r="A861" i="13" a="1"/>
  <c r="A861" i="13" s="1"/>
  <c r="B858" i="13" a="1"/>
  <c r="B858" i="13" s="1"/>
  <c r="B856" i="13" a="1"/>
  <c r="B856" i="13" s="1"/>
  <c r="C856" i="13" a="1"/>
  <c r="C856" i="13" s="1"/>
  <c r="E856" i="13" a="1"/>
  <c r="E856" i="13" s="1"/>
  <c r="D853" i="13"/>
  <c r="E850" i="13" a="1"/>
  <c r="E850" i="13" s="1"/>
  <c r="B848" i="13" a="1"/>
  <c r="B848" i="13" s="1"/>
  <c r="C848" i="13" a="1"/>
  <c r="C848" i="13" s="1"/>
  <c r="E848" i="13" a="1"/>
  <c r="E848" i="13" s="1"/>
  <c r="B840" i="13" a="1"/>
  <c r="B840" i="13" s="1"/>
  <c r="D840" i="13"/>
  <c r="E840" i="13" a="1"/>
  <c r="E840" i="13" s="1"/>
  <c r="C840" i="13" a="1"/>
  <c r="C840" i="13" s="1"/>
  <c r="A822" i="13" a="1"/>
  <c r="A822" i="13" s="1"/>
  <c r="B822" i="13" a="1"/>
  <c r="B822" i="13" s="1"/>
  <c r="D822" i="13"/>
  <c r="E822" i="13" a="1"/>
  <c r="E822" i="13" s="1"/>
  <c r="C822" i="13" a="1"/>
  <c r="C822" i="13" s="1"/>
  <c r="E819" i="13" a="1"/>
  <c r="E819" i="13" s="1"/>
  <c r="C819" i="13" a="1"/>
  <c r="C819" i="13" s="1"/>
  <c r="D819" i="13"/>
  <c r="B813" i="13" a="1"/>
  <c r="B813" i="13" s="1"/>
  <c r="C813" i="13" a="1"/>
  <c r="C813" i="13" s="1"/>
  <c r="D813" i="13"/>
  <c r="E813" i="13" a="1"/>
  <c r="E813" i="13" s="1"/>
  <c r="A813" i="13" a="1"/>
  <c r="A813" i="13" s="1"/>
  <c r="D780" i="13"/>
  <c r="E780" i="13" a="1"/>
  <c r="E780" i="13" s="1"/>
  <c r="A780" i="13" a="1"/>
  <c r="A780" i="13" s="1"/>
  <c r="C780" i="13" a="1"/>
  <c r="C780" i="13" s="1"/>
  <c r="B780" i="13" a="1"/>
  <c r="B780" i="13" s="1"/>
  <c r="E926" i="13" a="1"/>
  <c r="E926" i="13" s="1"/>
  <c r="B924" i="13" a="1"/>
  <c r="B924" i="13" s="1"/>
  <c r="A919" i="13" a="1"/>
  <c r="A919" i="13" s="1"/>
  <c r="E915" i="13" a="1"/>
  <c r="E915" i="13" s="1"/>
  <c r="E914" i="13" a="1"/>
  <c r="E914" i="13" s="1"/>
  <c r="D913" i="13"/>
  <c r="D903" i="13"/>
  <c r="C902" i="13" a="1"/>
  <c r="C902" i="13" s="1"/>
  <c r="E898" i="13" a="1"/>
  <c r="E898" i="13" s="1"/>
  <c r="D895" i="13"/>
  <c r="E895" i="13" a="1"/>
  <c r="E895" i="13" s="1"/>
  <c r="B895" i="13" a="1"/>
  <c r="B895" i="13" s="1"/>
  <c r="D894" i="13"/>
  <c r="A888" i="13" a="1"/>
  <c r="A888" i="13" s="1"/>
  <c r="E886" i="13" a="1"/>
  <c r="E886" i="13" s="1"/>
  <c r="B885" i="13" a="1"/>
  <c r="B885" i="13" s="1"/>
  <c r="D881" i="13"/>
  <c r="A878" i="13" a="1"/>
  <c r="A878" i="13" s="1"/>
  <c r="B878" i="13" a="1"/>
  <c r="B878" i="13" s="1"/>
  <c r="D877" i="13"/>
  <c r="C874" i="13" a="1"/>
  <c r="C874" i="13" s="1"/>
  <c r="D874" i="13"/>
  <c r="A871" i="13" a="1"/>
  <c r="A871" i="13" s="1"/>
  <c r="B868" i="13" a="1"/>
  <c r="B868" i="13" s="1"/>
  <c r="E865" i="13" a="1"/>
  <c r="E865" i="13" s="1"/>
  <c r="A865" i="13" a="1"/>
  <c r="A865" i="13" s="1"/>
  <c r="C865" i="13" a="1"/>
  <c r="C865" i="13" s="1"/>
  <c r="D864" i="13"/>
  <c r="C860" i="13" a="1"/>
  <c r="C860" i="13" s="1"/>
  <c r="A858" i="13" a="1"/>
  <c r="A858" i="13" s="1"/>
  <c r="A855" i="13" a="1"/>
  <c r="A855" i="13" s="1"/>
  <c r="B850" i="13" a="1"/>
  <c r="B850" i="13" s="1"/>
  <c r="A847" i="13" a="1"/>
  <c r="A847" i="13" s="1"/>
  <c r="B837" i="13" a="1"/>
  <c r="B837" i="13" s="1"/>
  <c r="C837" i="13" a="1"/>
  <c r="C837" i="13" s="1"/>
  <c r="A837" i="13" a="1"/>
  <c r="A837" i="13" s="1"/>
  <c r="C826" i="13" a="1"/>
  <c r="C826" i="13" s="1"/>
  <c r="E826" i="13" a="1"/>
  <c r="E826" i="13" s="1"/>
  <c r="A826" i="13" a="1"/>
  <c r="A826" i="13" s="1"/>
  <c r="D826" i="13"/>
  <c r="C783" i="13" a="1"/>
  <c r="C783" i="13" s="1"/>
  <c r="D783" i="13"/>
  <c r="E783" i="13" a="1"/>
  <c r="E783" i="13" s="1"/>
  <c r="B783" i="13" a="1"/>
  <c r="B783" i="13" s="1"/>
  <c r="A783" i="13" a="1"/>
  <c r="A783" i="13" s="1"/>
  <c r="A824" i="13" a="1"/>
  <c r="A824" i="13" s="1"/>
  <c r="C807" i="13" a="1"/>
  <c r="C807" i="13" s="1"/>
  <c r="D807" i="13"/>
  <c r="E807" i="13" a="1"/>
  <c r="E807" i="13" s="1"/>
  <c r="E798" i="13" a="1"/>
  <c r="E798" i="13" s="1"/>
  <c r="A798" i="13" a="1"/>
  <c r="A798" i="13" s="1"/>
  <c r="B798" i="13" a="1"/>
  <c r="B798" i="13" s="1"/>
  <c r="C786" i="13" a="1"/>
  <c r="C786" i="13" s="1"/>
  <c r="D786" i="13"/>
  <c r="D777" i="13"/>
  <c r="E777" i="13" a="1"/>
  <c r="E777" i="13" s="1"/>
  <c r="A777" i="13" a="1"/>
  <c r="A777" i="13" s="1"/>
  <c r="B775" i="13" a="1"/>
  <c r="B775" i="13" s="1"/>
  <c r="D761" i="13"/>
  <c r="E761" i="13" a="1"/>
  <c r="E761" i="13" s="1"/>
  <c r="A761" i="13" a="1"/>
  <c r="A761" i="13" s="1"/>
  <c r="E758" i="13" a="1"/>
  <c r="E758" i="13" s="1"/>
  <c r="A758" i="13" a="1"/>
  <c r="A758" i="13" s="1"/>
  <c r="B758" i="13" a="1"/>
  <c r="B758" i="13" s="1"/>
  <c r="C758" i="13" a="1"/>
  <c r="C758" i="13" s="1"/>
  <c r="D756" i="13"/>
  <c r="E756" i="13" a="1"/>
  <c r="E756" i="13" s="1"/>
  <c r="A756" i="13" a="1"/>
  <c r="A756" i="13" s="1"/>
  <c r="B756" i="13" a="1"/>
  <c r="B756" i="13" s="1"/>
  <c r="C756" i="13" a="1"/>
  <c r="C756" i="13" s="1"/>
  <c r="C754" i="13" a="1"/>
  <c r="C754" i="13" s="1"/>
  <c r="D754" i="13"/>
  <c r="A754" i="13" a="1"/>
  <c r="A754" i="13" s="1"/>
  <c r="B754" i="13" a="1"/>
  <c r="B754" i="13" s="1"/>
  <c r="C743" i="13" a="1"/>
  <c r="C743" i="13" s="1"/>
  <c r="D743" i="13"/>
  <c r="E743" i="13" a="1"/>
  <c r="E743" i="13" s="1"/>
  <c r="B741" i="13" a="1"/>
  <c r="B741" i="13" s="1"/>
  <c r="C741" i="13" a="1"/>
  <c r="C741" i="13" s="1"/>
  <c r="E741" i="13" a="1"/>
  <c r="E741" i="13" s="1"/>
  <c r="A833" i="13" a="1"/>
  <c r="A833" i="13" s="1"/>
  <c r="A828" i="13" a="1"/>
  <c r="A828" i="13" s="1"/>
  <c r="D825" i="13"/>
  <c r="D817" i="13"/>
  <c r="D815" i="13"/>
  <c r="D812" i="13"/>
  <c r="E812" i="13" a="1"/>
  <c r="E812" i="13" s="1"/>
  <c r="A812" i="13" a="1"/>
  <c r="A812" i="13" s="1"/>
  <c r="E802" i="13" a="1"/>
  <c r="E802" i="13" s="1"/>
  <c r="D798" i="13"/>
  <c r="E790" i="13" a="1"/>
  <c r="E790" i="13" s="1"/>
  <c r="A790" i="13" a="1"/>
  <c r="A790" i="13" s="1"/>
  <c r="B790" i="13" a="1"/>
  <c r="B790" i="13" s="1"/>
  <c r="D769" i="13"/>
  <c r="E769" i="13" a="1"/>
  <c r="E769" i="13" s="1"/>
  <c r="A769" i="13" a="1"/>
  <c r="A769" i="13" s="1"/>
  <c r="E766" i="13" a="1"/>
  <c r="E766" i="13" s="1"/>
  <c r="A766" i="13" a="1"/>
  <c r="A766" i="13" s="1"/>
  <c r="B766" i="13" a="1"/>
  <c r="B766" i="13" s="1"/>
  <c r="C766" i="13" a="1"/>
  <c r="C766" i="13" s="1"/>
  <c r="D758" i="13"/>
  <c r="E754" i="13" a="1"/>
  <c r="E754" i="13" s="1"/>
  <c r="D745" i="13"/>
  <c r="E745" i="13" a="1"/>
  <c r="E745" i="13" s="1"/>
  <c r="A745" i="13" a="1"/>
  <c r="A745" i="13" s="1"/>
  <c r="D702" i="13"/>
  <c r="E702" i="13" a="1"/>
  <c r="E702" i="13" s="1"/>
  <c r="A702" i="13" a="1"/>
  <c r="A702" i="13" s="1"/>
  <c r="C702" i="13" a="1"/>
  <c r="C702" i="13" s="1"/>
  <c r="B702" i="13" a="1"/>
  <c r="B702" i="13" s="1"/>
  <c r="D899" i="13"/>
  <c r="D891" i="13"/>
  <c r="D883" i="13"/>
  <c r="D875" i="13"/>
  <c r="D867" i="13"/>
  <c r="D859" i="13"/>
  <c r="D851" i="13"/>
  <c r="D843" i="13"/>
  <c r="D834" i="13"/>
  <c r="A832" i="13" a="1"/>
  <c r="A832" i="13" s="1"/>
  <c r="D829" i="13"/>
  <c r="E824" i="13" a="1"/>
  <c r="E824" i="13" s="1"/>
  <c r="B808" i="13" a="1"/>
  <c r="B808" i="13" s="1"/>
  <c r="C808" i="13" a="1"/>
  <c r="C808" i="13" s="1"/>
  <c r="E782" i="13" a="1"/>
  <c r="E782" i="13" s="1"/>
  <c r="A782" i="13" a="1"/>
  <c r="A782" i="13" s="1"/>
  <c r="B782" i="13" a="1"/>
  <c r="B782" i="13" s="1"/>
  <c r="E774" i="13" a="1"/>
  <c r="E774" i="13" s="1"/>
  <c r="A774" i="13" a="1"/>
  <c r="A774" i="13" s="1"/>
  <c r="B774" i="13" a="1"/>
  <c r="B774" i="13" s="1"/>
  <c r="C774" i="13" a="1"/>
  <c r="C774" i="13" s="1"/>
  <c r="D764" i="13"/>
  <c r="E764" i="13" a="1"/>
  <c r="E764" i="13" s="1"/>
  <c r="A764" i="13" a="1"/>
  <c r="A764" i="13" s="1"/>
  <c r="B764" i="13" a="1"/>
  <c r="B764" i="13" s="1"/>
  <c r="C759" i="13" a="1"/>
  <c r="C759" i="13" s="1"/>
  <c r="D759" i="13"/>
  <c r="E759" i="13" a="1"/>
  <c r="E759" i="13" s="1"/>
  <c r="C751" i="13" a="1"/>
  <c r="C751" i="13" s="1"/>
  <c r="D751" i="13"/>
  <c r="E751" i="13" a="1"/>
  <c r="E751" i="13" s="1"/>
  <c r="B749" i="13" a="1"/>
  <c r="B749" i="13" s="1"/>
  <c r="C749" i="13" a="1"/>
  <c r="C749" i="13" s="1"/>
  <c r="E749" i="13" a="1"/>
  <c r="E749" i="13" s="1"/>
  <c r="C735" i="13" a="1"/>
  <c r="C735" i="13" s="1"/>
  <c r="B735" i="13" a="1"/>
  <c r="B735" i="13" s="1"/>
  <c r="D735" i="13"/>
  <c r="E715" i="13" a="1"/>
  <c r="E715" i="13" s="1"/>
  <c r="A715" i="13" a="1"/>
  <c r="A715" i="13" s="1"/>
  <c r="B715" i="13" a="1"/>
  <c r="B715" i="13" s="1"/>
  <c r="C715" i="13" a="1"/>
  <c r="C715" i="13" s="1"/>
  <c r="D715" i="13"/>
  <c r="D694" i="13"/>
  <c r="E694" i="13" a="1"/>
  <c r="E694" i="13" s="1"/>
  <c r="A694" i="13" a="1"/>
  <c r="A694" i="13" s="1"/>
  <c r="C694" i="13" a="1"/>
  <c r="C694" i="13" s="1"/>
  <c r="B694" i="13" a="1"/>
  <c r="B694" i="13" s="1"/>
  <c r="B800" i="13" a="1"/>
  <c r="B800" i="13" s="1"/>
  <c r="C800" i="13" a="1"/>
  <c r="C800" i="13" s="1"/>
  <c r="D772" i="13"/>
  <c r="E772" i="13" a="1"/>
  <c r="E772" i="13" s="1"/>
  <c r="A772" i="13" a="1"/>
  <c r="A772" i="13" s="1"/>
  <c r="B772" i="13" a="1"/>
  <c r="B772" i="13" s="1"/>
  <c r="C767" i="13" a="1"/>
  <c r="C767" i="13" s="1"/>
  <c r="D767" i="13"/>
  <c r="E767" i="13" a="1"/>
  <c r="E767" i="13" s="1"/>
  <c r="C764" i="13" a="1"/>
  <c r="C764" i="13" s="1"/>
  <c r="C761" i="13" a="1"/>
  <c r="C761" i="13" s="1"/>
  <c r="D753" i="13"/>
  <c r="E753" i="13" a="1"/>
  <c r="E753" i="13" s="1"/>
  <c r="A753" i="13" a="1"/>
  <c r="A753" i="13" s="1"/>
  <c r="B743" i="13" a="1"/>
  <c r="B743" i="13" s="1"/>
  <c r="A741" i="13" a="1"/>
  <c r="A741" i="13" s="1"/>
  <c r="E735" i="13" a="1"/>
  <c r="E735" i="13" s="1"/>
  <c r="D697" i="13"/>
  <c r="E697" i="13" a="1"/>
  <c r="E697" i="13" s="1"/>
  <c r="C697" i="13" a="1"/>
  <c r="C697" i="13" s="1"/>
  <c r="A697" i="13" a="1"/>
  <c r="A697" i="13" s="1"/>
  <c r="B697" i="13" a="1"/>
  <c r="B697" i="13" s="1"/>
  <c r="D681" i="13"/>
  <c r="E681" i="13" a="1"/>
  <c r="E681" i="13" s="1"/>
  <c r="A681" i="13" a="1"/>
  <c r="A681" i="13" s="1"/>
  <c r="B681" i="13" a="1"/>
  <c r="B681" i="13" s="1"/>
  <c r="C681" i="13" a="1"/>
  <c r="C681" i="13" s="1"/>
  <c r="D678" i="13"/>
  <c r="E678" i="13" a="1"/>
  <c r="E678" i="13" s="1"/>
  <c r="A678" i="13" a="1"/>
  <c r="A678" i="13" s="1"/>
  <c r="C678" i="13" a="1"/>
  <c r="C678" i="13" s="1"/>
  <c r="B678" i="13" a="1"/>
  <c r="B678" i="13" s="1"/>
  <c r="B792" i="13" a="1"/>
  <c r="B792" i="13" s="1"/>
  <c r="C792" i="13" a="1"/>
  <c r="C792" i="13" s="1"/>
  <c r="D788" i="13"/>
  <c r="E788" i="13" a="1"/>
  <c r="E788" i="13" s="1"/>
  <c r="A788" i="13" a="1"/>
  <c r="A788" i="13" s="1"/>
  <c r="C775" i="13" a="1"/>
  <c r="C775" i="13" s="1"/>
  <c r="D775" i="13"/>
  <c r="E775" i="13" a="1"/>
  <c r="E775" i="13" s="1"/>
  <c r="C770" i="13" a="1"/>
  <c r="C770" i="13" s="1"/>
  <c r="D770" i="13"/>
  <c r="A770" i="13" a="1"/>
  <c r="A770" i="13" s="1"/>
  <c r="B757" i="13" a="1"/>
  <c r="B757" i="13" s="1"/>
  <c r="C757" i="13" a="1"/>
  <c r="C757" i="13" s="1"/>
  <c r="E757" i="13" a="1"/>
  <c r="E757" i="13" s="1"/>
  <c r="D740" i="13"/>
  <c r="E740" i="13" a="1"/>
  <c r="E740" i="13" s="1"/>
  <c r="A740" i="13" a="1"/>
  <c r="A740" i="13" s="1"/>
  <c r="B740" i="13" a="1"/>
  <c r="B740" i="13" s="1"/>
  <c r="C740" i="13" a="1"/>
  <c r="C740" i="13" s="1"/>
  <c r="C738" i="13" a="1"/>
  <c r="C738" i="13" s="1"/>
  <c r="D738" i="13"/>
  <c r="A738" i="13" a="1"/>
  <c r="A738" i="13" s="1"/>
  <c r="B738" i="13" a="1"/>
  <c r="B738" i="13" s="1"/>
  <c r="A735" i="13" a="1"/>
  <c r="A735" i="13" s="1"/>
  <c r="D726" i="13"/>
  <c r="E726" i="13" a="1"/>
  <c r="E726" i="13" s="1"/>
  <c r="C726" i="13" a="1"/>
  <c r="C726" i="13" s="1"/>
  <c r="A726" i="13" a="1"/>
  <c r="A726" i="13" s="1"/>
  <c r="B726" i="13" a="1"/>
  <c r="B726" i="13" s="1"/>
  <c r="B834" i="13" a="1"/>
  <c r="B834" i="13" s="1"/>
  <c r="C833" i="13" a="1"/>
  <c r="C833" i="13" s="1"/>
  <c r="D832" i="13"/>
  <c r="B829" i="13" a="1"/>
  <c r="B829" i="13" s="1"/>
  <c r="C828" i="13" a="1"/>
  <c r="C828" i="13" s="1"/>
  <c r="B825" i="13" a="1"/>
  <c r="B825" i="13" s="1"/>
  <c r="C824" i="13" a="1"/>
  <c r="C824" i="13" s="1"/>
  <c r="B817" i="13" a="1"/>
  <c r="B817" i="13" s="1"/>
  <c r="B812" i="13" a="1"/>
  <c r="B812" i="13" s="1"/>
  <c r="D808" i="13"/>
  <c r="D801" i="13"/>
  <c r="E801" i="13" a="1"/>
  <c r="E801" i="13" s="1"/>
  <c r="A801" i="13" a="1"/>
  <c r="A801" i="13" s="1"/>
  <c r="E800" i="13" a="1"/>
  <c r="E800" i="13" s="1"/>
  <c r="B797" i="13" a="1"/>
  <c r="B797" i="13" s="1"/>
  <c r="C797" i="13" a="1"/>
  <c r="C797" i="13" s="1"/>
  <c r="B784" i="13" a="1"/>
  <c r="B784" i="13" s="1"/>
  <c r="C784" i="13" a="1"/>
  <c r="C784" i="13" s="1"/>
  <c r="C782" i="13" a="1"/>
  <c r="C782" i="13" s="1"/>
  <c r="B777" i="13" a="1"/>
  <c r="B777" i="13" s="1"/>
  <c r="B765" i="13" a="1"/>
  <c r="B765" i="13" s="1"/>
  <c r="C765" i="13" a="1"/>
  <c r="C765" i="13" s="1"/>
  <c r="E765" i="13" a="1"/>
  <c r="E765" i="13" s="1"/>
  <c r="B760" i="13" a="1"/>
  <c r="B760" i="13" s="1"/>
  <c r="C760" i="13" a="1"/>
  <c r="C760" i="13" s="1"/>
  <c r="D760" i="13"/>
  <c r="C753" i="13" a="1"/>
  <c r="C753" i="13" s="1"/>
  <c r="B751" i="13" a="1"/>
  <c r="B751" i="13" s="1"/>
  <c r="A749" i="13" a="1"/>
  <c r="A749" i="13" s="1"/>
  <c r="B744" i="13" a="1"/>
  <c r="B744" i="13" s="1"/>
  <c r="C744" i="13" a="1"/>
  <c r="C744" i="13" s="1"/>
  <c r="D744" i="13"/>
  <c r="A744" i="13" a="1"/>
  <c r="A744" i="13" s="1"/>
  <c r="E742" i="13" a="1"/>
  <c r="E742" i="13" s="1"/>
  <c r="A742" i="13" a="1"/>
  <c r="A742" i="13" s="1"/>
  <c r="B742" i="13" a="1"/>
  <c r="B742" i="13" s="1"/>
  <c r="C742" i="13" a="1"/>
  <c r="C742" i="13" s="1"/>
  <c r="D742" i="13"/>
  <c r="E738" i="13" a="1"/>
  <c r="E738" i="13" s="1"/>
  <c r="E734" i="13" a="1"/>
  <c r="E734" i="13" s="1"/>
  <c r="C734" i="13" a="1"/>
  <c r="C734" i="13" s="1"/>
  <c r="D734" i="13"/>
  <c r="A734" i="13" a="1"/>
  <c r="A734" i="13" s="1"/>
  <c r="E731" i="13" a="1"/>
  <c r="E731" i="13" s="1"/>
  <c r="A731" i="13" a="1"/>
  <c r="A731" i="13" s="1"/>
  <c r="B731" i="13" a="1"/>
  <c r="B731" i="13" s="1"/>
  <c r="C731" i="13" a="1"/>
  <c r="C731" i="13" s="1"/>
  <c r="D731" i="13"/>
  <c r="E723" i="13" a="1"/>
  <c r="E723" i="13" s="1"/>
  <c r="A723" i="13" a="1"/>
  <c r="A723" i="13" s="1"/>
  <c r="C723" i="13" a="1"/>
  <c r="C723" i="13" s="1"/>
  <c r="D723" i="13"/>
  <c r="B723" i="13" a="1"/>
  <c r="B723" i="13" s="1"/>
  <c r="D673" i="13"/>
  <c r="E673" i="13" a="1"/>
  <c r="E673" i="13" s="1"/>
  <c r="A673" i="13" a="1"/>
  <c r="A673" i="13" s="1"/>
  <c r="B673" i="13" a="1"/>
  <c r="B673" i="13" s="1"/>
  <c r="C673" i="13" a="1"/>
  <c r="C673" i="13" s="1"/>
  <c r="B843" i="13" a="1"/>
  <c r="B843" i="13" s="1"/>
  <c r="A817" i="13" a="1"/>
  <c r="A817" i="13" s="1"/>
  <c r="C815" i="13" a="1"/>
  <c r="C815" i="13" s="1"/>
  <c r="E815" i="13" a="1"/>
  <c r="E815" i="13" s="1"/>
  <c r="E814" i="13" a="1"/>
  <c r="E814" i="13" s="1"/>
  <c r="A814" i="13" a="1"/>
  <c r="A814" i="13" s="1"/>
  <c r="B814" i="13" a="1"/>
  <c r="B814" i="13" s="1"/>
  <c r="A807" i="13" a="1"/>
  <c r="A807" i="13" s="1"/>
  <c r="C802" i="13" a="1"/>
  <c r="C802" i="13" s="1"/>
  <c r="D802" i="13"/>
  <c r="D800" i="13"/>
  <c r="D793" i="13"/>
  <c r="E793" i="13" a="1"/>
  <c r="E793" i="13" s="1"/>
  <c r="A793" i="13" a="1"/>
  <c r="A793" i="13" s="1"/>
  <c r="E792" i="13" a="1"/>
  <c r="E792" i="13" s="1"/>
  <c r="B789" i="13" a="1"/>
  <c r="B789" i="13" s="1"/>
  <c r="C789" i="13" a="1"/>
  <c r="C789" i="13" s="1"/>
  <c r="C788" i="13" a="1"/>
  <c r="C788" i="13" s="1"/>
  <c r="A786" i="13" a="1"/>
  <c r="A786" i="13" s="1"/>
  <c r="B776" i="13" a="1"/>
  <c r="B776" i="13" s="1"/>
  <c r="C776" i="13" a="1"/>
  <c r="C776" i="13" s="1"/>
  <c r="B773" i="13" a="1"/>
  <c r="B773" i="13" s="1"/>
  <c r="C773" i="13" a="1"/>
  <c r="C773" i="13" s="1"/>
  <c r="E773" i="13" a="1"/>
  <c r="E773" i="13" s="1"/>
  <c r="E770" i="13" a="1"/>
  <c r="E770" i="13" s="1"/>
  <c r="B768" i="13" a="1"/>
  <c r="B768" i="13" s="1"/>
  <c r="C768" i="13" a="1"/>
  <c r="C768" i="13" s="1"/>
  <c r="D768" i="13"/>
  <c r="D757" i="13"/>
  <c r="D748" i="13"/>
  <c r="E748" i="13" a="1"/>
  <c r="E748" i="13" s="1"/>
  <c r="A748" i="13" a="1"/>
  <c r="A748" i="13" s="1"/>
  <c r="B748" i="13" a="1"/>
  <c r="B748" i="13" s="1"/>
  <c r="C748" i="13" a="1"/>
  <c r="C748" i="13" s="1"/>
  <c r="C746" i="13" a="1"/>
  <c r="C746" i="13" s="1"/>
  <c r="D746" i="13"/>
  <c r="A746" i="13" a="1"/>
  <c r="A746" i="13" s="1"/>
  <c r="B746" i="13" a="1"/>
  <c r="B746" i="13" s="1"/>
  <c r="E744" i="13" a="1"/>
  <c r="E744" i="13" s="1"/>
  <c r="B734" i="13" a="1"/>
  <c r="B734" i="13" s="1"/>
  <c r="B730" i="13" a="1"/>
  <c r="B730" i="13" s="1"/>
  <c r="A730" i="13" a="1"/>
  <c r="A730" i="13" s="1"/>
  <c r="C730" i="13" a="1"/>
  <c r="C730" i="13" s="1"/>
  <c r="D730" i="13"/>
  <c r="E730" i="13" a="1"/>
  <c r="E730" i="13" s="1"/>
  <c r="D718" i="13"/>
  <c r="E718" i="13" a="1"/>
  <c r="E718" i="13" s="1"/>
  <c r="C718" i="13" a="1"/>
  <c r="C718" i="13" s="1"/>
  <c r="A718" i="13" a="1"/>
  <c r="A718" i="13" s="1"/>
  <c r="B718" i="13" a="1"/>
  <c r="B718" i="13" s="1"/>
  <c r="D710" i="13"/>
  <c r="E710" i="13" a="1"/>
  <c r="E710" i="13" s="1"/>
  <c r="C710" i="13" a="1"/>
  <c r="C710" i="13" s="1"/>
  <c r="B710" i="13" a="1"/>
  <c r="B710" i="13" s="1"/>
  <c r="A710" i="13" a="1"/>
  <c r="A710" i="13" s="1"/>
  <c r="D670" i="13"/>
  <c r="E670" i="13" a="1"/>
  <c r="E670" i="13" s="1"/>
  <c r="A670" i="13" a="1"/>
  <c r="A670" i="13" s="1"/>
  <c r="C670" i="13" a="1"/>
  <c r="C670" i="13" s="1"/>
  <c r="B670" i="13" a="1"/>
  <c r="B670" i="13" s="1"/>
  <c r="D665" i="13"/>
  <c r="E665" i="13" a="1"/>
  <c r="E665" i="13" s="1"/>
  <c r="A665" i="13" a="1"/>
  <c r="A665" i="13" s="1"/>
  <c r="B665" i="13" a="1"/>
  <c r="B665" i="13" s="1"/>
  <c r="C665" i="13" a="1"/>
  <c r="C665" i="13" s="1"/>
  <c r="A834" i="13" a="1"/>
  <c r="A834" i="13" s="1"/>
  <c r="B833" i="13" a="1"/>
  <c r="B833" i="13" s="1"/>
  <c r="C832" i="13" a="1"/>
  <c r="C832" i="13" s="1"/>
  <c r="B828" i="13" a="1"/>
  <c r="B828" i="13" s="1"/>
  <c r="A825" i="13" a="1"/>
  <c r="A825" i="13" s="1"/>
  <c r="B816" i="13" a="1"/>
  <c r="B816" i="13" s="1"/>
  <c r="C816" i="13" a="1"/>
  <c r="C816" i="13" s="1"/>
  <c r="D814" i="13"/>
  <c r="A808" i="13" a="1"/>
  <c r="A808" i="13" s="1"/>
  <c r="E806" i="13" a="1"/>
  <c r="E806" i="13" s="1"/>
  <c r="A806" i="13" a="1"/>
  <c r="A806" i="13" s="1"/>
  <c r="B806" i="13" a="1"/>
  <c r="B806" i="13" s="1"/>
  <c r="E797" i="13" a="1"/>
  <c r="E797" i="13" s="1"/>
  <c r="D792" i="13"/>
  <c r="D785" i="13"/>
  <c r="E785" i="13" a="1"/>
  <c r="E785" i="13" s="1"/>
  <c r="A785" i="13" a="1"/>
  <c r="A785" i="13" s="1"/>
  <c r="E784" i="13" a="1"/>
  <c r="E784" i="13" s="1"/>
  <c r="B781" i="13" a="1"/>
  <c r="B781" i="13" s="1"/>
  <c r="C781" i="13" a="1"/>
  <c r="C781" i="13" s="1"/>
  <c r="B770" i="13" a="1"/>
  <c r="B770" i="13" s="1"/>
  <c r="B767" i="13" a="1"/>
  <c r="B767" i="13" s="1"/>
  <c r="D765" i="13"/>
  <c r="E760" i="13" a="1"/>
  <c r="E760" i="13" s="1"/>
  <c r="A759" i="13" a="1"/>
  <c r="A759" i="13" s="1"/>
  <c r="A757" i="13" a="1"/>
  <c r="A757" i="13" s="1"/>
  <c r="B752" i="13" a="1"/>
  <c r="B752" i="13" s="1"/>
  <c r="C752" i="13" a="1"/>
  <c r="C752" i="13" s="1"/>
  <c r="D752" i="13"/>
  <c r="A752" i="13" a="1"/>
  <c r="A752" i="13" s="1"/>
  <c r="E750" i="13" a="1"/>
  <c r="E750" i="13" s="1"/>
  <c r="A750" i="13" a="1"/>
  <c r="A750" i="13" s="1"/>
  <c r="B750" i="13" a="1"/>
  <c r="B750" i="13" s="1"/>
  <c r="C750" i="13" a="1"/>
  <c r="C750" i="13" s="1"/>
  <c r="D750" i="13"/>
  <c r="E746" i="13" a="1"/>
  <c r="E746" i="13" s="1"/>
  <c r="D737" i="13"/>
  <c r="E737" i="13" a="1"/>
  <c r="E737" i="13" s="1"/>
  <c r="A737" i="13" a="1"/>
  <c r="A737" i="13" s="1"/>
  <c r="D729" i="13"/>
  <c r="A729" i="13" a="1"/>
  <c r="A729" i="13" s="1"/>
  <c r="B729" i="13" a="1"/>
  <c r="B729" i="13" s="1"/>
  <c r="C729" i="13" a="1"/>
  <c r="C729" i="13" s="1"/>
  <c r="E729" i="13" a="1"/>
  <c r="E729" i="13" s="1"/>
  <c r="D662" i="13"/>
  <c r="E662" i="13" a="1"/>
  <c r="E662" i="13" s="1"/>
  <c r="A662" i="13" a="1"/>
  <c r="A662" i="13" s="1"/>
  <c r="C662" i="13" a="1"/>
  <c r="C662" i="13" s="1"/>
  <c r="B662" i="13" a="1"/>
  <c r="B662" i="13" s="1"/>
  <c r="A721" i="13" a="1"/>
  <c r="A721" i="13" s="1"/>
  <c r="B717" i="13" a="1"/>
  <c r="B717" i="13" s="1"/>
  <c r="E717" i="13" a="1"/>
  <c r="E717" i="13" s="1"/>
  <c r="B713" i="13" a="1"/>
  <c r="B713" i="13" s="1"/>
  <c r="E707" i="13" a="1"/>
  <c r="E707" i="13" s="1"/>
  <c r="A707" i="13" a="1"/>
  <c r="A707" i="13" s="1"/>
  <c r="B690" i="13" a="1"/>
  <c r="B690" i="13" s="1"/>
  <c r="C690" i="13" a="1"/>
  <c r="C690" i="13" s="1"/>
  <c r="A690" i="13" a="1"/>
  <c r="A690" i="13" s="1"/>
  <c r="A687" i="13" a="1"/>
  <c r="A687" i="13" s="1"/>
  <c r="B679" i="13" a="1"/>
  <c r="B679" i="13" s="1"/>
  <c r="B677" i="13" a="1"/>
  <c r="B677" i="13" s="1"/>
  <c r="E677" i="13" a="1"/>
  <c r="E677" i="13" s="1"/>
  <c r="D671" i="13"/>
  <c r="C667" i="13" a="1"/>
  <c r="C667" i="13" s="1"/>
  <c r="E663" i="13" a="1"/>
  <c r="E663" i="13" s="1"/>
  <c r="C660" i="13" a="1"/>
  <c r="C660" i="13" s="1"/>
  <c r="D660" i="13"/>
  <c r="B660" i="13" a="1"/>
  <c r="B660" i="13" s="1"/>
  <c r="D659" i="13"/>
  <c r="B645" i="13" a="1"/>
  <c r="B645" i="13" s="1"/>
  <c r="E645" i="13" a="1"/>
  <c r="E645" i="13" s="1"/>
  <c r="C604" i="13" a="1"/>
  <c r="C604" i="13" s="1"/>
  <c r="D604" i="13"/>
  <c r="A604" i="13" a="1"/>
  <c r="A604" i="13" s="1"/>
  <c r="B604" i="13" a="1"/>
  <c r="B604" i="13" s="1"/>
  <c r="E604" i="13" a="1"/>
  <c r="E604" i="13" s="1"/>
  <c r="A720" i="13" a="1"/>
  <c r="A720" i="13" s="1"/>
  <c r="D720" i="13"/>
  <c r="C708" i="13" a="1"/>
  <c r="C708" i="13" s="1"/>
  <c r="B708" i="13" a="1"/>
  <c r="B708" i="13" s="1"/>
  <c r="E699" i="13" a="1"/>
  <c r="E699" i="13" s="1"/>
  <c r="A699" i="13" a="1"/>
  <c r="A699" i="13" s="1"/>
  <c r="D686" i="13"/>
  <c r="E686" i="13" a="1"/>
  <c r="E686" i="13" s="1"/>
  <c r="A686" i="13" a="1"/>
  <c r="A686" i="13" s="1"/>
  <c r="C686" i="13" a="1"/>
  <c r="C686" i="13" s="1"/>
  <c r="B682" i="13" a="1"/>
  <c r="B682" i="13" s="1"/>
  <c r="C682" i="13" a="1"/>
  <c r="C682" i="13" s="1"/>
  <c r="A682" i="13" a="1"/>
  <c r="A682" i="13" s="1"/>
  <c r="B669" i="13" a="1"/>
  <c r="B669" i="13" s="1"/>
  <c r="E669" i="13" a="1"/>
  <c r="E669" i="13" s="1"/>
  <c r="D657" i="13"/>
  <c r="E657" i="13" a="1"/>
  <c r="E657" i="13" s="1"/>
  <c r="C652" i="13" a="1"/>
  <c r="C652" i="13" s="1"/>
  <c r="D652" i="13"/>
  <c r="B652" i="13" a="1"/>
  <c r="B652" i="13" s="1"/>
  <c r="E643" i="13" a="1"/>
  <c r="E643" i="13" s="1"/>
  <c r="A643" i="13" a="1"/>
  <c r="A643" i="13" s="1"/>
  <c r="D641" i="13"/>
  <c r="E641" i="13" a="1"/>
  <c r="E641" i="13" s="1"/>
  <c r="C641" i="13" a="1"/>
  <c r="C641" i="13" s="1"/>
  <c r="D638" i="13"/>
  <c r="E638" i="13" a="1"/>
  <c r="E638" i="13" s="1"/>
  <c r="A638" i="13" a="1"/>
  <c r="A638" i="13" s="1"/>
  <c r="B638" i="13" a="1"/>
  <c r="B638" i="13" s="1"/>
  <c r="C638" i="13" a="1"/>
  <c r="C638" i="13" s="1"/>
  <c r="D633" i="13"/>
  <c r="E633" i="13" a="1"/>
  <c r="E633" i="13" s="1"/>
  <c r="C633" i="13" a="1"/>
  <c r="C633" i="13" s="1"/>
  <c r="D630" i="13"/>
  <c r="E630" i="13" a="1"/>
  <c r="E630" i="13" s="1"/>
  <c r="A630" i="13" a="1"/>
  <c r="A630" i="13" s="1"/>
  <c r="B630" i="13" a="1"/>
  <c r="B630" i="13" s="1"/>
  <c r="C630" i="13" a="1"/>
  <c r="C630" i="13" s="1"/>
  <c r="D625" i="13"/>
  <c r="E625" i="13" a="1"/>
  <c r="E625" i="13" s="1"/>
  <c r="C625" i="13" a="1"/>
  <c r="C625" i="13" s="1"/>
  <c r="D717" i="13"/>
  <c r="D716" i="13"/>
  <c r="A713" i="13" a="1"/>
  <c r="A713" i="13" s="1"/>
  <c r="B709" i="13" a="1"/>
  <c r="B709" i="13" s="1"/>
  <c r="E709" i="13" a="1"/>
  <c r="E709" i="13" s="1"/>
  <c r="D707" i="13"/>
  <c r="E691" i="13" a="1"/>
  <c r="E691" i="13" s="1"/>
  <c r="A691" i="13" a="1"/>
  <c r="A691" i="13" s="1"/>
  <c r="D690" i="13"/>
  <c r="E682" i="13" a="1"/>
  <c r="E682" i="13" s="1"/>
  <c r="D677" i="13"/>
  <c r="B674" i="13" a="1"/>
  <c r="B674" i="13" s="1"/>
  <c r="C674" i="13" a="1"/>
  <c r="C674" i="13" s="1"/>
  <c r="A674" i="13" a="1"/>
  <c r="A674" i="13" s="1"/>
  <c r="A671" i="13" a="1"/>
  <c r="A671" i="13" s="1"/>
  <c r="B663" i="13" a="1"/>
  <c r="B663" i="13" s="1"/>
  <c r="B661" i="13" a="1"/>
  <c r="B661" i="13" s="1"/>
  <c r="E661" i="13" a="1"/>
  <c r="E661" i="13" s="1"/>
  <c r="E660" i="13" a="1"/>
  <c r="E660" i="13" s="1"/>
  <c r="D655" i="13"/>
  <c r="C651" i="13" a="1"/>
  <c r="C651" i="13" s="1"/>
  <c r="D649" i="13"/>
  <c r="E649" i="13" a="1"/>
  <c r="E649" i="13" s="1"/>
  <c r="D645" i="13"/>
  <c r="E635" i="13" a="1"/>
  <c r="E635" i="13" s="1"/>
  <c r="A635" i="13" a="1"/>
  <c r="A635" i="13" s="1"/>
  <c r="D635" i="13"/>
  <c r="E627" i="13" a="1"/>
  <c r="E627" i="13" s="1"/>
  <c r="A627" i="13" a="1"/>
  <c r="A627" i="13" s="1"/>
  <c r="D627" i="13"/>
  <c r="D590" i="13"/>
  <c r="E590" i="13" a="1"/>
  <c r="E590" i="13" s="1"/>
  <c r="A590" i="13" a="1"/>
  <c r="A590" i="13" s="1"/>
  <c r="B590" i="13" a="1"/>
  <c r="B590" i="13" s="1"/>
  <c r="C590" i="13" a="1"/>
  <c r="C590" i="13" s="1"/>
  <c r="C732" i="13" a="1"/>
  <c r="C732" i="13" s="1"/>
  <c r="B732" i="13" a="1"/>
  <c r="B732" i="13" s="1"/>
  <c r="B722" i="13" a="1"/>
  <c r="B722" i="13" s="1"/>
  <c r="A722" i="13" a="1"/>
  <c r="A722" i="13" s="1"/>
  <c r="E720" i="13" a="1"/>
  <c r="E720" i="13" s="1"/>
  <c r="A712" i="13" a="1"/>
  <c r="A712" i="13" s="1"/>
  <c r="D712" i="13"/>
  <c r="E708" i="13" a="1"/>
  <c r="E708" i="13" s="1"/>
  <c r="C707" i="13" a="1"/>
  <c r="C707" i="13" s="1"/>
  <c r="D705" i="13"/>
  <c r="E705" i="13" a="1"/>
  <c r="E705" i="13" s="1"/>
  <c r="E703" i="13" a="1"/>
  <c r="E703" i="13" s="1"/>
  <c r="C700" i="13" a="1"/>
  <c r="C700" i="13" s="1"/>
  <c r="D700" i="13"/>
  <c r="B700" i="13" a="1"/>
  <c r="B700" i="13" s="1"/>
  <c r="D699" i="13"/>
  <c r="E683" i="13" a="1"/>
  <c r="E683" i="13" s="1"/>
  <c r="A683" i="13" a="1"/>
  <c r="A683" i="13" s="1"/>
  <c r="D682" i="13"/>
  <c r="E674" i="13" a="1"/>
  <c r="E674" i="13" s="1"/>
  <c r="D669" i="13"/>
  <c r="B666" i="13" a="1"/>
  <c r="B666" i="13" s="1"/>
  <c r="C666" i="13" a="1"/>
  <c r="C666" i="13" s="1"/>
  <c r="A666" i="13" a="1"/>
  <c r="A666" i="13" s="1"/>
  <c r="A663" i="13" a="1"/>
  <c r="A663" i="13" s="1"/>
  <c r="B655" i="13" a="1"/>
  <c r="B655" i="13" s="1"/>
  <c r="B653" i="13" a="1"/>
  <c r="B653" i="13" s="1"/>
  <c r="E653" i="13" a="1"/>
  <c r="E653" i="13" s="1"/>
  <c r="E652" i="13" a="1"/>
  <c r="E652" i="13" s="1"/>
  <c r="C645" i="13" a="1"/>
  <c r="C645" i="13" s="1"/>
  <c r="D643" i="13"/>
  <c r="C617" i="13" a="1"/>
  <c r="C617" i="13" s="1"/>
  <c r="D617" i="13"/>
  <c r="E617" i="13" a="1"/>
  <c r="E617" i="13" s="1"/>
  <c r="A617" i="13" a="1"/>
  <c r="A617" i="13" s="1"/>
  <c r="B617" i="13" a="1"/>
  <c r="B617" i="13" s="1"/>
  <c r="B733" i="13" a="1"/>
  <c r="B733" i="13" s="1"/>
  <c r="E733" i="13" a="1"/>
  <c r="E733" i="13" s="1"/>
  <c r="E722" i="13" a="1"/>
  <c r="E722" i="13" s="1"/>
  <c r="E721" i="13" a="1"/>
  <c r="E721" i="13" s="1"/>
  <c r="D719" i="13"/>
  <c r="C717" i="13" a="1"/>
  <c r="C717" i="13" s="1"/>
  <c r="D709" i="13"/>
  <c r="D708" i="13"/>
  <c r="D703" i="13"/>
  <c r="C699" i="13" a="1"/>
  <c r="C699" i="13" s="1"/>
  <c r="E695" i="13" a="1"/>
  <c r="E695" i="13" s="1"/>
  <c r="C692" i="13" a="1"/>
  <c r="C692" i="13" s="1"/>
  <c r="D692" i="13"/>
  <c r="B692" i="13" a="1"/>
  <c r="B692" i="13" s="1"/>
  <c r="D691" i="13"/>
  <c r="C677" i="13" a="1"/>
  <c r="C677" i="13" s="1"/>
  <c r="E675" i="13" a="1"/>
  <c r="E675" i="13" s="1"/>
  <c r="A675" i="13" a="1"/>
  <c r="A675" i="13" s="1"/>
  <c r="D674" i="13"/>
  <c r="E666" i="13" a="1"/>
  <c r="E666" i="13" s="1"/>
  <c r="D661" i="13"/>
  <c r="B658" i="13" a="1"/>
  <c r="B658" i="13" s="1"/>
  <c r="C658" i="13" a="1"/>
  <c r="C658" i="13" s="1"/>
  <c r="A658" i="13" a="1"/>
  <c r="A658" i="13" s="1"/>
  <c r="C657" i="13" a="1"/>
  <c r="C657" i="13" s="1"/>
  <c r="D646" i="13"/>
  <c r="E646" i="13" a="1"/>
  <c r="E646" i="13" s="1"/>
  <c r="A646" i="13" a="1"/>
  <c r="A646" i="13" s="1"/>
  <c r="B646" i="13" a="1"/>
  <c r="B646" i="13" s="1"/>
  <c r="C646" i="13" a="1"/>
  <c r="C646" i="13" s="1"/>
  <c r="A645" i="13" a="1"/>
  <c r="A645" i="13" s="1"/>
  <c r="C643" i="13" a="1"/>
  <c r="C643" i="13" s="1"/>
  <c r="B641" i="13" a="1"/>
  <c r="B641" i="13" s="1"/>
  <c r="B637" i="13" a="1"/>
  <c r="B637" i="13" s="1"/>
  <c r="E637" i="13" a="1"/>
  <c r="E637" i="13" s="1"/>
  <c r="A637" i="13" a="1"/>
  <c r="A637" i="13" s="1"/>
  <c r="C635" i="13" a="1"/>
  <c r="C635" i="13" s="1"/>
  <c r="B633" i="13" a="1"/>
  <c r="B633" i="13" s="1"/>
  <c r="B629" i="13" a="1"/>
  <c r="B629" i="13" s="1"/>
  <c r="E629" i="13" a="1"/>
  <c r="E629" i="13" s="1"/>
  <c r="A629" i="13" a="1"/>
  <c r="A629" i="13" s="1"/>
  <c r="C627" i="13" a="1"/>
  <c r="C627" i="13" s="1"/>
  <c r="B625" i="13" a="1"/>
  <c r="B625" i="13" s="1"/>
  <c r="C623" i="13" a="1"/>
  <c r="C623" i="13" s="1"/>
  <c r="B623" i="13" a="1"/>
  <c r="B623" i="13" s="1"/>
  <c r="D623" i="13"/>
  <c r="A623" i="13" a="1"/>
  <c r="A623" i="13" s="1"/>
  <c r="C565" i="13" a="1"/>
  <c r="C565" i="13" s="1"/>
  <c r="D565" i="13"/>
  <c r="E565" i="13" a="1"/>
  <c r="E565" i="13" s="1"/>
  <c r="B565" i="13" a="1"/>
  <c r="B565" i="13" s="1"/>
  <c r="A565" i="13" a="1"/>
  <c r="A565" i="13" s="1"/>
  <c r="B811" i="13" a="1"/>
  <c r="B811" i="13" s="1"/>
  <c r="B803" i="13" a="1"/>
  <c r="B803" i="13" s="1"/>
  <c r="B795" i="13" a="1"/>
  <c r="B795" i="13" s="1"/>
  <c r="B787" i="13" a="1"/>
  <c r="B787" i="13" s="1"/>
  <c r="B779" i="13" a="1"/>
  <c r="B779" i="13" s="1"/>
  <c r="B771" i="13" a="1"/>
  <c r="B771" i="13" s="1"/>
  <c r="B763" i="13" a="1"/>
  <c r="B763" i="13" s="1"/>
  <c r="B755" i="13" a="1"/>
  <c r="B755" i="13" s="1"/>
  <c r="B747" i="13" a="1"/>
  <c r="B747" i="13" s="1"/>
  <c r="B739" i="13" a="1"/>
  <c r="B739" i="13" s="1"/>
  <c r="E732" i="13" a="1"/>
  <c r="E732" i="13" s="1"/>
  <c r="C724" i="13" a="1"/>
  <c r="C724" i="13" s="1"/>
  <c r="B724" i="13" a="1"/>
  <c r="B724" i="13" s="1"/>
  <c r="D722" i="13"/>
  <c r="C721" i="13" a="1"/>
  <c r="C721" i="13" s="1"/>
  <c r="C720" i="13" a="1"/>
  <c r="C720" i="13" s="1"/>
  <c r="B714" i="13" a="1"/>
  <c r="B714" i="13" s="1"/>
  <c r="A714" i="13" a="1"/>
  <c r="A714" i="13" s="1"/>
  <c r="E712" i="13" a="1"/>
  <c r="E712" i="13" s="1"/>
  <c r="E711" i="13" a="1"/>
  <c r="E711" i="13" s="1"/>
  <c r="B707" i="13" a="1"/>
  <c r="B707" i="13" s="1"/>
  <c r="B703" i="13" a="1"/>
  <c r="B703" i="13" s="1"/>
  <c r="B701" i="13" a="1"/>
  <c r="B701" i="13" s="1"/>
  <c r="E701" i="13" a="1"/>
  <c r="E701" i="13" s="1"/>
  <c r="E700" i="13" a="1"/>
  <c r="E700" i="13" s="1"/>
  <c r="D695" i="13"/>
  <c r="C691" i="13" a="1"/>
  <c r="C691" i="13" s="1"/>
  <c r="D689" i="13"/>
  <c r="E689" i="13" a="1"/>
  <c r="E689" i="13" s="1"/>
  <c r="E687" i="13" a="1"/>
  <c r="E687" i="13" s="1"/>
  <c r="B686" i="13" a="1"/>
  <c r="B686" i="13" s="1"/>
  <c r="C684" i="13" a="1"/>
  <c r="C684" i="13" s="1"/>
  <c r="D684" i="13"/>
  <c r="B684" i="13" a="1"/>
  <c r="B684" i="13" s="1"/>
  <c r="D683" i="13"/>
  <c r="A677" i="13" a="1"/>
  <c r="A677" i="13" s="1"/>
  <c r="C669" i="13" a="1"/>
  <c r="C669" i="13" s="1"/>
  <c r="E667" i="13" a="1"/>
  <c r="E667" i="13" s="1"/>
  <c r="A667" i="13" a="1"/>
  <c r="A667" i="13" s="1"/>
  <c r="A660" i="13" a="1"/>
  <c r="A660" i="13" s="1"/>
  <c r="E658" i="13" a="1"/>
  <c r="E658" i="13" s="1"/>
  <c r="B657" i="13" a="1"/>
  <c r="B657" i="13" s="1"/>
  <c r="D654" i="13"/>
  <c r="E654" i="13" a="1"/>
  <c r="E654" i="13" s="1"/>
  <c r="A654" i="13" a="1"/>
  <c r="A654" i="13" s="1"/>
  <c r="C654" i="13" a="1"/>
  <c r="C654" i="13" s="1"/>
  <c r="B650" i="13" a="1"/>
  <c r="B650" i="13" s="1"/>
  <c r="C650" i="13" a="1"/>
  <c r="C650" i="13" s="1"/>
  <c r="A650" i="13" a="1"/>
  <c r="A650" i="13" s="1"/>
  <c r="C644" i="13" a="1"/>
  <c r="C644" i="13" s="1"/>
  <c r="D644" i="13"/>
  <c r="A644" i="13" a="1"/>
  <c r="A644" i="13" s="1"/>
  <c r="B644" i="13" a="1"/>
  <c r="B644" i="13" s="1"/>
  <c r="B643" i="13" a="1"/>
  <c r="B643" i="13" s="1"/>
  <c r="A641" i="13" a="1"/>
  <c r="A641" i="13" s="1"/>
  <c r="B635" i="13" a="1"/>
  <c r="B635" i="13" s="1"/>
  <c r="A633" i="13" a="1"/>
  <c r="A633" i="13" s="1"/>
  <c r="B627" i="13" a="1"/>
  <c r="B627" i="13" s="1"/>
  <c r="A625" i="13" a="1"/>
  <c r="A625" i="13" s="1"/>
  <c r="C620" i="13" a="1"/>
  <c r="C620" i="13" s="1"/>
  <c r="D620" i="13"/>
  <c r="E620" i="13" a="1"/>
  <c r="E620" i="13" s="1"/>
  <c r="A620" i="13" a="1"/>
  <c r="A620" i="13" s="1"/>
  <c r="B620" i="13" a="1"/>
  <c r="B620" i="13" s="1"/>
  <c r="C612" i="13" a="1"/>
  <c r="C612" i="13" s="1"/>
  <c r="A612" i="13" a="1"/>
  <c r="A612" i="13" s="1"/>
  <c r="B612" i="13" a="1"/>
  <c r="B612" i="13" s="1"/>
  <c r="D612" i="13"/>
  <c r="E612" i="13" a="1"/>
  <c r="E612" i="13" s="1"/>
  <c r="D733" i="13"/>
  <c r="D732" i="13"/>
  <c r="B725" i="13" a="1"/>
  <c r="B725" i="13" s="1"/>
  <c r="E725" i="13" a="1"/>
  <c r="E725" i="13" s="1"/>
  <c r="B721" i="13" a="1"/>
  <c r="B721" i="13" s="1"/>
  <c r="B719" i="13" a="1"/>
  <c r="B719" i="13" s="1"/>
  <c r="A717" i="13" a="1"/>
  <c r="A717" i="13" s="1"/>
  <c r="E714" i="13" a="1"/>
  <c r="E714" i="13" s="1"/>
  <c r="E713" i="13" a="1"/>
  <c r="E713" i="13" s="1"/>
  <c r="D711" i="13"/>
  <c r="C709" i="13" a="1"/>
  <c r="C709" i="13" s="1"/>
  <c r="B706" i="13" a="1"/>
  <c r="B706" i="13" s="1"/>
  <c r="C706" i="13" a="1"/>
  <c r="C706" i="13" s="1"/>
  <c r="A706" i="13" a="1"/>
  <c r="A706" i="13" s="1"/>
  <c r="C705" i="13" a="1"/>
  <c r="C705" i="13" s="1"/>
  <c r="A703" i="13" a="1"/>
  <c r="A703" i="13" s="1"/>
  <c r="B699" i="13" a="1"/>
  <c r="B699" i="13" s="1"/>
  <c r="B695" i="13" a="1"/>
  <c r="B695" i="13" s="1"/>
  <c r="B693" i="13" a="1"/>
  <c r="B693" i="13" s="1"/>
  <c r="E693" i="13" a="1"/>
  <c r="E693" i="13" s="1"/>
  <c r="E692" i="13" a="1"/>
  <c r="E692" i="13" s="1"/>
  <c r="D687" i="13"/>
  <c r="C683" i="13" a="1"/>
  <c r="C683" i="13" s="1"/>
  <c r="E679" i="13" a="1"/>
  <c r="E679" i="13" s="1"/>
  <c r="C676" i="13" a="1"/>
  <c r="C676" i="13" s="1"/>
  <c r="D676" i="13"/>
  <c r="B676" i="13" a="1"/>
  <c r="B676" i="13" s="1"/>
  <c r="D675" i="13"/>
  <c r="A669" i="13" a="1"/>
  <c r="A669" i="13" s="1"/>
  <c r="C661" i="13" a="1"/>
  <c r="C661" i="13" s="1"/>
  <c r="E659" i="13" a="1"/>
  <c r="E659" i="13" s="1"/>
  <c r="A659" i="13" a="1"/>
  <c r="A659" i="13" s="1"/>
  <c r="D658" i="13"/>
  <c r="A652" i="13" a="1"/>
  <c r="A652" i="13" s="1"/>
  <c r="E650" i="13" a="1"/>
  <c r="E650" i="13" s="1"/>
  <c r="B649" i="13" a="1"/>
  <c r="B649" i="13" s="1"/>
  <c r="C647" i="13" a="1"/>
  <c r="C647" i="13" s="1"/>
  <c r="E647" i="13" a="1"/>
  <c r="E647" i="13" s="1"/>
  <c r="E644" i="13" a="1"/>
  <c r="E644" i="13" s="1"/>
  <c r="B642" i="13" a="1"/>
  <c r="B642" i="13" s="1"/>
  <c r="C642" i="13" a="1"/>
  <c r="C642" i="13" s="1"/>
  <c r="D642" i="13"/>
  <c r="A642" i="13" a="1"/>
  <c r="A642" i="13" s="1"/>
  <c r="B634" i="13" a="1"/>
  <c r="B634" i="13" s="1"/>
  <c r="C634" i="13" a="1"/>
  <c r="C634" i="13" s="1"/>
  <c r="D634" i="13"/>
  <c r="A634" i="13" a="1"/>
  <c r="A634" i="13" s="1"/>
  <c r="B626" i="13" a="1"/>
  <c r="B626" i="13" s="1"/>
  <c r="C626" i="13" a="1"/>
  <c r="C626" i="13" s="1"/>
  <c r="D626" i="13"/>
  <c r="A626" i="13" a="1"/>
  <c r="A626" i="13" s="1"/>
  <c r="D611" i="13"/>
  <c r="E611" i="13" a="1"/>
  <c r="E611" i="13" s="1"/>
  <c r="A611" i="13" a="1"/>
  <c r="A611" i="13" s="1"/>
  <c r="B611" i="13" a="1"/>
  <c r="B611" i="13" s="1"/>
  <c r="C611" i="13" a="1"/>
  <c r="C611" i="13" s="1"/>
  <c r="D606" i="13"/>
  <c r="E606" i="13" a="1"/>
  <c r="E606" i="13" s="1"/>
  <c r="C606" i="13" a="1"/>
  <c r="C606" i="13" s="1"/>
  <c r="A606" i="13" a="1"/>
  <c r="A606" i="13" s="1"/>
  <c r="B606" i="13" a="1"/>
  <c r="B606" i="13" s="1"/>
  <c r="D598" i="13"/>
  <c r="E598" i="13" a="1"/>
  <c r="E598" i="13" s="1"/>
  <c r="A598" i="13" a="1"/>
  <c r="A598" i="13" s="1"/>
  <c r="B598" i="13" a="1"/>
  <c r="B598" i="13" s="1"/>
  <c r="C598" i="13" a="1"/>
  <c r="C598" i="13" s="1"/>
  <c r="D582" i="13"/>
  <c r="E582" i="13" a="1"/>
  <c r="E582" i="13" s="1"/>
  <c r="A582" i="13" a="1"/>
  <c r="A582" i="13" s="1"/>
  <c r="B582" i="13" a="1"/>
  <c r="B582" i="13" s="1"/>
  <c r="C582" i="13" a="1"/>
  <c r="C582" i="13" s="1"/>
  <c r="A728" i="13" a="1"/>
  <c r="A728" i="13" s="1"/>
  <c r="D728" i="13"/>
  <c r="E724" i="13" a="1"/>
  <c r="E724" i="13" s="1"/>
  <c r="C722" i="13" a="1"/>
  <c r="C722" i="13" s="1"/>
  <c r="B720" i="13" a="1"/>
  <c r="B720" i="13" s="1"/>
  <c r="A719" i="13" a="1"/>
  <c r="A719" i="13" s="1"/>
  <c r="C716" i="13" a="1"/>
  <c r="C716" i="13" s="1"/>
  <c r="B716" i="13" a="1"/>
  <c r="B716" i="13" s="1"/>
  <c r="D714" i="13"/>
  <c r="C713" i="13" a="1"/>
  <c r="C713" i="13" s="1"/>
  <c r="C712" i="13" a="1"/>
  <c r="C712" i="13" s="1"/>
  <c r="A708" i="13" a="1"/>
  <c r="A708" i="13" s="1"/>
  <c r="B705" i="13" a="1"/>
  <c r="B705" i="13" s="1"/>
  <c r="D701" i="13"/>
  <c r="B698" i="13" a="1"/>
  <c r="B698" i="13" s="1"/>
  <c r="C698" i="13" a="1"/>
  <c r="C698" i="13" s="1"/>
  <c r="A698" i="13" a="1"/>
  <c r="A698" i="13" s="1"/>
  <c r="A695" i="13" a="1"/>
  <c r="A695" i="13" s="1"/>
  <c r="B691" i="13" a="1"/>
  <c r="B691" i="13" s="1"/>
  <c r="B687" i="13" a="1"/>
  <c r="B687" i="13" s="1"/>
  <c r="B685" i="13" a="1"/>
  <c r="B685" i="13" s="1"/>
  <c r="E685" i="13" a="1"/>
  <c r="E685" i="13" s="1"/>
  <c r="E684" i="13" a="1"/>
  <c r="E684" i="13" s="1"/>
  <c r="D679" i="13"/>
  <c r="C675" i="13" a="1"/>
  <c r="C675" i="13" s="1"/>
  <c r="E671" i="13" a="1"/>
  <c r="E671" i="13" s="1"/>
  <c r="C668" i="13" a="1"/>
  <c r="C668" i="13" s="1"/>
  <c r="D668" i="13"/>
  <c r="B668" i="13" a="1"/>
  <c r="B668" i="13" s="1"/>
  <c r="D667" i="13"/>
  <c r="A661" i="13" a="1"/>
  <c r="A661" i="13" s="1"/>
  <c r="A657" i="13" a="1"/>
  <c r="A657" i="13" s="1"/>
  <c r="E651" i="13" a="1"/>
  <c r="E651" i="13" s="1"/>
  <c r="A651" i="13" a="1"/>
  <c r="A651" i="13" s="1"/>
  <c r="D650" i="13"/>
  <c r="C636" i="13" a="1"/>
  <c r="C636" i="13" s="1"/>
  <c r="D636" i="13"/>
  <c r="A636" i="13" a="1"/>
  <c r="A636" i="13" s="1"/>
  <c r="B636" i="13" a="1"/>
  <c r="B636" i="13" s="1"/>
  <c r="C628" i="13" a="1"/>
  <c r="C628" i="13" s="1"/>
  <c r="D628" i="13"/>
  <c r="A628" i="13" a="1"/>
  <c r="A628" i="13" s="1"/>
  <c r="B628" i="13" a="1"/>
  <c r="B628" i="13" s="1"/>
  <c r="E626" i="13" a="1"/>
  <c r="E626" i="13" s="1"/>
  <c r="E622" i="13" a="1"/>
  <c r="E622" i="13" s="1"/>
  <c r="C622" i="13" a="1"/>
  <c r="C622" i="13" s="1"/>
  <c r="A622" i="13" a="1"/>
  <c r="A622" i="13" s="1"/>
  <c r="B622" i="13" a="1"/>
  <c r="B622" i="13" s="1"/>
  <c r="D614" i="13"/>
  <c r="E614" i="13" a="1"/>
  <c r="E614" i="13" s="1"/>
  <c r="B614" i="13" a="1"/>
  <c r="B614" i="13" s="1"/>
  <c r="C614" i="13" a="1"/>
  <c r="C614" i="13" s="1"/>
  <c r="A614" i="13" a="1"/>
  <c r="A614" i="13" s="1"/>
  <c r="B639" i="13" a="1"/>
  <c r="B639" i="13" s="1"/>
  <c r="B631" i="13" a="1"/>
  <c r="B631" i="13" s="1"/>
  <c r="D603" i="13"/>
  <c r="E603" i="13" a="1"/>
  <c r="E603" i="13" s="1"/>
  <c r="A603" i="13" a="1"/>
  <c r="A603" i="13" s="1"/>
  <c r="D579" i="13"/>
  <c r="E579" i="13" a="1"/>
  <c r="E579" i="13" s="1"/>
  <c r="A579" i="13" a="1"/>
  <c r="A579" i="13" s="1"/>
  <c r="C579" i="13" a="1"/>
  <c r="C579" i="13" s="1"/>
  <c r="D574" i="13"/>
  <c r="E574" i="13" a="1"/>
  <c r="E574" i="13" s="1"/>
  <c r="B552" i="13" a="1"/>
  <c r="B552" i="13" s="1"/>
  <c r="C552" i="13" a="1"/>
  <c r="C552" i="13" s="1"/>
  <c r="D552" i="13"/>
  <c r="A552" i="13" a="1"/>
  <c r="A552" i="13" s="1"/>
  <c r="E540" i="13" a="1"/>
  <c r="E540" i="13" s="1"/>
  <c r="B540" i="13" a="1"/>
  <c r="B540" i="13" s="1"/>
  <c r="C540" i="13" a="1"/>
  <c r="C540" i="13" s="1"/>
  <c r="D540" i="13"/>
  <c r="A540" i="13" a="1"/>
  <c r="A540" i="13" s="1"/>
  <c r="D704" i="13"/>
  <c r="D696" i="13"/>
  <c r="D688" i="13"/>
  <c r="D680" i="13"/>
  <c r="D672" i="13"/>
  <c r="D664" i="13"/>
  <c r="D656" i="13"/>
  <c r="D648" i="13"/>
  <c r="D640" i="13"/>
  <c r="D632" i="13"/>
  <c r="D624" i="13"/>
  <c r="C618" i="13" a="1"/>
  <c r="C618" i="13" s="1"/>
  <c r="A613" i="13" a="1"/>
  <c r="A613" i="13" s="1"/>
  <c r="B613" i="13" a="1"/>
  <c r="B613" i="13" s="1"/>
  <c r="B599" i="13" a="1"/>
  <c r="B599" i="13" s="1"/>
  <c r="C599" i="13" a="1"/>
  <c r="C599" i="13" s="1"/>
  <c r="D595" i="13"/>
  <c r="E595" i="13" a="1"/>
  <c r="E595" i="13" s="1"/>
  <c r="A595" i="13" a="1"/>
  <c r="A595" i="13" s="1"/>
  <c r="D587" i="13"/>
  <c r="E587" i="13" a="1"/>
  <c r="E587" i="13" s="1"/>
  <c r="A587" i="13" a="1"/>
  <c r="A587" i="13" s="1"/>
  <c r="C587" i="13" a="1"/>
  <c r="C587" i="13" s="1"/>
  <c r="B571" i="13" a="1"/>
  <c r="B571" i="13" s="1"/>
  <c r="C571" i="13" a="1"/>
  <c r="C571" i="13" s="1"/>
  <c r="A571" i="13" a="1"/>
  <c r="A571" i="13" s="1"/>
  <c r="E552" i="13" a="1"/>
  <c r="E552" i="13" s="1"/>
  <c r="C522" i="13" a="1"/>
  <c r="C522" i="13" s="1"/>
  <c r="A522" i="13" a="1"/>
  <c r="A522" i="13" s="1"/>
  <c r="B522" i="13" a="1"/>
  <c r="B522" i="13" s="1"/>
  <c r="D522" i="13"/>
  <c r="E522" i="13" a="1"/>
  <c r="E522" i="13" s="1"/>
  <c r="E513" i="13" a="1"/>
  <c r="E513" i="13" s="1"/>
  <c r="A513" i="13" a="1"/>
  <c r="A513" i="13" s="1"/>
  <c r="D513" i="13"/>
  <c r="B513" i="13" a="1"/>
  <c r="B513" i="13" s="1"/>
  <c r="C513" i="13" a="1"/>
  <c r="C513" i="13" s="1"/>
  <c r="B615" i="13" a="1"/>
  <c r="B615" i="13" s="1"/>
  <c r="C615" i="13" a="1"/>
  <c r="C615" i="13" s="1"/>
  <c r="C596" i="13" a="1"/>
  <c r="C596" i="13" s="1"/>
  <c r="D596" i="13"/>
  <c r="B591" i="13" a="1"/>
  <c r="B591" i="13" s="1"/>
  <c r="C591" i="13" a="1"/>
  <c r="C591" i="13" s="1"/>
  <c r="C580" i="13" a="1"/>
  <c r="C580" i="13" s="1"/>
  <c r="D580" i="13"/>
  <c r="C577" i="13" a="1"/>
  <c r="C577" i="13" s="1"/>
  <c r="D577" i="13"/>
  <c r="E577" i="13" a="1"/>
  <c r="E577" i="13" s="1"/>
  <c r="B577" i="13" a="1"/>
  <c r="B577" i="13" s="1"/>
  <c r="B562" i="13" a="1"/>
  <c r="B562" i="13" s="1"/>
  <c r="C562" i="13" a="1"/>
  <c r="C562" i="13" s="1"/>
  <c r="A562" i="13" a="1"/>
  <c r="A562" i="13" s="1"/>
  <c r="D551" i="13"/>
  <c r="C551" i="13" a="1"/>
  <c r="C551" i="13" s="1"/>
  <c r="E551" i="13" a="1"/>
  <c r="E551" i="13" s="1"/>
  <c r="B551" i="13" a="1"/>
  <c r="B551" i="13" s="1"/>
  <c r="E521" i="13" a="1"/>
  <c r="E521" i="13" s="1"/>
  <c r="A521" i="13" a="1"/>
  <c r="A521" i="13" s="1"/>
  <c r="D521" i="13"/>
  <c r="B521" i="13" a="1"/>
  <c r="B521" i="13" s="1"/>
  <c r="C521" i="13" a="1"/>
  <c r="C521" i="13" s="1"/>
  <c r="E639" i="13" a="1"/>
  <c r="E639" i="13" s="1"/>
  <c r="E631" i="13" a="1"/>
  <c r="E631" i="13" s="1"/>
  <c r="E616" i="13" a="1"/>
  <c r="E616" i="13" s="1"/>
  <c r="A616" i="13" a="1"/>
  <c r="A616" i="13" s="1"/>
  <c r="A605" i="13" a="1"/>
  <c r="A605" i="13" s="1"/>
  <c r="B605" i="13" a="1"/>
  <c r="B605" i="13" s="1"/>
  <c r="C588" i="13" a="1"/>
  <c r="C588" i="13" s="1"/>
  <c r="D588" i="13"/>
  <c r="C585" i="13" a="1"/>
  <c r="C585" i="13" s="1"/>
  <c r="D585" i="13"/>
  <c r="E585" i="13" a="1"/>
  <c r="E585" i="13" s="1"/>
  <c r="B585" i="13" a="1"/>
  <c r="B585" i="13" s="1"/>
  <c r="E562" i="13" a="1"/>
  <c r="E562" i="13" s="1"/>
  <c r="C557" i="13" a="1"/>
  <c r="C557" i="13" s="1"/>
  <c r="B557" i="13" a="1"/>
  <c r="B557" i="13" s="1"/>
  <c r="D557" i="13"/>
  <c r="A557" i="13" a="1"/>
  <c r="A557" i="13" s="1"/>
  <c r="A551" i="13" a="1"/>
  <c r="A551" i="13" s="1"/>
  <c r="E619" i="13" a="1"/>
  <c r="E619" i="13" s="1"/>
  <c r="A619" i="13" a="1"/>
  <c r="A619" i="13" s="1"/>
  <c r="E615" i="13" a="1"/>
  <c r="E615" i="13" s="1"/>
  <c r="B607" i="13" a="1"/>
  <c r="B607" i="13" s="1"/>
  <c r="C607" i="13" a="1"/>
  <c r="C607" i="13" s="1"/>
  <c r="E605" i="13" a="1"/>
  <c r="E605" i="13" s="1"/>
  <c r="C601" i="13" a="1"/>
  <c r="C601" i="13" s="1"/>
  <c r="D601" i="13"/>
  <c r="E601" i="13" a="1"/>
  <c r="E601" i="13" s="1"/>
  <c r="E591" i="13" a="1"/>
  <c r="E591" i="13" s="1"/>
  <c r="B575" i="13" a="1"/>
  <c r="B575" i="13" s="1"/>
  <c r="C575" i="13" a="1"/>
  <c r="C575" i="13" s="1"/>
  <c r="A575" i="13" a="1"/>
  <c r="A575" i="13" s="1"/>
  <c r="C570" i="13" a="1"/>
  <c r="C570" i="13" s="1"/>
  <c r="D570" i="13"/>
  <c r="E570" i="13" a="1"/>
  <c r="E570" i="13" s="1"/>
  <c r="B570" i="13" a="1"/>
  <c r="B570" i="13" s="1"/>
  <c r="D562" i="13"/>
  <c r="E557" i="13" a="1"/>
  <c r="E557" i="13" s="1"/>
  <c r="A554" i="13" a="1"/>
  <c r="A554" i="13" s="1"/>
  <c r="B554" i="13" a="1"/>
  <c r="B554" i="13" s="1"/>
  <c r="C554" i="13" a="1"/>
  <c r="C554" i="13" s="1"/>
  <c r="D554" i="13"/>
  <c r="E554" i="13" a="1"/>
  <c r="E554" i="13" s="1"/>
  <c r="D546" i="13"/>
  <c r="E546" i="13" a="1"/>
  <c r="E546" i="13" s="1"/>
  <c r="A546" i="13" a="1"/>
  <c r="A546" i="13" s="1"/>
  <c r="B546" i="13" a="1"/>
  <c r="B546" i="13" s="1"/>
  <c r="C546" i="13" a="1"/>
  <c r="C546" i="13" s="1"/>
  <c r="E537" i="13" a="1"/>
  <c r="E537" i="13" s="1"/>
  <c r="A537" i="13" a="1"/>
  <c r="A537" i="13" s="1"/>
  <c r="B537" i="13" a="1"/>
  <c r="B537" i="13" s="1"/>
  <c r="C537" i="13" a="1"/>
  <c r="C537" i="13" s="1"/>
  <c r="D537" i="13"/>
  <c r="E529" i="13" a="1"/>
  <c r="E529" i="13" s="1"/>
  <c r="A529" i="13" a="1"/>
  <c r="A529" i="13" s="1"/>
  <c r="C529" i="13" a="1"/>
  <c r="C529" i="13" s="1"/>
  <c r="D529" i="13"/>
  <c r="B529" i="13" a="1"/>
  <c r="B529" i="13" s="1"/>
  <c r="B704" i="13" a="1"/>
  <c r="B704" i="13" s="1"/>
  <c r="B696" i="13" a="1"/>
  <c r="B696" i="13" s="1"/>
  <c r="B688" i="13" a="1"/>
  <c r="B688" i="13" s="1"/>
  <c r="B680" i="13" a="1"/>
  <c r="B680" i="13" s="1"/>
  <c r="B672" i="13" a="1"/>
  <c r="B672" i="13" s="1"/>
  <c r="B664" i="13" a="1"/>
  <c r="B664" i="13" s="1"/>
  <c r="B656" i="13" a="1"/>
  <c r="B656" i="13" s="1"/>
  <c r="B648" i="13" a="1"/>
  <c r="B648" i="13" s="1"/>
  <c r="B640" i="13" a="1"/>
  <c r="B640" i="13" s="1"/>
  <c r="B632" i="13" a="1"/>
  <c r="B632" i="13" s="1"/>
  <c r="B624" i="13" a="1"/>
  <c r="B624" i="13" s="1"/>
  <c r="E621" i="13" a="1"/>
  <c r="E621" i="13" s="1"/>
  <c r="D616" i="13"/>
  <c r="D615" i="13"/>
  <c r="C609" i="13" a="1"/>
  <c r="C609" i="13" s="1"/>
  <c r="D609" i="13"/>
  <c r="E608" i="13" a="1"/>
  <c r="E608" i="13" s="1"/>
  <c r="A608" i="13" a="1"/>
  <c r="A608" i="13" s="1"/>
  <c r="D605" i="13"/>
  <c r="A597" i="13" a="1"/>
  <c r="A597" i="13" s="1"/>
  <c r="B597" i="13" a="1"/>
  <c r="B597" i="13" s="1"/>
  <c r="E596" i="13" a="1"/>
  <c r="E596" i="13" s="1"/>
  <c r="C593" i="13" a="1"/>
  <c r="C593" i="13" s="1"/>
  <c r="D593" i="13"/>
  <c r="E593" i="13" a="1"/>
  <c r="E593" i="13" s="1"/>
  <c r="D591" i="13"/>
  <c r="B583" i="13" a="1"/>
  <c r="B583" i="13" s="1"/>
  <c r="C583" i="13" a="1"/>
  <c r="C583" i="13" s="1"/>
  <c r="A583" i="13" a="1"/>
  <c r="A583" i="13" s="1"/>
  <c r="E580" i="13" a="1"/>
  <c r="E580" i="13" s="1"/>
  <c r="B578" i="13" a="1"/>
  <c r="B578" i="13" s="1"/>
  <c r="C578" i="13" a="1"/>
  <c r="C578" i="13" s="1"/>
  <c r="E578" i="13" a="1"/>
  <c r="E578" i="13" s="1"/>
  <c r="E575" i="13" a="1"/>
  <c r="E575" i="13" s="1"/>
  <c r="A561" i="13" a="1"/>
  <c r="A561" i="13" s="1"/>
  <c r="C561" i="13" a="1"/>
  <c r="C561" i="13" s="1"/>
  <c r="D561" i="13"/>
  <c r="B561" i="13" a="1"/>
  <c r="B561" i="13" s="1"/>
  <c r="E556" i="13" a="1"/>
  <c r="E556" i="13" s="1"/>
  <c r="C556" i="13" a="1"/>
  <c r="C556" i="13" s="1"/>
  <c r="D556" i="13"/>
  <c r="B556" i="13" a="1"/>
  <c r="B556" i="13" s="1"/>
  <c r="D621" i="13"/>
  <c r="D619" i="13"/>
  <c r="E618" i="13" a="1"/>
  <c r="E618" i="13" s="1"/>
  <c r="E607" i="13" a="1"/>
  <c r="E607" i="13" s="1"/>
  <c r="B602" i="13" a="1"/>
  <c r="B602" i="13" s="1"/>
  <c r="C602" i="13" a="1"/>
  <c r="C602" i="13" s="1"/>
  <c r="A599" i="13" a="1"/>
  <c r="A599" i="13" s="1"/>
  <c r="E597" i="13" a="1"/>
  <c r="E597" i="13" s="1"/>
  <c r="B596" i="13" a="1"/>
  <c r="B596" i="13" s="1"/>
  <c r="B595" i="13" a="1"/>
  <c r="B595" i="13" s="1"/>
  <c r="A589" i="13" a="1"/>
  <c r="A589" i="13" s="1"/>
  <c r="B589" i="13" a="1"/>
  <c r="B589" i="13" s="1"/>
  <c r="E588" i="13" a="1"/>
  <c r="E588" i="13" s="1"/>
  <c r="B586" i="13" a="1"/>
  <c r="B586" i="13" s="1"/>
  <c r="C586" i="13" a="1"/>
  <c r="C586" i="13" s="1"/>
  <c r="E586" i="13" a="1"/>
  <c r="E586" i="13" s="1"/>
  <c r="E583" i="13" a="1"/>
  <c r="E583" i="13" s="1"/>
  <c r="A581" i="13" a="1"/>
  <c r="A581" i="13" s="1"/>
  <c r="B581" i="13" a="1"/>
  <c r="B581" i="13" s="1"/>
  <c r="D581" i="13"/>
  <c r="B580" i="13" a="1"/>
  <c r="B580" i="13" s="1"/>
  <c r="A577" i="13" a="1"/>
  <c r="A577" i="13" s="1"/>
  <c r="D575" i="13"/>
  <c r="A570" i="13" a="1"/>
  <c r="A570" i="13" s="1"/>
  <c r="E561" i="13" a="1"/>
  <c r="E561" i="13" s="1"/>
  <c r="A556" i="13" a="1"/>
  <c r="A556" i="13" s="1"/>
  <c r="A553" i="13" a="1"/>
  <c r="A553" i="13" s="1"/>
  <c r="B553" i="13" a="1"/>
  <c r="B553" i="13" s="1"/>
  <c r="C553" i="13" a="1"/>
  <c r="C553" i="13" s="1"/>
  <c r="D553" i="13"/>
  <c r="E553" i="13" a="1"/>
  <c r="E553" i="13" s="1"/>
  <c r="D618" i="13"/>
  <c r="C616" i="13" a="1"/>
  <c r="C616" i="13" s="1"/>
  <c r="D608" i="13"/>
  <c r="D607" i="13"/>
  <c r="C605" i="13" a="1"/>
  <c r="C605" i="13" s="1"/>
  <c r="D597" i="13"/>
  <c r="B594" i="13" a="1"/>
  <c r="B594" i="13" s="1"/>
  <c r="C594" i="13" a="1"/>
  <c r="C594" i="13" s="1"/>
  <c r="A591" i="13" a="1"/>
  <c r="A591" i="13" s="1"/>
  <c r="B588" i="13" a="1"/>
  <c r="B588" i="13" s="1"/>
  <c r="A585" i="13" a="1"/>
  <c r="A585" i="13" s="1"/>
  <c r="D583" i="13"/>
  <c r="A580" i="13" a="1"/>
  <c r="A580" i="13" s="1"/>
  <c r="A569" i="13" a="1"/>
  <c r="A569" i="13" s="1"/>
  <c r="D569" i="13"/>
  <c r="E569" i="13" a="1"/>
  <c r="E569" i="13" s="1"/>
  <c r="C569" i="13" a="1"/>
  <c r="C569" i="13" s="1"/>
  <c r="D560" i="13"/>
  <c r="E560" i="13" a="1"/>
  <c r="E560" i="13" s="1"/>
  <c r="B560" i="13" a="1"/>
  <c r="B560" i="13" s="1"/>
  <c r="C560" i="13" a="1"/>
  <c r="C560" i="13" s="1"/>
  <c r="A545" i="13" a="1"/>
  <c r="A545" i="13" s="1"/>
  <c r="E545" i="13" a="1"/>
  <c r="E545" i="13" s="1"/>
  <c r="B545" i="13" a="1"/>
  <c r="B545" i="13" s="1"/>
  <c r="C545" i="13" a="1"/>
  <c r="C545" i="13" s="1"/>
  <c r="D545" i="13"/>
  <c r="C541" i="13" a="1"/>
  <c r="C541" i="13" s="1"/>
  <c r="E541" i="13" a="1"/>
  <c r="E541" i="13" s="1"/>
  <c r="D541" i="13"/>
  <c r="A541" i="13" a="1"/>
  <c r="A541" i="13" s="1"/>
  <c r="B541" i="13" a="1"/>
  <c r="B541" i="13" s="1"/>
  <c r="B566" i="13" a="1"/>
  <c r="B566" i="13" s="1"/>
  <c r="D550" i="13"/>
  <c r="A543" i="13" a="1"/>
  <c r="A543" i="13" s="1"/>
  <c r="B536" i="13" a="1"/>
  <c r="B536" i="13" s="1"/>
  <c r="D536" i="13"/>
  <c r="A526" i="13" a="1"/>
  <c r="A526" i="13" s="1"/>
  <c r="C526" i="13" a="1"/>
  <c r="C526" i="13" s="1"/>
  <c r="E526" i="13" a="1"/>
  <c r="E526" i="13" s="1"/>
  <c r="A518" i="13" a="1"/>
  <c r="A518" i="13" s="1"/>
  <c r="C518" i="13" a="1"/>
  <c r="C518" i="13" s="1"/>
  <c r="E518" i="13" a="1"/>
  <c r="E518" i="13" s="1"/>
  <c r="B515" i="13" a="1"/>
  <c r="B515" i="13" s="1"/>
  <c r="E515" i="13" a="1"/>
  <c r="E515" i="13" s="1"/>
  <c r="A515" i="13" a="1"/>
  <c r="A515" i="13" s="1"/>
  <c r="D508" i="13"/>
  <c r="B508" i="13" a="1"/>
  <c r="B508" i="13" s="1"/>
  <c r="E508" i="13" a="1"/>
  <c r="E508" i="13" s="1"/>
  <c r="A508" i="13" a="1"/>
  <c r="A508" i="13" s="1"/>
  <c r="C490" i="13" a="1"/>
  <c r="C490" i="13" s="1"/>
  <c r="E490" i="13" a="1"/>
  <c r="E490" i="13" s="1"/>
  <c r="D490" i="13"/>
  <c r="C466" i="13" a="1"/>
  <c r="C466" i="13" s="1"/>
  <c r="D466" i="13"/>
  <c r="E466" i="13" a="1"/>
  <c r="E466" i="13" s="1"/>
  <c r="A466" i="13" a="1"/>
  <c r="A466" i="13" s="1"/>
  <c r="B466" i="13" a="1"/>
  <c r="B466" i="13" s="1"/>
  <c r="D460" i="13"/>
  <c r="E460" i="13" a="1"/>
  <c r="E460" i="13" s="1"/>
  <c r="A460" i="13" a="1"/>
  <c r="A460" i="13" s="1"/>
  <c r="B460" i="13" a="1"/>
  <c r="B460" i="13" s="1"/>
  <c r="C460" i="13" a="1"/>
  <c r="C460" i="13" s="1"/>
  <c r="A566" i="13" a="1"/>
  <c r="A566" i="13" s="1"/>
  <c r="A548" i="13" a="1"/>
  <c r="A548" i="13" s="1"/>
  <c r="E544" i="13" a="1"/>
  <c r="E544" i="13" s="1"/>
  <c r="A542" i="13" a="1"/>
  <c r="A542" i="13" s="1"/>
  <c r="A539" i="13" a="1"/>
  <c r="A539" i="13" s="1"/>
  <c r="D533" i="13"/>
  <c r="D527" i="13"/>
  <c r="C527" i="13" a="1"/>
  <c r="C527" i="13" s="1"/>
  <c r="D519" i="13"/>
  <c r="C519" i="13" a="1"/>
  <c r="C519" i="13" s="1"/>
  <c r="D511" i="13"/>
  <c r="C511" i="13" a="1"/>
  <c r="C511" i="13" s="1"/>
  <c r="C506" i="13" a="1"/>
  <c r="C506" i="13" s="1"/>
  <c r="E506" i="13" a="1"/>
  <c r="E506" i="13" s="1"/>
  <c r="A506" i="13" a="1"/>
  <c r="A506" i="13" s="1"/>
  <c r="B506" i="13" a="1"/>
  <c r="B506" i="13" s="1"/>
  <c r="D506" i="13"/>
  <c r="E501" i="13" a="1"/>
  <c r="E501" i="13" s="1"/>
  <c r="A501" i="13" a="1"/>
  <c r="A501" i="13" s="1"/>
  <c r="B501" i="13" a="1"/>
  <c r="B501" i="13" s="1"/>
  <c r="D501" i="13"/>
  <c r="C485" i="13" a="1"/>
  <c r="C485" i="13" s="1"/>
  <c r="A485" i="13" a="1"/>
  <c r="A485" i="13" s="1"/>
  <c r="E485" i="13" a="1"/>
  <c r="E485" i="13" s="1"/>
  <c r="D444" i="13"/>
  <c r="E444" i="13" a="1"/>
  <c r="E444" i="13" s="1"/>
  <c r="A444" i="13" a="1"/>
  <c r="A444" i="13" s="1"/>
  <c r="C444" i="13" a="1"/>
  <c r="C444" i="13" s="1"/>
  <c r="B444" i="13" a="1"/>
  <c r="B444" i="13" s="1"/>
  <c r="D428" i="13"/>
  <c r="E428" i="13" a="1"/>
  <c r="E428" i="13" s="1"/>
  <c r="A428" i="13" a="1"/>
  <c r="A428" i="13" s="1"/>
  <c r="C428" i="13" a="1"/>
  <c r="C428" i="13" s="1"/>
  <c r="B428" i="13" a="1"/>
  <c r="B428" i="13" s="1"/>
  <c r="A547" i="13" a="1"/>
  <c r="A547" i="13" s="1"/>
  <c r="C538" i="13" a="1"/>
  <c r="C538" i="13" s="1"/>
  <c r="A538" i="13" a="1"/>
  <c r="A538" i="13" s="1"/>
  <c r="E536" i="13" a="1"/>
  <c r="E536" i="13" s="1"/>
  <c r="B528" i="13" a="1"/>
  <c r="B528" i="13" s="1"/>
  <c r="D528" i="13"/>
  <c r="D526" i="13"/>
  <c r="B523" i="13" a="1"/>
  <c r="B523" i="13" s="1"/>
  <c r="A523" i="13" a="1"/>
  <c r="A523" i="13" s="1"/>
  <c r="E497" i="13" a="1"/>
  <c r="E497" i="13" s="1"/>
  <c r="D497" i="13"/>
  <c r="A497" i="13" a="1"/>
  <c r="A497" i="13" s="1"/>
  <c r="B497" i="13" a="1"/>
  <c r="B497" i="13" s="1"/>
  <c r="C497" i="13" a="1"/>
  <c r="C497" i="13" s="1"/>
  <c r="C493" i="13" a="1"/>
  <c r="C493" i="13" s="1"/>
  <c r="B493" i="13" a="1"/>
  <c r="B493" i="13" s="1"/>
  <c r="D493" i="13"/>
  <c r="A493" i="13" a="1"/>
  <c r="A493" i="13" s="1"/>
  <c r="C482" i="13" a="1"/>
  <c r="C482" i="13" s="1"/>
  <c r="B482" i="13" a="1"/>
  <c r="B482" i="13" s="1"/>
  <c r="D482" i="13"/>
  <c r="A482" i="13" a="1"/>
  <c r="A482" i="13" s="1"/>
  <c r="D420" i="13"/>
  <c r="E420" i="13" a="1"/>
  <c r="E420" i="13" s="1"/>
  <c r="A420" i="13" a="1"/>
  <c r="A420" i="13" s="1"/>
  <c r="C420" i="13" a="1"/>
  <c r="C420" i="13" s="1"/>
  <c r="B420" i="13" a="1"/>
  <c r="B420" i="13" s="1"/>
  <c r="B533" i="13" a="1"/>
  <c r="B533" i="13" s="1"/>
  <c r="B520" i="13" a="1"/>
  <c r="B520" i="13" s="1"/>
  <c r="D520" i="13"/>
  <c r="D516" i="13"/>
  <c r="E516" i="13" a="1"/>
  <c r="E516" i="13" s="1"/>
  <c r="B516" i="13" a="1"/>
  <c r="B516" i="13" s="1"/>
  <c r="C516" i="13" a="1"/>
  <c r="C516" i="13" s="1"/>
  <c r="E493" i="13" a="1"/>
  <c r="E493" i="13" s="1"/>
  <c r="C477" i="13" a="1"/>
  <c r="C477" i="13" s="1"/>
  <c r="D477" i="13"/>
  <c r="E477" i="13" a="1"/>
  <c r="E477" i="13" s="1"/>
  <c r="A477" i="13" a="1"/>
  <c r="A477" i="13" s="1"/>
  <c r="B477" i="13" a="1"/>
  <c r="B477" i="13" s="1"/>
  <c r="B600" i="13" a="1"/>
  <c r="B600" i="13" s="1"/>
  <c r="B592" i="13" a="1"/>
  <c r="B592" i="13" s="1"/>
  <c r="B584" i="13" a="1"/>
  <c r="B584" i="13" s="1"/>
  <c r="B576" i="13" a="1"/>
  <c r="B576" i="13" s="1"/>
  <c r="D566" i="13"/>
  <c r="A555" i="13" a="1"/>
  <c r="A555" i="13" s="1"/>
  <c r="B550" i="13" a="1"/>
  <c r="B550" i="13" s="1"/>
  <c r="E547" i="13" a="1"/>
  <c r="E547" i="13" s="1"/>
  <c r="E538" i="13" a="1"/>
  <c r="E538" i="13" s="1"/>
  <c r="C536" i="13" a="1"/>
  <c r="C536" i="13" s="1"/>
  <c r="C530" i="13" a="1"/>
  <c r="C530" i="13" s="1"/>
  <c r="A530" i="13" a="1"/>
  <c r="A530" i="13" s="1"/>
  <c r="E528" i="13" a="1"/>
  <c r="E528" i="13" s="1"/>
  <c r="D524" i="13"/>
  <c r="E524" i="13" a="1"/>
  <c r="E524" i="13" s="1"/>
  <c r="B524" i="13" a="1"/>
  <c r="B524" i="13" s="1"/>
  <c r="D523" i="13"/>
  <c r="E519" i="13" a="1"/>
  <c r="E519" i="13" s="1"/>
  <c r="C514" i="13" a="1"/>
  <c r="C514" i="13" s="1"/>
  <c r="A514" i="13" a="1"/>
  <c r="A514" i="13" s="1"/>
  <c r="B514" i="13" a="1"/>
  <c r="B514" i="13" s="1"/>
  <c r="A509" i="13" a="1"/>
  <c r="A509" i="13" s="1"/>
  <c r="E509" i="13" a="1"/>
  <c r="E509" i="13" s="1"/>
  <c r="D507" i="13"/>
  <c r="A507" i="13" a="1"/>
  <c r="A507" i="13" s="1"/>
  <c r="C507" i="13" a="1"/>
  <c r="C507" i="13" s="1"/>
  <c r="C503" i="13" a="1"/>
  <c r="C503" i="13" s="1"/>
  <c r="D503" i="13"/>
  <c r="B503" i="13" a="1"/>
  <c r="B503" i="13" s="1"/>
  <c r="B495" i="13" a="1"/>
  <c r="B495" i="13" s="1"/>
  <c r="D495" i="13"/>
  <c r="A495" i="13" a="1"/>
  <c r="A495" i="13" s="1"/>
  <c r="D492" i="13"/>
  <c r="E492" i="13" a="1"/>
  <c r="E492" i="13" s="1"/>
  <c r="C492" i="13" a="1"/>
  <c r="C492" i="13" s="1"/>
  <c r="B492" i="13" a="1"/>
  <c r="B492" i="13" s="1"/>
  <c r="C453" i="13" a="1"/>
  <c r="C453" i="13" s="1"/>
  <c r="A453" i="13" a="1"/>
  <c r="A453" i="13" s="1"/>
  <c r="B453" i="13" a="1"/>
  <c r="B453" i="13" s="1"/>
  <c r="D453" i="13"/>
  <c r="E453" i="13" a="1"/>
  <c r="E453" i="13" s="1"/>
  <c r="A573" i="13" a="1"/>
  <c r="A573" i="13" s="1"/>
  <c r="B572" i="13" a="1"/>
  <c r="B572" i="13" s="1"/>
  <c r="A568" i="13" a="1"/>
  <c r="A568" i="13" s="1"/>
  <c r="B567" i="13" a="1"/>
  <c r="B567" i="13" s="1"/>
  <c r="A564" i="13" a="1"/>
  <c r="A564" i="13" s="1"/>
  <c r="A559" i="13" a="1"/>
  <c r="A559" i="13" s="1"/>
  <c r="A550" i="13" a="1"/>
  <c r="A550" i="13" s="1"/>
  <c r="B549" i="13" a="1"/>
  <c r="B549" i="13" s="1"/>
  <c r="C548" i="13" a="1"/>
  <c r="C548" i="13" s="1"/>
  <c r="D547" i="13"/>
  <c r="B544" i="13" a="1"/>
  <c r="B544" i="13" s="1"/>
  <c r="C543" i="13" a="1"/>
  <c r="C543" i="13" s="1"/>
  <c r="D542" i="13"/>
  <c r="E539" i="13" a="1"/>
  <c r="E539" i="13" s="1"/>
  <c r="D538" i="13"/>
  <c r="B535" i="13" a="1"/>
  <c r="B535" i="13" s="1"/>
  <c r="B526" i="13" a="1"/>
  <c r="B526" i="13" s="1"/>
  <c r="C523" i="13" a="1"/>
  <c r="C523" i="13" s="1"/>
  <c r="E520" i="13" a="1"/>
  <c r="E520" i="13" s="1"/>
  <c r="B518" i="13" a="1"/>
  <c r="B518" i="13" s="1"/>
  <c r="E514" i="13" a="1"/>
  <c r="E514" i="13" s="1"/>
  <c r="B512" i="13" a="1"/>
  <c r="B512" i="13" s="1"/>
  <c r="D512" i="13"/>
  <c r="A512" i="13" a="1"/>
  <c r="A512" i="13" s="1"/>
  <c r="B511" i="13" a="1"/>
  <c r="B511" i="13" s="1"/>
  <c r="D509" i="13"/>
  <c r="E505" i="13" a="1"/>
  <c r="E505" i="13" s="1"/>
  <c r="A505" i="13" a="1"/>
  <c r="A505" i="13" s="1"/>
  <c r="B505" i="13" a="1"/>
  <c r="B505" i="13" s="1"/>
  <c r="C505" i="13" a="1"/>
  <c r="C505" i="13" s="1"/>
  <c r="D505" i="13"/>
  <c r="E503" i="13" a="1"/>
  <c r="E503" i="13" s="1"/>
  <c r="D500" i="13"/>
  <c r="A500" i="13" a="1"/>
  <c r="A500" i="13" s="1"/>
  <c r="B500" i="13" a="1"/>
  <c r="B500" i="13" s="1"/>
  <c r="C500" i="13" a="1"/>
  <c r="C500" i="13" s="1"/>
  <c r="E500" i="13" a="1"/>
  <c r="E500" i="13" s="1"/>
  <c r="E495" i="13" a="1"/>
  <c r="E495" i="13" s="1"/>
  <c r="A600" i="13" a="1"/>
  <c r="A600" i="13" s="1"/>
  <c r="A592" i="13" a="1"/>
  <c r="A592" i="13" s="1"/>
  <c r="A584" i="13" a="1"/>
  <c r="A584" i="13" s="1"/>
  <c r="A576" i="13" a="1"/>
  <c r="A576" i="13" s="1"/>
  <c r="A563" i="13" a="1"/>
  <c r="A563" i="13" s="1"/>
  <c r="B558" i="13" a="1"/>
  <c r="B558" i="13" s="1"/>
  <c r="E555" i="13" a="1"/>
  <c r="E555" i="13" s="1"/>
  <c r="D539" i="13"/>
  <c r="A536" i="13" a="1"/>
  <c r="A536" i="13" s="1"/>
  <c r="C533" i="13" a="1"/>
  <c r="C533" i="13" s="1"/>
  <c r="E533" i="13" a="1"/>
  <c r="E533" i="13" s="1"/>
  <c r="D532" i="13"/>
  <c r="E532" i="13" a="1"/>
  <c r="E532" i="13" s="1"/>
  <c r="B532" i="13" a="1"/>
  <c r="B532" i="13" s="1"/>
  <c r="E530" i="13" a="1"/>
  <c r="E530" i="13" s="1"/>
  <c r="C528" i="13" a="1"/>
  <c r="C528" i="13" s="1"/>
  <c r="B527" i="13" a="1"/>
  <c r="B527" i="13" s="1"/>
  <c r="C525" i="13" a="1"/>
  <c r="C525" i="13" s="1"/>
  <c r="E525" i="13" a="1"/>
  <c r="E525" i="13" s="1"/>
  <c r="B525" i="13" a="1"/>
  <c r="B525" i="13" s="1"/>
  <c r="C524" i="13" a="1"/>
  <c r="C524" i="13" s="1"/>
  <c r="B519" i="13" a="1"/>
  <c r="B519" i="13" s="1"/>
  <c r="C517" i="13" a="1"/>
  <c r="C517" i="13" s="1"/>
  <c r="E517" i="13" a="1"/>
  <c r="E517" i="13" s="1"/>
  <c r="B517" i="13" a="1"/>
  <c r="B517" i="13" s="1"/>
  <c r="D514" i="13"/>
  <c r="A511" i="13" a="1"/>
  <c r="A511" i="13" s="1"/>
  <c r="C509" i="13" a="1"/>
  <c r="C509" i="13" s="1"/>
  <c r="A503" i="13" a="1"/>
  <c r="A503" i="13" s="1"/>
  <c r="C498" i="13" a="1"/>
  <c r="C498" i="13" s="1"/>
  <c r="D498" i="13"/>
  <c r="E498" i="13" a="1"/>
  <c r="E498" i="13" s="1"/>
  <c r="A498" i="13" a="1"/>
  <c r="A498" i="13" s="1"/>
  <c r="B498" i="13" a="1"/>
  <c r="B498" i="13" s="1"/>
  <c r="C495" i="13" a="1"/>
  <c r="C495" i="13" s="1"/>
  <c r="E573" i="13" a="1"/>
  <c r="E573" i="13" s="1"/>
  <c r="A572" i="13" a="1"/>
  <c r="A572" i="13" s="1"/>
  <c r="A567" i="13" a="1"/>
  <c r="A567" i="13" s="1"/>
  <c r="D564" i="13"/>
  <c r="E559" i="13" a="1"/>
  <c r="E559" i="13" s="1"/>
  <c r="D555" i="13"/>
  <c r="A549" i="13" a="1"/>
  <c r="A549" i="13" s="1"/>
  <c r="B548" i="13" a="1"/>
  <c r="B548" i="13" s="1"/>
  <c r="C547" i="13" a="1"/>
  <c r="C547" i="13" s="1"/>
  <c r="B543" i="13" a="1"/>
  <c r="B543" i="13" s="1"/>
  <c r="C539" i="13" a="1"/>
  <c r="C539" i="13" s="1"/>
  <c r="B538" i="13" a="1"/>
  <c r="B538" i="13" s="1"/>
  <c r="A534" i="13" a="1"/>
  <c r="A534" i="13" s="1"/>
  <c r="C534" i="13" a="1"/>
  <c r="C534" i="13" s="1"/>
  <c r="D530" i="13"/>
  <c r="A527" i="13" a="1"/>
  <c r="A527" i="13" s="1"/>
  <c r="C520" i="13" a="1"/>
  <c r="C520" i="13" s="1"/>
  <c r="A519" i="13" a="1"/>
  <c r="A519" i="13" s="1"/>
  <c r="A516" i="13" a="1"/>
  <c r="A516" i="13" s="1"/>
  <c r="A510" i="13" a="1"/>
  <c r="A510" i="13" s="1"/>
  <c r="E510" i="13" a="1"/>
  <c r="E510" i="13" s="1"/>
  <c r="D510" i="13"/>
  <c r="B509" i="13" a="1"/>
  <c r="B509" i="13" s="1"/>
  <c r="E507" i="13" a="1"/>
  <c r="E507" i="13" s="1"/>
  <c r="A502" i="13" a="1"/>
  <c r="A502" i="13" s="1"/>
  <c r="D502" i="13"/>
  <c r="E502" i="13" a="1"/>
  <c r="E502" i="13" s="1"/>
  <c r="C502" i="13" a="1"/>
  <c r="C502" i="13" s="1"/>
  <c r="A492" i="13" a="1"/>
  <c r="A492" i="13" s="1"/>
  <c r="C474" i="13" a="1"/>
  <c r="C474" i="13" s="1"/>
  <c r="A474" i="13" a="1"/>
  <c r="A474" i="13" s="1"/>
  <c r="B474" i="13" a="1"/>
  <c r="B474" i="13" s="1"/>
  <c r="D474" i="13"/>
  <c r="E474" i="13" a="1"/>
  <c r="E474" i="13" s="1"/>
  <c r="C461" i="13" a="1"/>
  <c r="C461" i="13" s="1"/>
  <c r="A461" i="13" a="1"/>
  <c r="A461" i="13" s="1"/>
  <c r="B461" i="13" a="1"/>
  <c r="B461" i="13" s="1"/>
  <c r="D461" i="13"/>
  <c r="E461" i="13" a="1"/>
  <c r="E461" i="13" s="1"/>
  <c r="A504" i="13" a="1"/>
  <c r="A504" i="13" s="1"/>
  <c r="B499" i="13" a="1"/>
  <c r="B499" i="13" s="1"/>
  <c r="B494" i="13" a="1"/>
  <c r="B494" i="13" s="1"/>
  <c r="D488" i="13"/>
  <c r="E487" i="13" a="1"/>
  <c r="E487" i="13" s="1"/>
  <c r="B479" i="13" a="1"/>
  <c r="B479" i="13" s="1"/>
  <c r="C476" i="13" a="1"/>
  <c r="C476" i="13" s="1"/>
  <c r="D469" i="13"/>
  <c r="E441" i="13" a="1"/>
  <c r="E441" i="13" s="1"/>
  <c r="A441" i="13" a="1"/>
  <c r="A441" i="13" s="1"/>
  <c r="C441" i="13" a="1"/>
  <c r="C441" i="13" s="1"/>
  <c r="B424" i="13" a="1"/>
  <c r="B424" i="13" s="1"/>
  <c r="C424" i="13" a="1"/>
  <c r="C424" i="13" s="1"/>
  <c r="E424" i="13" a="1"/>
  <c r="E424" i="13" s="1"/>
  <c r="A424" i="13" a="1"/>
  <c r="A424" i="13" s="1"/>
  <c r="C405" i="13" a="1"/>
  <c r="C405" i="13" s="1"/>
  <c r="D405" i="13"/>
  <c r="E405" i="13" a="1"/>
  <c r="E405" i="13" s="1"/>
  <c r="A405" i="13" a="1"/>
  <c r="A405" i="13" s="1"/>
  <c r="D398" i="13"/>
  <c r="E398" i="13" a="1"/>
  <c r="E398" i="13" s="1"/>
  <c r="C398" i="13" a="1"/>
  <c r="C398" i="13" s="1"/>
  <c r="A398" i="13" a="1"/>
  <c r="A398" i="13" s="1"/>
  <c r="A480" i="13" a="1"/>
  <c r="A480" i="13" s="1"/>
  <c r="B469" i="13" a="1"/>
  <c r="B469" i="13" s="1"/>
  <c r="D463" i="13"/>
  <c r="E463" i="13" a="1"/>
  <c r="E463" i="13" s="1"/>
  <c r="E449" i="13" a="1"/>
  <c r="E449" i="13" s="1"/>
  <c r="A449" i="13" a="1"/>
  <c r="A449" i="13" s="1"/>
  <c r="C449" i="13" a="1"/>
  <c r="C449" i="13" s="1"/>
  <c r="C445" i="13" a="1"/>
  <c r="C445" i="13" s="1"/>
  <c r="A445" i="13" a="1"/>
  <c r="A445" i="13" s="1"/>
  <c r="D439" i="13"/>
  <c r="E439" i="13" a="1"/>
  <c r="E439" i="13" s="1"/>
  <c r="B439" i="13" a="1"/>
  <c r="B439" i="13" s="1"/>
  <c r="D436" i="13"/>
  <c r="E436" i="13" a="1"/>
  <c r="E436" i="13" s="1"/>
  <c r="A436" i="13" a="1"/>
  <c r="A436" i="13" s="1"/>
  <c r="C436" i="13" a="1"/>
  <c r="C436" i="13" s="1"/>
  <c r="B416" i="13" a="1"/>
  <c r="B416" i="13" s="1"/>
  <c r="C416" i="13" a="1"/>
  <c r="C416" i="13" s="1"/>
  <c r="E416" i="13" a="1"/>
  <c r="E416" i="13" s="1"/>
  <c r="A416" i="13" a="1"/>
  <c r="A416" i="13" s="1"/>
  <c r="C385" i="13" a="1"/>
  <c r="C385" i="13" s="1"/>
  <c r="D385" i="13"/>
  <c r="B385" i="13" a="1"/>
  <c r="B385" i="13" s="1"/>
  <c r="A385" i="13" a="1"/>
  <c r="A385" i="13" s="1"/>
  <c r="E385" i="13" a="1"/>
  <c r="E385" i="13" s="1"/>
  <c r="D382" i="13"/>
  <c r="E382" i="13" a="1"/>
  <c r="E382" i="13" s="1"/>
  <c r="A382" i="13" a="1"/>
  <c r="A382" i="13" s="1"/>
  <c r="B382" i="13" a="1"/>
  <c r="B382" i="13" s="1"/>
  <c r="C382" i="13" a="1"/>
  <c r="C382" i="13" s="1"/>
  <c r="D370" i="13"/>
  <c r="E370" i="13" a="1"/>
  <c r="E370" i="13" s="1"/>
  <c r="B370" i="13" a="1"/>
  <c r="B370" i="13" s="1"/>
  <c r="A370" i="13" a="1"/>
  <c r="A370" i="13" s="1"/>
  <c r="C370" i="13" a="1"/>
  <c r="C370" i="13" s="1"/>
  <c r="E481" i="13" a="1"/>
  <c r="E481" i="13" s="1"/>
  <c r="A481" i="13" a="1"/>
  <c r="A481" i="13" s="1"/>
  <c r="A479" i="13" a="1"/>
  <c r="A479" i="13" s="1"/>
  <c r="B464" i="13" a="1"/>
  <c r="B464" i="13" s="1"/>
  <c r="C464" i="13" a="1"/>
  <c r="C464" i="13" s="1"/>
  <c r="D455" i="13"/>
  <c r="E455" i="13" a="1"/>
  <c r="E455" i="13" s="1"/>
  <c r="B455" i="13" a="1"/>
  <c r="B455" i="13" s="1"/>
  <c r="C450" i="13" a="1"/>
  <c r="C450" i="13" s="1"/>
  <c r="D450" i="13"/>
  <c r="E433" i="13" a="1"/>
  <c r="E433" i="13" s="1"/>
  <c r="A433" i="13" a="1"/>
  <c r="A433" i="13" s="1"/>
  <c r="C433" i="13" a="1"/>
  <c r="C433" i="13" s="1"/>
  <c r="D416" i="13"/>
  <c r="D413" i="13"/>
  <c r="D407" i="13"/>
  <c r="E407" i="13" a="1"/>
  <c r="E407" i="13" s="1"/>
  <c r="A407" i="13" a="1"/>
  <c r="A407" i="13" s="1"/>
  <c r="B407" i="13" a="1"/>
  <c r="B407" i="13" s="1"/>
  <c r="A381" i="13" a="1"/>
  <c r="A381" i="13" s="1"/>
  <c r="B381" i="13" a="1"/>
  <c r="B381" i="13" s="1"/>
  <c r="D381" i="13"/>
  <c r="C381" i="13" a="1"/>
  <c r="C381" i="13" s="1"/>
  <c r="E381" i="13" a="1"/>
  <c r="E381" i="13" s="1"/>
  <c r="D504" i="13"/>
  <c r="E494" i="13" a="1"/>
  <c r="E494" i="13" s="1"/>
  <c r="B487" i="13" a="1"/>
  <c r="B487" i="13" s="1"/>
  <c r="A469" i="13" a="1"/>
  <c r="A469" i="13" s="1"/>
  <c r="E465" i="13" a="1"/>
  <c r="E465" i="13" s="1"/>
  <c r="A465" i="13" a="1"/>
  <c r="A465" i="13" s="1"/>
  <c r="D449" i="13"/>
  <c r="E445" i="13" a="1"/>
  <c r="E445" i="13" s="1"/>
  <c r="C442" i="13" a="1"/>
  <c r="C442" i="13" s="1"/>
  <c r="D442" i="13"/>
  <c r="B442" i="13" a="1"/>
  <c r="B442" i="13" s="1"/>
  <c r="C439" i="13" a="1"/>
  <c r="C439" i="13" s="1"/>
  <c r="D431" i="13"/>
  <c r="E431" i="13" a="1"/>
  <c r="E431" i="13" s="1"/>
  <c r="B431" i="13" a="1"/>
  <c r="B431" i="13" s="1"/>
  <c r="E425" i="13" a="1"/>
  <c r="E425" i="13" s="1"/>
  <c r="A425" i="13" a="1"/>
  <c r="A425" i="13" s="1"/>
  <c r="C425" i="13" a="1"/>
  <c r="C425" i="13" s="1"/>
  <c r="C407" i="13" a="1"/>
  <c r="C407" i="13" s="1"/>
  <c r="C404" i="13" a="1"/>
  <c r="C404" i="13" s="1"/>
  <c r="D404" i="13"/>
  <c r="E404" i="13" a="1"/>
  <c r="E404" i="13" s="1"/>
  <c r="A404" i="13" a="1"/>
  <c r="A404" i="13" s="1"/>
  <c r="B404" i="13" a="1"/>
  <c r="B404" i="13" s="1"/>
  <c r="D374" i="13"/>
  <c r="E374" i="13" a="1"/>
  <c r="E374" i="13" s="1"/>
  <c r="A374" i="13" a="1"/>
  <c r="A374" i="13" s="1"/>
  <c r="B374" i="13" a="1"/>
  <c r="B374" i="13" s="1"/>
  <c r="C374" i="13" a="1"/>
  <c r="C374" i="13" s="1"/>
  <c r="D476" i="13"/>
  <c r="E476" i="13" a="1"/>
  <c r="E476" i="13" s="1"/>
  <c r="A476" i="13" a="1"/>
  <c r="A476" i="13" s="1"/>
  <c r="D468" i="13"/>
  <c r="E468" i="13" a="1"/>
  <c r="E468" i="13" s="1"/>
  <c r="A468" i="13" a="1"/>
  <c r="A468" i="13" s="1"/>
  <c r="E464" i="13" a="1"/>
  <c r="E464" i="13" s="1"/>
  <c r="C463" i="13" a="1"/>
  <c r="C463" i="13" s="1"/>
  <c r="B456" i="13" a="1"/>
  <c r="B456" i="13" s="1"/>
  <c r="C456" i="13" a="1"/>
  <c r="C456" i="13" s="1"/>
  <c r="E456" i="13" a="1"/>
  <c r="E456" i="13" s="1"/>
  <c r="D452" i="13"/>
  <c r="E452" i="13" a="1"/>
  <c r="E452" i="13" s="1"/>
  <c r="A452" i="13" a="1"/>
  <c r="A452" i="13" s="1"/>
  <c r="D445" i="13"/>
  <c r="C437" i="13" a="1"/>
  <c r="C437" i="13" s="1"/>
  <c r="A437" i="13" a="1"/>
  <c r="A437" i="13" s="1"/>
  <c r="D423" i="13"/>
  <c r="E423" i="13" a="1"/>
  <c r="E423" i="13" s="1"/>
  <c r="B423" i="13" a="1"/>
  <c r="B423" i="13" s="1"/>
  <c r="E417" i="13" a="1"/>
  <c r="E417" i="13" s="1"/>
  <c r="A417" i="13" a="1"/>
  <c r="A417" i="13" s="1"/>
  <c r="C417" i="13" a="1"/>
  <c r="C417" i="13" s="1"/>
  <c r="D412" i="13"/>
  <c r="E412" i="13" a="1"/>
  <c r="E412" i="13" s="1"/>
  <c r="A412" i="13" a="1"/>
  <c r="A412" i="13" s="1"/>
  <c r="C412" i="13" a="1"/>
  <c r="C412" i="13" s="1"/>
  <c r="E489" i="13" a="1"/>
  <c r="E489" i="13" s="1"/>
  <c r="A489" i="13" a="1"/>
  <c r="A489" i="13" s="1"/>
  <c r="A487" i="13" a="1"/>
  <c r="A487" i="13" s="1"/>
  <c r="D480" i="13"/>
  <c r="E479" i="13" a="1"/>
  <c r="E479" i="13" s="1"/>
  <c r="D471" i="13"/>
  <c r="E471" i="13" a="1"/>
  <c r="E471" i="13" s="1"/>
  <c r="D464" i="13"/>
  <c r="D447" i="13"/>
  <c r="E447" i="13" a="1"/>
  <c r="E447" i="13" s="1"/>
  <c r="B447" i="13" a="1"/>
  <c r="B447" i="13" s="1"/>
  <c r="B445" i="13" a="1"/>
  <c r="B445" i="13" s="1"/>
  <c r="B440" i="13" a="1"/>
  <c r="B440" i="13" s="1"/>
  <c r="C440" i="13" a="1"/>
  <c r="C440" i="13" s="1"/>
  <c r="E440" i="13" a="1"/>
  <c r="E440" i="13" s="1"/>
  <c r="A440" i="13" a="1"/>
  <c r="A440" i="13" s="1"/>
  <c r="A439" i="13" a="1"/>
  <c r="A439" i="13" s="1"/>
  <c r="C434" i="13" a="1"/>
  <c r="C434" i="13" s="1"/>
  <c r="D434" i="13"/>
  <c r="B434" i="13" a="1"/>
  <c r="B434" i="13" s="1"/>
  <c r="C431" i="13" a="1"/>
  <c r="C431" i="13" s="1"/>
  <c r="C429" i="13" a="1"/>
  <c r="C429" i="13" s="1"/>
  <c r="A429" i="13" a="1"/>
  <c r="A429" i="13" s="1"/>
  <c r="D415" i="13"/>
  <c r="E415" i="13" a="1"/>
  <c r="E415" i="13" s="1"/>
  <c r="B415" i="13" a="1"/>
  <c r="B415" i="13" s="1"/>
  <c r="B401" i="13" a="1"/>
  <c r="B401" i="13" s="1"/>
  <c r="C401" i="13" a="1"/>
  <c r="C401" i="13" s="1"/>
  <c r="D401" i="13"/>
  <c r="E401" i="13" a="1"/>
  <c r="E401" i="13" s="1"/>
  <c r="C377" i="13" a="1"/>
  <c r="C377" i="13" s="1"/>
  <c r="D377" i="13"/>
  <c r="B377" i="13" a="1"/>
  <c r="B377" i="13" s="1"/>
  <c r="A377" i="13" a="1"/>
  <c r="A377" i="13" s="1"/>
  <c r="E377" i="13" a="1"/>
  <c r="E377" i="13" s="1"/>
  <c r="A496" i="13" a="1"/>
  <c r="A496" i="13" s="1"/>
  <c r="C494" i="13" a="1"/>
  <c r="C494" i="13" s="1"/>
  <c r="C481" i="13" a="1"/>
  <c r="C481" i="13" s="1"/>
  <c r="C479" i="13" a="1"/>
  <c r="C479" i="13" s="1"/>
  <c r="D478" i="13"/>
  <c r="B472" i="13" a="1"/>
  <c r="B472" i="13" s="1"/>
  <c r="C472" i="13" a="1"/>
  <c r="C472" i="13" s="1"/>
  <c r="B463" i="13" a="1"/>
  <c r="B463" i="13" s="1"/>
  <c r="E457" i="13" a="1"/>
  <c r="E457" i="13" s="1"/>
  <c r="A457" i="13" a="1"/>
  <c r="A457" i="13" s="1"/>
  <c r="C457" i="13" a="1"/>
  <c r="C457" i="13" s="1"/>
  <c r="D456" i="13"/>
  <c r="B449" i="13" a="1"/>
  <c r="B449" i="13" s="1"/>
  <c r="D440" i="13"/>
  <c r="E437" i="13" a="1"/>
  <c r="E437" i="13" s="1"/>
  <c r="B433" i="13" a="1"/>
  <c r="B433" i="13" s="1"/>
  <c r="C426" i="13" a="1"/>
  <c r="C426" i="13" s="1"/>
  <c r="D426" i="13"/>
  <c r="B426" i="13" a="1"/>
  <c r="B426" i="13" s="1"/>
  <c r="C423" i="13" a="1"/>
  <c r="C423" i="13" s="1"/>
  <c r="C421" i="13" a="1"/>
  <c r="C421" i="13" s="1"/>
  <c r="A421" i="13" a="1"/>
  <c r="A421" i="13" s="1"/>
  <c r="D417" i="13"/>
  <c r="A401" i="13" a="1"/>
  <c r="A401" i="13" s="1"/>
  <c r="C399" i="13" a="1"/>
  <c r="C399" i="13" s="1"/>
  <c r="B399" i="13" a="1"/>
  <c r="B399" i="13" s="1"/>
  <c r="D399" i="13"/>
  <c r="E399" i="13" a="1"/>
  <c r="E399" i="13" s="1"/>
  <c r="A399" i="13" a="1"/>
  <c r="A399" i="13" s="1"/>
  <c r="C393" i="13" a="1"/>
  <c r="C393" i="13" s="1"/>
  <c r="D393" i="13"/>
  <c r="E393" i="13" a="1"/>
  <c r="E393" i="13" s="1"/>
  <c r="A393" i="13" a="1"/>
  <c r="A393" i="13" s="1"/>
  <c r="D390" i="13"/>
  <c r="E390" i="13" a="1"/>
  <c r="E390" i="13" s="1"/>
  <c r="A390" i="13" a="1"/>
  <c r="A390" i="13" s="1"/>
  <c r="B390" i="13" a="1"/>
  <c r="B390" i="13" s="1"/>
  <c r="C390" i="13" a="1"/>
  <c r="C390" i="13" s="1"/>
  <c r="D489" i="13"/>
  <c r="E488" i="13" a="1"/>
  <c r="E488" i="13" s="1"/>
  <c r="D484" i="13"/>
  <c r="E484" i="13" a="1"/>
  <c r="E484" i="13" s="1"/>
  <c r="A484" i="13" a="1"/>
  <c r="A484" i="13" s="1"/>
  <c r="C480" i="13" a="1"/>
  <c r="C480" i="13" s="1"/>
  <c r="E473" i="13" a="1"/>
  <c r="E473" i="13" s="1"/>
  <c r="A473" i="13" a="1"/>
  <c r="A473" i="13" s="1"/>
  <c r="E469" i="13" a="1"/>
  <c r="E469" i="13" s="1"/>
  <c r="C468" i="13" a="1"/>
  <c r="C468" i="13" s="1"/>
  <c r="C458" i="13" a="1"/>
  <c r="C458" i="13" s="1"/>
  <c r="D458" i="13"/>
  <c r="A455" i="13" a="1"/>
  <c r="A455" i="13" s="1"/>
  <c r="C452" i="13" a="1"/>
  <c r="C452" i="13" s="1"/>
  <c r="B448" i="13" a="1"/>
  <c r="B448" i="13" s="1"/>
  <c r="C448" i="13" a="1"/>
  <c r="C448" i="13" s="1"/>
  <c r="E448" i="13" a="1"/>
  <c r="E448" i="13" s="1"/>
  <c r="C447" i="13" a="1"/>
  <c r="C447" i="13" s="1"/>
  <c r="A442" i="13" a="1"/>
  <c r="A442" i="13" s="1"/>
  <c r="D437" i="13"/>
  <c r="E434" i="13" a="1"/>
  <c r="E434" i="13" s="1"/>
  <c r="B432" i="13" a="1"/>
  <c r="B432" i="13" s="1"/>
  <c r="C432" i="13" a="1"/>
  <c r="C432" i="13" s="1"/>
  <c r="E432" i="13" a="1"/>
  <c r="E432" i="13" s="1"/>
  <c r="A432" i="13" a="1"/>
  <c r="A432" i="13" s="1"/>
  <c r="A431" i="13" a="1"/>
  <c r="A431" i="13" s="1"/>
  <c r="E429" i="13" a="1"/>
  <c r="E429" i="13" s="1"/>
  <c r="C418" i="13" a="1"/>
  <c r="C418" i="13" s="1"/>
  <c r="D418" i="13"/>
  <c r="B418" i="13" a="1"/>
  <c r="B418" i="13" s="1"/>
  <c r="C415" i="13" a="1"/>
  <c r="C415" i="13" s="1"/>
  <c r="C413" i="13" a="1"/>
  <c r="C413" i="13" s="1"/>
  <c r="A413" i="13" a="1"/>
  <c r="A413" i="13" s="1"/>
  <c r="C410" i="13" a="1"/>
  <c r="C410" i="13" s="1"/>
  <c r="D410" i="13"/>
  <c r="E410" i="13" a="1"/>
  <c r="E410" i="13" s="1"/>
  <c r="B410" i="13" a="1"/>
  <c r="B410" i="13" s="1"/>
  <c r="B408" i="13" a="1"/>
  <c r="B408" i="13" s="1"/>
  <c r="C408" i="13" a="1"/>
  <c r="C408" i="13" s="1"/>
  <c r="E408" i="13" a="1"/>
  <c r="E408" i="13" s="1"/>
  <c r="A408" i="13" a="1"/>
  <c r="A408" i="13" s="1"/>
  <c r="C396" i="13" a="1"/>
  <c r="C396" i="13" s="1"/>
  <c r="D396" i="13"/>
  <c r="E396" i="13" a="1"/>
  <c r="E396" i="13" s="1"/>
  <c r="A396" i="13" a="1"/>
  <c r="A396" i="13" s="1"/>
  <c r="B396" i="13" a="1"/>
  <c r="B396" i="13" s="1"/>
  <c r="B393" i="13" a="1"/>
  <c r="B393" i="13" s="1"/>
  <c r="A389" i="13" a="1"/>
  <c r="A389" i="13" s="1"/>
  <c r="B389" i="13" a="1"/>
  <c r="B389" i="13" s="1"/>
  <c r="D389" i="13"/>
  <c r="C389" i="13" a="1"/>
  <c r="C389" i="13" s="1"/>
  <c r="E389" i="13" a="1"/>
  <c r="E389" i="13" s="1"/>
  <c r="A373" i="13" a="1"/>
  <c r="A373" i="13" s="1"/>
  <c r="B373" i="13" a="1"/>
  <c r="B373" i="13" s="1"/>
  <c r="D373" i="13"/>
  <c r="B363" i="13" a="1"/>
  <c r="B363" i="13" s="1"/>
  <c r="C363" i="13" a="1"/>
  <c r="C363" i="13" s="1"/>
  <c r="D363" i="13"/>
  <c r="E363" i="13" a="1"/>
  <c r="E363" i="13" s="1"/>
  <c r="E360" i="13" a="1"/>
  <c r="E360" i="13" s="1"/>
  <c r="A360" i="13" a="1"/>
  <c r="A360" i="13" s="1"/>
  <c r="B360" i="13" a="1"/>
  <c r="B360" i="13" s="1"/>
  <c r="C360" i="13" a="1"/>
  <c r="C360" i="13" s="1"/>
  <c r="D351" i="13"/>
  <c r="E351" i="13" a="1"/>
  <c r="E351" i="13" s="1"/>
  <c r="A351" i="13" a="1"/>
  <c r="A351" i="13" s="1"/>
  <c r="B351" i="13" a="1"/>
  <c r="B351" i="13" s="1"/>
  <c r="C351" i="13" a="1"/>
  <c r="C351" i="13" s="1"/>
  <c r="A345" i="13" a="1"/>
  <c r="A345" i="13" s="1"/>
  <c r="B345" i="13" a="1"/>
  <c r="B345" i="13" s="1"/>
  <c r="D345" i="13"/>
  <c r="E345" i="13" a="1"/>
  <c r="E345" i="13" s="1"/>
  <c r="E342" i="13" a="1"/>
  <c r="E342" i="13" s="1"/>
  <c r="A342" i="13" a="1"/>
  <c r="A342" i="13" s="1"/>
  <c r="C342" i="13" a="1"/>
  <c r="C342" i="13" s="1"/>
  <c r="D342" i="13"/>
  <c r="C333" i="13" a="1"/>
  <c r="C333" i="13" s="1"/>
  <c r="E333" i="13" a="1"/>
  <c r="E333" i="13" s="1"/>
  <c r="A333" i="13" a="1"/>
  <c r="A333" i="13" s="1"/>
  <c r="B333" i="13" a="1"/>
  <c r="B333" i="13" s="1"/>
  <c r="D333" i="13"/>
  <c r="B315" i="13" a="1"/>
  <c r="B315" i="13" s="1"/>
  <c r="D315" i="13"/>
  <c r="E315" i="13" a="1"/>
  <c r="E315" i="13" s="1"/>
  <c r="A315" i="13" a="1"/>
  <c r="A315" i="13" s="1"/>
  <c r="C315" i="13" a="1"/>
  <c r="C315" i="13" s="1"/>
  <c r="D284" i="13"/>
  <c r="E284" i="13" a="1"/>
  <c r="E284" i="13" s="1"/>
  <c r="A284" i="13" a="1"/>
  <c r="A284" i="13" s="1"/>
  <c r="C284" i="13" a="1"/>
  <c r="C284" i="13" s="1"/>
  <c r="B284" i="13" a="1"/>
  <c r="B284" i="13" s="1"/>
  <c r="E435" i="13" a="1"/>
  <c r="E435" i="13" s="1"/>
  <c r="D430" i="13"/>
  <c r="E427" i="13" a="1"/>
  <c r="E427" i="13" s="1"/>
  <c r="D422" i="13"/>
  <c r="E419" i="13" a="1"/>
  <c r="E419" i="13" s="1"/>
  <c r="D414" i="13"/>
  <c r="E411" i="13" a="1"/>
  <c r="E411" i="13" s="1"/>
  <c r="D406" i="13"/>
  <c r="C403" i="13" a="1"/>
  <c r="C403" i="13" s="1"/>
  <c r="D402" i="13"/>
  <c r="C394" i="13" a="1"/>
  <c r="C394" i="13" s="1"/>
  <c r="D388" i="13"/>
  <c r="D380" i="13"/>
  <c r="E373" i="13" a="1"/>
  <c r="E373" i="13" s="1"/>
  <c r="C365" i="13" a="1"/>
  <c r="C365" i="13" s="1"/>
  <c r="E365" i="13" a="1"/>
  <c r="E365" i="13" s="1"/>
  <c r="A365" i="13" a="1"/>
  <c r="A365" i="13" s="1"/>
  <c r="B365" i="13" a="1"/>
  <c r="B365" i="13" s="1"/>
  <c r="C345" i="13" a="1"/>
  <c r="C345" i="13" s="1"/>
  <c r="C314" i="13" a="1"/>
  <c r="C314" i="13" s="1"/>
  <c r="D314" i="13"/>
  <c r="E314" i="13" a="1"/>
  <c r="E314" i="13" s="1"/>
  <c r="A314" i="13" a="1"/>
  <c r="A314" i="13" s="1"/>
  <c r="B314" i="13" a="1"/>
  <c r="B314" i="13" s="1"/>
  <c r="D300" i="13"/>
  <c r="E300" i="13" a="1"/>
  <c r="E300" i="13" s="1"/>
  <c r="A300" i="13" a="1"/>
  <c r="A300" i="13" s="1"/>
  <c r="C300" i="13" a="1"/>
  <c r="C300" i="13" s="1"/>
  <c r="B300" i="13" a="1"/>
  <c r="B300" i="13" s="1"/>
  <c r="C409" i="13" a="1"/>
  <c r="C409" i="13" s="1"/>
  <c r="A394" i="13" a="1"/>
  <c r="A394" i="13" s="1"/>
  <c r="B391" i="13" a="1"/>
  <c r="B391" i="13" s="1"/>
  <c r="C391" i="13" a="1"/>
  <c r="C391" i="13" s="1"/>
  <c r="B386" i="13" a="1"/>
  <c r="B386" i="13" s="1"/>
  <c r="E386" i="13" a="1"/>
  <c r="E386" i="13" s="1"/>
  <c r="B378" i="13" a="1"/>
  <c r="B378" i="13" s="1"/>
  <c r="E378" i="13" a="1"/>
  <c r="E378" i="13" s="1"/>
  <c r="A363" i="13" a="1"/>
  <c r="A363" i="13" s="1"/>
  <c r="D360" i="13"/>
  <c r="A353" i="13" a="1"/>
  <c r="A353" i="13" s="1"/>
  <c r="C353" i="13" a="1"/>
  <c r="C353" i="13" s="1"/>
  <c r="E353" i="13" a="1"/>
  <c r="E353" i="13" s="1"/>
  <c r="B347" i="13" a="1"/>
  <c r="B347" i="13" s="1"/>
  <c r="D347" i="13"/>
  <c r="E347" i="13" a="1"/>
  <c r="E347" i="13" s="1"/>
  <c r="C347" i="13" a="1"/>
  <c r="C347" i="13" s="1"/>
  <c r="B342" i="13" a="1"/>
  <c r="B342" i="13" s="1"/>
  <c r="D311" i="13"/>
  <c r="E311" i="13" a="1"/>
  <c r="E311" i="13" s="1"/>
  <c r="C311" i="13" a="1"/>
  <c r="C311" i="13" s="1"/>
  <c r="A311" i="13" a="1"/>
  <c r="A311" i="13" s="1"/>
  <c r="B311" i="13" a="1"/>
  <c r="B311" i="13" s="1"/>
  <c r="B403" i="13" a="1"/>
  <c r="B403" i="13" s="1"/>
  <c r="E392" i="13" a="1"/>
  <c r="E392" i="13" s="1"/>
  <c r="A392" i="13" a="1"/>
  <c r="A392" i="13" s="1"/>
  <c r="A388" i="13" a="1"/>
  <c r="A388" i="13" s="1"/>
  <c r="C373" i="13" a="1"/>
  <c r="C373" i="13" s="1"/>
  <c r="B371" i="13" a="1"/>
  <c r="B371" i="13" s="1"/>
  <c r="C371" i="13" a="1"/>
  <c r="C371" i="13" s="1"/>
  <c r="D371" i="13"/>
  <c r="A371" i="13" a="1"/>
  <c r="A371" i="13" s="1"/>
  <c r="A368" i="13" a="1"/>
  <c r="A368" i="13" s="1"/>
  <c r="B368" i="13" a="1"/>
  <c r="B368" i="13" s="1"/>
  <c r="D368" i="13"/>
  <c r="E368" i="13" a="1"/>
  <c r="E368" i="13" s="1"/>
  <c r="C362" i="13" a="1"/>
  <c r="C362" i="13" s="1"/>
  <c r="D362" i="13"/>
  <c r="A362" i="13" a="1"/>
  <c r="A362" i="13" s="1"/>
  <c r="C357" i="13" a="1"/>
  <c r="C357" i="13" s="1"/>
  <c r="D357" i="13"/>
  <c r="E357" i="13" a="1"/>
  <c r="E357" i="13" s="1"/>
  <c r="A357" i="13" a="1"/>
  <c r="A357" i="13" s="1"/>
  <c r="B357" i="13" a="1"/>
  <c r="B357" i="13" s="1"/>
  <c r="C349" i="13" a="1"/>
  <c r="C349" i="13" s="1"/>
  <c r="B349" i="13" a="1"/>
  <c r="B349" i="13" s="1"/>
  <c r="E349" i="13" a="1"/>
  <c r="E349" i="13" s="1"/>
  <c r="A349" i="13" a="1"/>
  <c r="A349" i="13" s="1"/>
  <c r="C341" i="13" a="1"/>
  <c r="C341" i="13" s="1"/>
  <c r="A341" i="13" a="1"/>
  <c r="A341" i="13" s="1"/>
  <c r="B341" i="13" a="1"/>
  <c r="B341" i="13" s="1"/>
  <c r="D341" i="13"/>
  <c r="E341" i="13" a="1"/>
  <c r="E341" i="13" s="1"/>
  <c r="D338" i="13"/>
  <c r="E338" i="13" a="1"/>
  <c r="E338" i="13" s="1"/>
  <c r="B338" i="13" a="1"/>
  <c r="B338" i="13" s="1"/>
  <c r="C338" i="13" a="1"/>
  <c r="C338" i="13" s="1"/>
  <c r="E332" i="13" a="1"/>
  <c r="E332" i="13" s="1"/>
  <c r="A332" i="13" a="1"/>
  <c r="A332" i="13" s="1"/>
  <c r="B332" i="13" a="1"/>
  <c r="B332" i="13" s="1"/>
  <c r="C332" i="13" a="1"/>
  <c r="C332" i="13" s="1"/>
  <c r="D332" i="13"/>
  <c r="B409" i="13" a="1"/>
  <c r="B409" i="13" s="1"/>
  <c r="E395" i="13" a="1"/>
  <c r="E395" i="13" s="1"/>
  <c r="A395" i="13" a="1"/>
  <c r="A395" i="13" s="1"/>
  <c r="E391" i="13" a="1"/>
  <c r="E391" i="13" s="1"/>
  <c r="D387" i="13"/>
  <c r="E387" i="13" a="1"/>
  <c r="E387" i="13" s="1"/>
  <c r="A387" i="13" a="1"/>
  <c r="A387" i="13" s="1"/>
  <c r="C387" i="13" a="1"/>
  <c r="C387" i="13" s="1"/>
  <c r="B383" i="13" a="1"/>
  <c r="B383" i="13" s="1"/>
  <c r="C383" i="13" a="1"/>
  <c r="C383" i="13" s="1"/>
  <c r="A383" i="13" a="1"/>
  <c r="A383" i="13" s="1"/>
  <c r="D379" i="13"/>
  <c r="E379" i="13" a="1"/>
  <c r="E379" i="13" s="1"/>
  <c r="A379" i="13" a="1"/>
  <c r="A379" i="13" s="1"/>
  <c r="C379" i="13" a="1"/>
  <c r="C379" i="13" s="1"/>
  <c r="B375" i="13" a="1"/>
  <c r="B375" i="13" s="1"/>
  <c r="C375" i="13" a="1"/>
  <c r="C375" i="13" s="1"/>
  <c r="A375" i="13" a="1"/>
  <c r="A375" i="13" s="1"/>
  <c r="E362" i="13" a="1"/>
  <c r="E362" i="13" s="1"/>
  <c r="D359" i="13"/>
  <c r="A359" i="13" a="1"/>
  <c r="A359" i="13" s="1"/>
  <c r="B359" i="13" a="1"/>
  <c r="B359" i="13" s="1"/>
  <c r="C359" i="13" a="1"/>
  <c r="C359" i="13" s="1"/>
  <c r="E359" i="13" a="1"/>
  <c r="E359" i="13" s="1"/>
  <c r="B353" i="13" a="1"/>
  <c r="B353" i="13" s="1"/>
  <c r="A347" i="13" a="1"/>
  <c r="A347" i="13" s="1"/>
  <c r="A338" i="13" a="1"/>
  <c r="A338" i="13" s="1"/>
  <c r="D292" i="13"/>
  <c r="E292" i="13" a="1"/>
  <c r="E292" i="13" s="1"/>
  <c r="A292" i="13" a="1"/>
  <c r="A292" i="13" s="1"/>
  <c r="C292" i="13" a="1"/>
  <c r="C292" i="13" s="1"/>
  <c r="B292" i="13" a="1"/>
  <c r="B292" i="13" s="1"/>
  <c r="B470" i="13" a="1"/>
  <c r="B470" i="13" s="1"/>
  <c r="B462" i="13" a="1"/>
  <c r="B462" i="13" s="1"/>
  <c r="B454" i="13" a="1"/>
  <c r="B454" i="13" s="1"/>
  <c r="B446" i="13" a="1"/>
  <c r="B446" i="13" s="1"/>
  <c r="B438" i="13" a="1"/>
  <c r="B438" i="13" s="1"/>
  <c r="B430" i="13" a="1"/>
  <c r="B430" i="13" s="1"/>
  <c r="B422" i="13" a="1"/>
  <c r="B422" i="13" s="1"/>
  <c r="B414" i="13" a="1"/>
  <c r="B414" i="13" s="1"/>
  <c r="B406" i="13" a="1"/>
  <c r="B406" i="13" s="1"/>
  <c r="A403" i="13" a="1"/>
  <c r="A403" i="13" s="1"/>
  <c r="D391" i="13"/>
  <c r="E383" i="13" a="1"/>
  <c r="E383" i="13" s="1"/>
  <c r="E375" i="13" a="1"/>
  <c r="E375" i="13" s="1"/>
  <c r="E372" i="13" a="1"/>
  <c r="E372" i="13" s="1"/>
  <c r="B372" i="13" a="1"/>
  <c r="B372" i="13" s="1"/>
  <c r="C372" i="13" a="1"/>
  <c r="C372" i="13" s="1"/>
  <c r="A372" i="13" a="1"/>
  <c r="A372" i="13" s="1"/>
  <c r="E371" i="13" a="1"/>
  <c r="E371" i="13" s="1"/>
  <c r="E364" i="13" a="1"/>
  <c r="E364" i="13" s="1"/>
  <c r="A364" i="13" a="1"/>
  <c r="A364" i="13" s="1"/>
  <c r="B364" i="13" a="1"/>
  <c r="B364" i="13" s="1"/>
  <c r="C364" i="13" a="1"/>
  <c r="C364" i="13" s="1"/>
  <c r="D364" i="13"/>
  <c r="B362" i="13" a="1"/>
  <c r="B362" i="13" s="1"/>
  <c r="D352" i="13"/>
  <c r="E352" i="13" a="1"/>
  <c r="E352" i="13" s="1"/>
  <c r="A352" i="13" a="1"/>
  <c r="A352" i="13" s="1"/>
  <c r="B352" i="13" a="1"/>
  <c r="B352" i="13" s="1"/>
  <c r="D349" i="13"/>
  <c r="A346" i="13" a="1"/>
  <c r="A346" i="13" s="1"/>
  <c r="C346" i="13" a="1"/>
  <c r="C346" i="13" s="1"/>
  <c r="D346" i="13"/>
  <c r="A337" i="13" a="1"/>
  <c r="A337" i="13" s="1"/>
  <c r="E337" i="13" a="1"/>
  <c r="E337" i="13" s="1"/>
  <c r="C337" i="13" a="1"/>
  <c r="C337" i="13" s="1"/>
  <c r="D337" i="13"/>
  <c r="D322" i="13"/>
  <c r="A322" i="13" a="1"/>
  <c r="A322" i="13" s="1"/>
  <c r="B322" i="13" a="1"/>
  <c r="B322" i="13" s="1"/>
  <c r="C322" i="13" a="1"/>
  <c r="C322" i="13" s="1"/>
  <c r="E322" i="13" a="1"/>
  <c r="E322" i="13" s="1"/>
  <c r="C317" i="13" a="1"/>
  <c r="C317" i="13" s="1"/>
  <c r="D317" i="13"/>
  <c r="E317" i="13" a="1"/>
  <c r="E317" i="13" s="1"/>
  <c r="A317" i="13" a="1"/>
  <c r="A317" i="13" s="1"/>
  <c r="B317" i="13" a="1"/>
  <c r="B317" i="13" s="1"/>
  <c r="D308" i="13"/>
  <c r="E308" i="13" a="1"/>
  <c r="E308" i="13" s="1"/>
  <c r="A308" i="13" a="1"/>
  <c r="A308" i="13" s="1"/>
  <c r="C308" i="13" a="1"/>
  <c r="C308" i="13" s="1"/>
  <c r="B308" i="13" a="1"/>
  <c r="B308" i="13" s="1"/>
  <c r="A409" i="13" a="1"/>
  <c r="A409" i="13" s="1"/>
  <c r="A402" i="13" a="1"/>
  <c r="A402" i="13" s="1"/>
  <c r="D397" i="13"/>
  <c r="D395" i="13"/>
  <c r="E394" i="13" a="1"/>
  <c r="E394" i="13" s="1"/>
  <c r="C386" i="13" a="1"/>
  <c r="C386" i="13" s="1"/>
  <c r="E384" i="13" a="1"/>
  <c r="E384" i="13" s="1"/>
  <c r="A384" i="13" a="1"/>
  <c r="A384" i="13" s="1"/>
  <c r="D383" i="13"/>
  <c r="C378" i="13" a="1"/>
  <c r="C378" i="13" s="1"/>
  <c r="E376" i="13" a="1"/>
  <c r="E376" i="13" s="1"/>
  <c r="A376" i="13" a="1"/>
  <c r="A376" i="13" s="1"/>
  <c r="D375" i="13"/>
  <c r="C368" i="13" a="1"/>
  <c r="C368" i="13" s="1"/>
  <c r="A361" i="13" a="1"/>
  <c r="A361" i="13" s="1"/>
  <c r="D361" i="13"/>
  <c r="E361" i="13" a="1"/>
  <c r="E361" i="13" s="1"/>
  <c r="B361" i="13" a="1"/>
  <c r="B361" i="13" s="1"/>
  <c r="E356" i="13" a="1"/>
  <c r="E356" i="13" s="1"/>
  <c r="D356" i="13"/>
  <c r="A356" i="13" a="1"/>
  <c r="A356" i="13" s="1"/>
  <c r="B356" i="13" a="1"/>
  <c r="B356" i="13" s="1"/>
  <c r="C356" i="13" a="1"/>
  <c r="C356" i="13" s="1"/>
  <c r="E346" i="13" a="1"/>
  <c r="E346" i="13" s="1"/>
  <c r="B337" i="13" a="1"/>
  <c r="B337" i="13" s="1"/>
  <c r="C328" i="13" a="1"/>
  <c r="C328" i="13" s="1"/>
  <c r="D328" i="13"/>
  <c r="E328" i="13" a="1"/>
  <c r="E328" i="13" s="1"/>
  <c r="A328" i="13" a="1"/>
  <c r="A328" i="13" s="1"/>
  <c r="B328" i="13" a="1"/>
  <c r="B328" i="13" s="1"/>
  <c r="E324" i="13" a="1"/>
  <c r="E324" i="13" s="1"/>
  <c r="A324" i="13" a="1"/>
  <c r="A324" i="13" s="1"/>
  <c r="B324" i="13" a="1"/>
  <c r="B324" i="13" s="1"/>
  <c r="C324" i="13" a="1"/>
  <c r="C324" i="13" s="1"/>
  <c r="D324" i="13"/>
  <c r="E316" i="13" a="1"/>
  <c r="E316" i="13" s="1"/>
  <c r="A316" i="13" a="1"/>
  <c r="A316" i="13" s="1"/>
  <c r="D316" i="13"/>
  <c r="B316" i="13" a="1"/>
  <c r="B316" i="13" s="1"/>
  <c r="C316" i="13" a="1"/>
  <c r="C316" i="13" s="1"/>
  <c r="D303" i="13"/>
  <c r="E303" i="13" a="1"/>
  <c r="E303" i="13" s="1"/>
  <c r="C303" i="13" a="1"/>
  <c r="C303" i="13" s="1"/>
  <c r="B303" i="13" a="1"/>
  <c r="B303" i="13" s="1"/>
  <c r="A303" i="13" a="1"/>
  <c r="A303" i="13" s="1"/>
  <c r="D403" i="13"/>
  <c r="D394" i="13"/>
  <c r="C392" i="13" a="1"/>
  <c r="C392" i="13" s="1"/>
  <c r="A386" i="13" a="1"/>
  <c r="A386" i="13" s="1"/>
  <c r="A378" i="13" a="1"/>
  <c r="A378" i="13" s="1"/>
  <c r="D367" i="13"/>
  <c r="B367" i="13" a="1"/>
  <c r="B367" i="13" s="1"/>
  <c r="C367" i="13" a="1"/>
  <c r="C367" i="13" s="1"/>
  <c r="A367" i="13" a="1"/>
  <c r="A367" i="13" s="1"/>
  <c r="C361" i="13" a="1"/>
  <c r="C361" i="13" s="1"/>
  <c r="C358" i="13" a="1"/>
  <c r="C358" i="13" s="1"/>
  <c r="E358" i="13" a="1"/>
  <c r="E358" i="13" s="1"/>
  <c r="A358" i="13" a="1"/>
  <c r="A358" i="13" s="1"/>
  <c r="B354" i="13" a="1"/>
  <c r="B354" i="13" s="1"/>
  <c r="D354" i="13"/>
  <c r="E354" i="13" a="1"/>
  <c r="E354" i="13" s="1"/>
  <c r="C352" i="13" a="1"/>
  <c r="C352" i="13" s="1"/>
  <c r="E348" i="13" a="1"/>
  <c r="E348" i="13" s="1"/>
  <c r="C348" i="13" a="1"/>
  <c r="C348" i="13" s="1"/>
  <c r="D348" i="13"/>
  <c r="A348" i="13" a="1"/>
  <c r="A348" i="13" s="1"/>
  <c r="B348" i="13" a="1"/>
  <c r="B348" i="13" s="1"/>
  <c r="B346" i="13" a="1"/>
  <c r="B346" i="13" s="1"/>
  <c r="A336" i="13" a="1"/>
  <c r="A336" i="13" s="1"/>
  <c r="B336" i="13" a="1"/>
  <c r="B336" i="13" s="1"/>
  <c r="D336" i="13"/>
  <c r="E336" i="13" a="1"/>
  <c r="E336" i="13" s="1"/>
  <c r="C330" i="13" a="1"/>
  <c r="C330" i="13" s="1"/>
  <c r="D330" i="13"/>
  <c r="A330" i="13" a="1"/>
  <c r="A330" i="13" s="1"/>
  <c r="B330" i="13" a="1"/>
  <c r="B330" i="13" s="1"/>
  <c r="D327" i="13"/>
  <c r="E327" i="13" a="1"/>
  <c r="E327" i="13" s="1"/>
  <c r="B327" i="13" a="1"/>
  <c r="B327" i="13" s="1"/>
  <c r="C327" i="13" a="1"/>
  <c r="C327" i="13" s="1"/>
  <c r="C320" i="13" a="1"/>
  <c r="C320" i="13" s="1"/>
  <c r="B320" i="13" a="1"/>
  <c r="B320" i="13" s="1"/>
  <c r="E320" i="13" a="1"/>
  <c r="E320" i="13" s="1"/>
  <c r="A320" i="13" a="1"/>
  <c r="A320" i="13" s="1"/>
  <c r="A331" i="13" a="1"/>
  <c r="A331" i="13" s="1"/>
  <c r="C309" i="13" a="1"/>
  <c r="C309" i="13" s="1"/>
  <c r="B309" i="13" a="1"/>
  <c r="B309" i="13" s="1"/>
  <c r="E306" i="13" a="1"/>
  <c r="E306" i="13" s="1"/>
  <c r="B304" i="13" a="1"/>
  <c r="B304" i="13" s="1"/>
  <c r="C304" i="13" a="1"/>
  <c r="C304" i="13" s="1"/>
  <c r="A304" i="13" a="1"/>
  <c r="A304" i="13" s="1"/>
  <c r="E289" i="13" a="1"/>
  <c r="E289" i="13" s="1"/>
  <c r="A289" i="13" a="1"/>
  <c r="A289" i="13" s="1"/>
  <c r="C289" i="13" a="1"/>
  <c r="C289" i="13" s="1"/>
  <c r="D289" i="13"/>
  <c r="A344" i="13" a="1"/>
  <c r="A344" i="13" s="1"/>
  <c r="B343" i="13" a="1"/>
  <c r="B343" i="13" s="1"/>
  <c r="A340" i="13" a="1"/>
  <c r="A340" i="13" s="1"/>
  <c r="A335" i="13" a="1"/>
  <c r="A335" i="13" s="1"/>
  <c r="D319" i="13"/>
  <c r="E319" i="13" a="1"/>
  <c r="E319" i="13" s="1"/>
  <c r="A319" i="13" a="1"/>
  <c r="A319" i="13" s="1"/>
  <c r="C298" i="13" a="1"/>
  <c r="C298" i="13" s="1"/>
  <c r="D298" i="13"/>
  <c r="B298" i="13" a="1"/>
  <c r="B298" i="13" s="1"/>
  <c r="B291" i="13" a="1"/>
  <c r="B291" i="13" s="1"/>
  <c r="D291" i="13"/>
  <c r="E291" i="13" a="1"/>
  <c r="E291" i="13" s="1"/>
  <c r="A291" i="13" a="1"/>
  <c r="A291" i="13" s="1"/>
  <c r="D287" i="13"/>
  <c r="E287" i="13" a="1"/>
  <c r="E287" i="13" s="1"/>
  <c r="B287" i="13" a="1"/>
  <c r="B287" i="13" s="1"/>
  <c r="C287" i="13" a="1"/>
  <c r="C287" i="13" s="1"/>
  <c r="E281" i="13" a="1"/>
  <c r="E281" i="13" s="1"/>
  <c r="A281" i="13" a="1"/>
  <c r="A281" i="13" s="1"/>
  <c r="C281" i="13" a="1"/>
  <c r="C281" i="13" s="1"/>
  <c r="D281" i="13"/>
  <c r="E260" i="13" a="1"/>
  <c r="E260" i="13" s="1"/>
  <c r="A260" i="13" a="1"/>
  <c r="A260" i="13" s="1"/>
  <c r="B260" i="13" a="1"/>
  <c r="B260" i="13" s="1"/>
  <c r="C260" i="13" a="1"/>
  <c r="C260" i="13" s="1"/>
  <c r="D260" i="13"/>
  <c r="B366" i="13" a="1"/>
  <c r="B366" i="13" s="1"/>
  <c r="A339" i="13" a="1"/>
  <c r="A339" i="13" s="1"/>
  <c r="B334" i="13" a="1"/>
  <c r="B334" i="13" s="1"/>
  <c r="E331" i="13" a="1"/>
  <c r="E331" i="13" s="1"/>
  <c r="B329" i="13" a="1"/>
  <c r="B329" i="13" s="1"/>
  <c r="D325" i="13"/>
  <c r="B312" i="13" a="1"/>
  <c r="B312" i="13" s="1"/>
  <c r="C312" i="13" a="1"/>
  <c r="C312" i="13" s="1"/>
  <c r="E309" i="13" a="1"/>
  <c r="E309" i="13" s="1"/>
  <c r="B307" i="13" a="1"/>
  <c r="B307" i="13" s="1"/>
  <c r="E307" i="13" a="1"/>
  <c r="E307" i="13" s="1"/>
  <c r="A307" i="13" a="1"/>
  <c r="A307" i="13" s="1"/>
  <c r="D304" i="13"/>
  <c r="C293" i="13" a="1"/>
  <c r="C293" i="13" s="1"/>
  <c r="A293" i="13" a="1"/>
  <c r="A293" i="13" s="1"/>
  <c r="B293" i="13" a="1"/>
  <c r="B293" i="13" s="1"/>
  <c r="B283" i="13" a="1"/>
  <c r="B283" i="13" s="1"/>
  <c r="D283" i="13"/>
  <c r="E283" i="13" a="1"/>
  <c r="E283" i="13" s="1"/>
  <c r="A283" i="13" a="1"/>
  <c r="A283" i="13" s="1"/>
  <c r="C279" i="13" a="1"/>
  <c r="C279" i="13" s="1"/>
  <c r="D279" i="13"/>
  <c r="A279" i="13" a="1"/>
  <c r="A279" i="13" s="1"/>
  <c r="B279" i="13" a="1"/>
  <c r="B279" i="13" s="1"/>
  <c r="E344" i="13" a="1"/>
  <c r="E344" i="13" s="1"/>
  <c r="A343" i="13" a="1"/>
  <c r="A343" i="13" s="1"/>
  <c r="D340" i="13"/>
  <c r="E335" i="13" a="1"/>
  <c r="E335" i="13" s="1"/>
  <c r="A334" i="13" a="1"/>
  <c r="A334" i="13" s="1"/>
  <c r="D331" i="13"/>
  <c r="E313" i="13" a="1"/>
  <c r="E313" i="13" s="1"/>
  <c r="A313" i="13" a="1"/>
  <c r="A313" i="13" s="1"/>
  <c r="E305" i="13" a="1"/>
  <c r="E305" i="13" s="1"/>
  <c r="A305" i="13" a="1"/>
  <c r="A305" i="13" s="1"/>
  <c r="D305" i="13"/>
  <c r="C301" i="13" a="1"/>
  <c r="C301" i="13" s="1"/>
  <c r="B301" i="13" a="1"/>
  <c r="B301" i="13" s="1"/>
  <c r="C285" i="13" a="1"/>
  <c r="C285" i="13" s="1"/>
  <c r="A285" i="13" a="1"/>
  <c r="A285" i="13" s="1"/>
  <c r="B285" i="13" a="1"/>
  <c r="B285" i="13" s="1"/>
  <c r="E268" i="13" a="1"/>
  <c r="E268" i="13" s="1"/>
  <c r="C268" i="13" a="1"/>
  <c r="C268" i="13" s="1"/>
  <c r="D268" i="13"/>
  <c r="A268" i="13" a="1"/>
  <c r="A268" i="13" s="1"/>
  <c r="B268" i="13" a="1"/>
  <c r="B268" i="13" s="1"/>
  <c r="E250" i="13" a="1"/>
  <c r="E250" i="13" s="1"/>
  <c r="B250" i="13" a="1"/>
  <c r="B250" i="13" s="1"/>
  <c r="C250" i="13" a="1"/>
  <c r="C250" i="13" s="1"/>
  <c r="D250" i="13"/>
  <c r="A250" i="13" a="1"/>
  <c r="A250" i="13" s="1"/>
  <c r="C247" i="13" a="1"/>
  <c r="C247" i="13" s="1"/>
  <c r="D247" i="13"/>
  <c r="A247" i="13" a="1"/>
  <c r="A247" i="13" s="1"/>
  <c r="B247" i="13" a="1"/>
  <c r="B247" i="13" s="1"/>
  <c r="E247" i="13" a="1"/>
  <c r="E247" i="13" s="1"/>
  <c r="A309" i="13" a="1"/>
  <c r="A309" i="13" s="1"/>
  <c r="A298" i="13" a="1"/>
  <c r="A298" i="13" s="1"/>
  <c r="C290" i="13" a="1"/>
  <c r="C290" i="13" s="1"/>
  <c r="D290" i="13"/>
  <c r="B290" i="13" a="1"/>
  <c r="B290" i="13" s="1"/>
  <c r="A287" i="13" a="1"/>
  <c r="A287" i="13" s="1"/>
  <c r="E285" i="13" a="1"/>
  <c r="E285" i="13" s="1"/>
  <c r="C274" i="13" a="1"/>
  <c r="C274" i="13" s="1"/>
  <c r="D274" i="13"/>
  <c r="E274" i="13" a="1"/>
  <c r="E274" i="13" s="1"/>
  <c r="A274" i="13" a="1"/>
  <c r="A274" i="13" s="1"/>
  <c r="B274" i="13" a="1"/>
  <c r="B274" i="13" s="1"/>
  <c r="A267" i="13" a="1"/>
  <c r="A267" i="13" s="1"/>
  <c r="B267" i="13" a="1"/>
  <c r="B267" i="13" s="1"/>
  <c r="C267" i="13" a="1"/>
  <c r="C267" i="13" s="1"/>
  <c r="D267" i="13"/>
  <c r="E267" i="13" a="1"/>
  <c r="E267" i="13" s="1"/>
  <c r="A258" i="13" a="1"/>
  <c r="A258" i="13" s="1"/>
  <c r="B258" i="13" a="1"/>
  <c r="B258" i="13" s="1"/>
  <c r="C258" i="13" a="1"/>
  <c r="C258" i="13" s="1"/>
  <c r="D258" i="13"/>
  <c r="E258" i="13" a="1"/>
  <c r="E258" i="13" s="1"/>
  <c r="E366" i="13" a="1"/>
  <c r="E366" i="13" s="1"/>
  <c r="E343" i="13" a="1"/>
  <c r="E343" i="13" s="1"/>
  <c r="C340" i="13" a="1"/>
  <c r="C340" i="13" s="1"/>
  <c r="D339" i="13"/>
  <c r="C335" i="13" a="1"/>
  <c r="C335" i="13" s="1"/>
  <c r="E334" i="13" a="1"/>
  <c r="E334" i="13" s="1"/>
  <c r="C331" i="13" a="1"/>
  <c r="C331" i="13" s="1"/>
  <c r="C319" i="13" a="1"/>
  <c r="C319" i="13" s="1"/>
  <c r="D313" i="13"/>
  <c r="C305" i="13" a="1"/>
  <c r="C305" i="13" s="1"/>
  <c r="E301" i="13" a="1"/>
  <c r="E301" i="13" s="1"/>
  <c r="B299" i="13" a="1"/>
  <c r="B299" i="13" s="1"/>
  <c r="E299" i="13" a="1"/>
  <c r="E299" i="13" s="1"/>
  <c r="A299" i="13" a="1"/>
  <c r="A299" i="13" s="1"/>
  <c r="E297" i="13" a="1"/>
  <c r="E297" i="13" s="1"/>
  <c r="A297" i="13" a="1"/>
  <c r="A297" i="13" s="1"/>
  <c r="C297" i="13" a="1"/>
  <c r="C297" i="13" s="1"/>
  <c r="D297" i="13"/>
  <c r="D285" i="13"/>
  <c r="C282" i="13" a="1"/>
  <c r="C282" i="13" s="1"/>
  <c r="D282" i="13"/>
  <c r="B282" i="13" a="1"/>
  <c r="B282" i="13" s="1"/>
  <c r="E278" i="13" a="1"/>
  <c r="E278" i="13" s="1"/>
  <c r="D278" i="13"/>
  <c r="A278" i="13" a="1"/>
  <c r="A278" i="13" s="1"/>
  <c r="B278" i="13" a="1"/>
  <c r="B278" i="13" s="1"/>
  <c r="C278" i="13" a="1"/>
  <c r="C278" i="13" s="1"/>
  <c r="A276" i="13" a="1"/>
  <c r="A276" i="13" s="1"/>
  <c r="B276" i="13" a="1"/>
  <c r="B276" i="13" s="1"/>
  <c r="D276" i="13"/>
  <c r="E276" i="13" a="1"/>
  <c r="E276" i="13" s="1"/>
  <c r="C266" i="13" a="1"/>
  <c r="C266" i="13" s="1"/>
  <c r="D266" i="13"/>
  <c r="E266" i="13" a="1"/>
  <c r="E266" i="13" s="1"/>
  <c r="A266" i="13" a="1"/>
  <c r="A266" i="13" s="1"/>
  <c r="B266" i="13" a="1"/>
  <c r="B266" i="13" s="1"/>
  <c r="A355" i="13" a="1"/>
  <c r="A355" i="13" s="1"/>
  <c r="C344" i="13" a="1"/>
  <c r="C344" i="13" s="1"/>
  <c r="A325" i="13" a="1"/>
  <c r="A325" i="13" s="1"/>
  <c r="C306" i="13" a="1"/>
  <c r="C306" i="13" s="1"/>
  <c r="D306" i="13"/>
  <c r="B306" i="13" a="1"/>
  <c r="B306" i="13" s="1"/>
  <c r="D301" i="13"/>
  <c r="D295" i="13"/>
  <c r="E295" i="13" a="1"/>
  <c r="E295" i="13" s="1"/>
  <c r="B295" i="13" a="1"/>
  <c r="B295" i="13" s="1"/>
  <c r="C295" i="13" a="1"/>
  <c r="C295" i="13" s="1"/>
  <c r="E290" i="13" a="1"/>
  <c r="E290" i="13" s="1"/>
  <c r="C276" i="13" a="1"/>
  <c r="C276" i="13" s="1"/>
  <c r="D273" i="13"/>
  <c r="E273" i="13" a="1"/>
  <c r="E273" i="13" s="1"/>
  <c r="A273" i="13" a="1"/>
  <c r="A273" i="13" s="1"/>
  <c r="B273" i="13" a="1"/>
  <c r="B273" i="13" s="1"/>
  <c r="C273" i="13" a="1"/>
  <c r="C273" i="13" s="1"/>
  <c r="D265" i="13"/>
  <c r="A265" i="13" a="1"/>
  <c r="A265" i="13" s="1"/>
  <c r="C265" i="13" a="1"/>
  <c r="C265" i="13" s="1"/>
  <c r="E265" i="13" a="1"/>
  <c r="E265" i="13" s="1"/>
  <c r="B265" i="13" a="1"/>
  <c r="B265" i="13" s="1"/>
  <c r="C239" i="13" a="1"/>
  <c r="C239" i="13" s="1"/>
  <c r="D239" i="13"/>
  <c r="A239" i="13" a="1"/>
  <c r="A239" i="13" s="1"/>
  <c r="B239" i="13" a="1"/>
  <c r="B239" i="13" s="1"/>
  <c r="E239" i="13" a="1"/>
  <c r="E239" i="13" s="1"/>
  <c r="C343" i="13" a="1"/>
  <c r="C343" i="13" s="1"/>
  <c r="B340" i="13" a="1"/>
  <c r="B340" i="13" s="1"/>
  <c r="C339" i="13" a="1"/>
  <c r="C339" i="13" s="1"/>
  <c r="B335" i="13" a="1"/>
  <c r="B335" i="13" s="1"/>
  <c r="B319" i="13" a="1"/>
  <c r="B319" i="13" s="1"/>
  <c r="C313" i="13" a="1"/>
  <c r="C313" i="13" s="1"/>
  <c r="B305" i="13" a="1"/>
  <c r="B305" i="13" s="1"/>
  <c r="A301" i="13" a="1"/>
  <c r="A301" i="13" s="1"/>
  <c r="E282" i="13" a="1"/>
  <c r="E282" i="13" s="1"/>
  <c r="C255" i="13" a="1"/>
  <c r="C255" i="13" s="1"/>
  <c r="D255" i="13"/>
  <c r="A255" i="13" a="1"/>
  <c r="A255" i="13" s="1"/>
  <c r="B255" i="13" a="1"/>
  <c r="B255" i="13" s="1"/>
  <c r="E255" i="13" a="1"/>
  <c r="E255" i="13" s="1"/>
  <c r="E286" i="13" a="1"/>
  <c r="E286" i="13" s="1"/>
  <c r="A280" i="13" a="1"/>
  <c r="A280" i="13" s="1"/>
  <c r="A271" i="13" a="1"/>
  <c r="A271" i="13" s="1"/>
  <c r="E259" i="13" a="1"/>
  <c r="E259" i="13" s="1"/>
  <c r="D254" i="13"/>
  <c r="C252" i="13" a="1"/>
  <c r="C252" i="13" s="1"/>
  <c r="C238" i="13" a="1"/>
  <c r="C238" i="13" s="1"/>
  <c r="D236" i="13"/>
  <c r="E236" i="13" a="1"/>
  <c r="E236" i="13" s="1"/>
  <c r="B234" i="13" a="1"/>
  <c r="B234" i="13" s="1"/>
  <c r="A227" i="13" a="1"/>
  <c r="A227" i="13" s="1"/>
  <c r="B227" i="13" a="1"/>
  <c r="B227" i="13" s="1"/>
  <c r="C227" i="13" a="1"/>
  <c r="C227" i="13" s="1"/>
  <c r="D227" i="13"/>
  <c r="B226" i="13" a="1"/>
  <c r="B226" i="13" s="1"/>
  <c r="E222" i="13" a="1"/>
  <c r="E222" i="13" s="1"/>
  <c r="A222" i="13" a="1"/>
  <c r="A222" i="13" s="1"/>
  <c r="B208" i="13" a="1"/>
  <c r="B208" i="13" s="1"/>
  <c r="C208" i="13" a="1"/>
  <c r="C208" i="13" s="1"/>
  <c r="A208" i="13" a="1"/>
  <c r="A208" i="13" s="1"/>
  <c r="D208" i="13"/>
  <c r="D196" i="13"/>
  <c r="E196" i="13" a="1"/>
  <c r="E196" i="13" s="1"/>
  <c r="A196" i="13" a="1"/>
  <c r="A196" i="13" s="1"/>
  <c r="B196" i="13" a="1"/>
  <c r="B196" i="13" s="1"/>
  <c r="C196" i="13" a="1"/>
  <c r="C196" i="13" s="1"/>
  <c r="C189" i="13" a="1"/>
  <c r="C189" i="13" s="1"/>
  <c r="A189" i="13" a="1"/>
  <c r="A189" i="13" s="1"/>
  <c r="B189" i="13" a="1"/>
  <c r="B189" i="13" s="1"/>
  <c r="E189" i="13" a="1"/>
  <c r="E189" i="13" s="1"/>
  <c r="E185" i="13" a="1"/>
  <c r="E185" i="13" s="1"/>
  <c r="A185" i="13" a="1"/>
  <c r="A185" i="13" s="1"/>
  <c r="C185" i="13" a="1"/>
  <c r="C185" i="13" s="1"/>
  <c r="D185" i="13"/>
  <c r="B185" i="13" a="1"/>
  <c r="B185" i="13" s="1"/>
  <c r="D172" i="13"/>
  <c r="E172" i="13" a="1"/>
  <c r="E172" i="13" s="1"/>
  <c r="A172" i="13" a="1"/>
  <c r="A172" i="13" s="1"/>
  <c r="B172" i="13" a="1"/>
  <c r="B172" i="13" s="1"/>
  <c r="C172" i="13" a="1"/>
  <c r="C172" i="13" s="1"/>
  <c r="A296" i="13" a="1"/>
  <c r="A296" i="13" s="1"/>
  <c r="A288" i="13" a="1"/>
  <c r="A288" i="13" s="1"/>
  <c r="D272" i="13"/>
  <c r="A270" i="13" a="1"/>
  <c r="A270" i="13" s="1"/>
  <c r="C264" i="13" a="1"/>
  <c r="C264" i="13" s="1"/>
  <c r="E245" i="13" a="1"/>
  <c r="E245" i="13" s="1"/>
  <c r="E230" i="13" a="1"/>
  <c r="E230" i="13" s="1"/>
  <c r="A230" i="13" a="1"/>
  <c r="A230" i="13" s="1"/>
  <c r="E227" i="13" a="1"/>
  <c r="E227" i="13" s="1"/>
  <c r="D220" i="13"/>
  <c r="E220" i="13" a="1"/>
  <c r="E220" i="13" s="1"/>
  <c r="E208" i="13" a="1"/>
  <c r="E208" i="13" s="1"/>
  <c r="D199" i="13"/>
  <c r="E199" i="13" a="1"/>
  <c r="E199" i="13" s="1"/>
  <c r="B199" i="13" a="1"/>
  <c r="B199" i="13" s="1"/>
  <c r="C199" i="13" a="1"/>
  <c r="C199" i="13" s="1"/>
  <c r="A199" i="13" a="1"/>
  <c r="A199" i="13" s="1"/>
  <c r="D189" i="13"/>
  <c r="E271" i="13" a="1"/>
  <c r="E271" i="13" s="1"/>
  <c r="B269" i="13" a="1"/>
  <c r="B269" i="13" s="1"/>
  <c r="C269" i="13" a="1"/>
  <c r="C269" i="13" s="1"/>
  <c r="B264" i="13" a="1"/>
  <c r="B264" i="13" s="1"/>
  <c r="B252" i="13" a="1"/>
  <c r="B252" i="13" s="1"/>
  <c r="D249" i="13"/>
  <c r="A249" i="13" a="1"/>
  <c r="A249" i="13" s="1"/>
  <c r="B249" i="13" a="1"/>
  <c r="B249" i="13" s="1"/>
  <c r="D241" i="13"/>
  <c r="E241" i="13" a="1"/>
  <c r="E241" i="13" s="1"/>
  <c r="A241" i="13" a="1"/>
  <c r="A241" i="13" s="1"/>
  <c r="B241" i="13" a="1"/>
  <c r="B241" i="13" s="1"/>
  <c r="B237" i="13" a="1"/>
  <c r="B237" i="13" s="1"/>
  <c r="C237" i="13" a="1"/>
  <c r="C237" i="13" s="1"/>
  <c r="D237" i="13"/>
  <c r="D233" i="13"/>
  <c r="E233" i="13" a="1"/>
  <c r="E233" i="13" s="1"/>
  <c r="A233" i="13" a="1"/>
  <c r="A233" i="13" s="1"/>
  <c r="B233" i="13" a="1"/>
  <c r="B233" i="13" s="1"/>
  <c r="C233" i="13" a="1"/>
  <c r="C233" i="13" s="1"/>
  <c r="D228" i="13"/>
  <c r="E228" i="13" a="1"/>
  <c r="E228" i="13" s="1"/>
  <c r="D225" i="13"/>
  <c r="E225" i="13" a="1"/>
  <c r="E225" i="13" s="1"/>
  <c r="A225" i="13" a="1"/>
  <c r="A225" i="13" s="1"/>
  <c r="B225" i="13" a="1"/>
  <c r="B225" i="13" s="1"/>
  <c r="C225" i="13" a="1"/>
  <c r="C225" i="13" s="1"/>
  <c r="D222" i="13"/>
  <c r="C205" i="13" a="1"/>
  <c r="C205" i="13" s="1"/>
  <c r="A205" i="13" a="1"/>
  <c r="A205" i="13" s="1"/>
  <c r="E205" i="13" a="1"/>
  <c r="E205" i="13" s="1"/>
  <c r="B205" i="13" a="1"/>
  <c r="B205" i="13" s="1"/>
  <c r="E201" i="13" a="1"/>
  <c r="E201" i="13" s="1"/>
  <c r="A201" i="13" a="1"/>
  <c r="A201" i="13" s="1"/>
  <c r="C201" i="13" a="1"/>
  <c r="C201" i="13" s="1"/>
  <c r="B201" i="13" a="1"/>
  <c r="B201" i="13" s="1"/>
  <c r="D188" i="13"/>
  <c r="E188" i="13" a="1"/>
  <c r="E188" i="13" s="1"/>
  <c r="A188" i="13" a="1"/>
  <c r="A188" i="13" s="1"/>
  <c r="B188" i="13" a="1"/>
  <c r="B188" i="13" s="1"/>
  <c r="C188" i="13" a="1"/>
  <c r="C188" i="13" s="1"/>
  <c r="C181" i="13" a="1"/>
  <c r="C181" i="13" s="1"/>
  <c r="A181" i="13" a="1"/>
  <c r="A181" i="13" s="1"/>
  <c r="B181" i="13" a="1"/>
  <c r="B181" i="13" s="1"/>
  <c r="D181" i="13"/>
  <c r="E181" i="13" a="1"/>
  <c r="E181" i="13" s="1"/>
  <c r="A264" i="13" a="1"/>
  <c r="A264" i="13" s="1"/>
  <c r="E249" i="13" a="1"/>
  <c r="E249" i="13" s="1"/>
  <c r="C242" i="13" a="1"/>
  <c r="C242" i="13" s="1"/>
  <c r="E242" i="13" a="1"/>
  <c r="E242" i="13" s="1"/>
  <c r="E217" i="13" a="1"/>
  <c r="E217" i="13" s="1"/>
  <c r="C217" i="13" a="1"/>
  <c r="C217" i="13" s="1"/>
  <c r="D212" i="13"/>
  <c r="C212" i="13" a="1"/>
  <c r="C212" i="13" s="1"/>
  <c r="E207" i="13" a="1"/>
  <c r="E207" i="13" s="1"/>
  <c r="B207" i="13" a="1"/>
  <c r="B207" i="13" s="1"/>
  <c r="A207" i="13" a="1"/>
  <c r="A207" i="13" s="1"/>
  <c r="D207" i="13"/>
  <c r="D205" i="13"/>
  <c r="A198" i="13" a="1"/>
  <c r="A198" i="13" s="1"/>
  <c r="B198" i="13" a="1"/>
  <c r="B198" i="13" s="1"/>
  <c r="C198" i="13" a="1"/>
  <c r="C198" i="13" s="1"/>
  <c r="E198" i="13" a="1"/>
  <c r="E198" i="13" s="1"/>
  <c r="D180" i="13"/>
  <c r="E180" i="13" a="1"/>
  <c r="E180" i="13" s="1"/>
  <c r="A180" i="13" a="1"/>
  <c r="A180" i="13" s="1"/>
  <c r="B180" i="13" a="1"/>
  <c r="B180" i="13" s="1"/>
  <c r="D164" i="13"/>
  <c r="E164" i="13" a="1"/>
  <c r="E164" i="13" s="1"/>
  <c r="A164" i="13" a="1"/>
  <c r="A164" i="13" s="1"/>
  <c r="B164" i="13" a="1"/>
  <c r="B164" i="13" s="1"/>
  <c r="C164" i="13" a="1"/>
  <c r="C164" i="13" s="1"/>
  <c r="C263" i="13" a="1"/>
  <c r="C263" i="13" s="1"/>
  <c r="D263" i="13"/>
  <c r="A263" i="13" a="1"/>
  <c r="A263" i="13" s="1"/>
  <c r="A251" i="13" a="1"/>
  <c r="A251" i="13" s="1"/>
  <c r="B251" i="13" a="1"/>
  <c r="B251" i="13" s="1"/>
  <c r="C251" i="13" a="1"/>
  <c r="C251" i="13" s="1"/>
  <c r="C241" i="13" a="1"/>
  <c r="C241" i="13" s="1"/>
  <c r="E238" i="13" a="1"/>
  <c r="E238" i="13" s="1"/>
  <c r="A238" i="13" a="1"/>
  <c r="A238" i="13" s="1"/>
  <c r="E237" i="13" a="1"/>
  <c r="E237" i="13" s="1"/>
  <c r="C234" i="13" a="1"/>
  <c r="C234" i="13" s="1"/>
  <c r="E234" i="13" a="1"/>
  <c r="E234" i="13" s="1"/>
  <c r="C226" i="13" a="1"/>
  <c r="C226" i="13" s="1"/>
  <c r="E226" i="13" a="1"/>
  <c r="E226" i="13" s="1"/>
  <c r="C223" i="13" a="1"/>
  <c r="C223" i="13" s="1"/>
  <c r="D223" i="13"/>
  <c r="A223" i="13" a="1"/>
  <c r="A223" i="13" s="1"/>
  <c r="B223" i="13" a="1"/>
  <c r="B223" i="13" s="1"/>
  <c r="B222" i="13" a="1"/>
  <c r="B222" i="13" s="1"/>
  <c r="C220" i="13" a="1"/>
  <c r="C220" i="13" s="1"/>
  <c r="D217" i="13"/>
  <c r="E212" i="13" a="1"/>
  <c r="E212" i="13" s="1"/>
  <c r="D201" i="13"/>
  <c r="C296" i="13" a="1"/>
  <c r="C296" i="13" s="1"/>
  <c r="C288" i="13" a="1"/>
  <c r="C288" i="13" s="1"/>
  <c r="C280" i="13" a="1"/>
  <c r="C280" i="13" s="1"/>
  <c r="A277" i="13" a="1"/>
  <c r="A277" i="13" s="1"/>
  <c r="C275" i="13" a="1"/>
  <c r="C275" i="13" s="1"/>
  <c r="B272" i="13" a="1"/>
  <c r="B272" i="13" s="1"/>
  <c r="D269" i="13"/>
  <c r="A262" i="13" a="1"/>
  <c r="A262" i="13" s="1"/>
  <c r="B253" i="13" a="1"/>
  <c r="B253" i="13" s="1"/>
  <c r="C253" i="13" a="1"/>
  <c r="C253" i="13" s="1"/>
  <c r="D253" i="13"/>
  <c r="E251" i="13" a="1"/>
  <c r="E251" i="13" s="1"/>
  <c r="C249" i="13" a="1"/>
  <c r="C249" i="13" s="1"/>
  <c r="B246" i="13" a="1"/>
  <c r="B246" i="13" s="1"/>
  <c r="C231" i="13" a="1"/>
  <c r="C231" i="13" s="1"/>
  <c r="D231" i="13"/>
  <c r="A231" i="13" a="1"/>
  <c r="A231" i="13" s="1"/>
  <c r="B231" i="13" a="1"/>
  <c r="B231" i="13" s="1"/>
  <c r="C228" i="13" a="1"/>
  <c r="C228" i="13" s="1"/>
  <c r="E223" i="13" a="1"/>
  <c r="E223" i="13" s="1"/>
  <c r="B221" i="13" a="1"/>
  <c r="B221" i="13" s="1"/>
  <c r="C221" i="13" a="1"/>
  <c r="C221" i="13" s="1"/>
  <c r="D221" i="13"/>
  <c r="A221" i="13" a="1"/>
  <c r="A221" i="13" s="1"/>
  <c r="B220" i="13" a="1"/>
  <c r="B220" i="13" s="1"/>
  <c r="B217" i="13" a="1"/>
  <c r="B217" i="13" s="1"/>
  <c r="E215" i="13" a="1"/>
  <c r="E215" i="13" s="1"/>
  <c r="A215" i="13" a="1"/>
  <c r="A215" i="13" s="1"/>
  <c r="B215" i="13" a="1"/>
  <c r="B215" i="13" s="1"/>
  <c r="C215" i="13" a="1"/>
  <c r="C215" i="13" s="1"/>
  <c r="B212" i="13" a="1"/>
  <c r="B212" i="13" s="1"/>
  <c r="D204" i="13"/>
  <c r="E204" i="13" a="1"/>
  <c r="E204" i="13" s="1"/>
  <c r="A204" i="13" a="1"/>
  <c r="A204" i="13" s="1"/>
  <c r="B204" i="13" a="1"/>
  <c r="B204" i="13" s="1"/>
  <c r="C204" i="13" a="1"/>
  <c r="C204" i="13" s="1"/>
  <c r="C197" i="13" a="1"/>
  <c r="C197" i="13" s="1"/>
  <c r="A197" i="13" a="1"/>
  <c r="A197" i="13" s="1"/>
  <c r="B197" i="13" a="1"/>
  <c r="B197" i="13" s="1"/>
  <c r="E197" i="13" a="1"/>
  <c r="E197" i="13" s="1"/>
  <c r="B271" i="13" a="1"/>
  <c r="B271" i="13" s="1"/>
  <c r="C270" i="13" a="1"/>
  <c r="C270" i="13" s="1"/>
  <c r="E264" i="13" a="1"/>
  <c r="E264" i="13" s="1"/>
  <c r="B261" i="13" a="1"/>
  <c r="B261" i="13" s="1"/>
  <c r="C261" i="13" a="1"/>
  <c r="C261" i="13" s="1"/>
  <c r="D251" i="13"/>
  <c r="A246" i="13" a="1"/>
  <c r="A246" i="13" s="1"/>
  <c r="A243" i="13" a="1"/>
  <c r="A243" i="13" s="1"/>
  <c r="B243" i="13" a="1"/>
  <c r="B243" i="13" s="1"/>
  <c r="C243" i="13" a="1"/>
  <c r="C243" i="13" s="1"/>
  <c r="D242" i="13"/>
  <c r="D238" i="13"/>
  <c r="A236" i="13" a="1"/>
  <c r="A236" i="13" s="1"/>
  <c r="E231" i="13" a="1"/>
  <c r="E231" i="13" s="1"/>
  <c r="B229" i="13" a="1"/>
  <c r="B229" i="13" s="1"/>
  <c r="C229" i="13" a="1"/>
  <c r="C229" i="13" s="1"/>
  <c r="D229" i="13"/>
  <c r="A229" i="13" a="1"/>
  <c r="A229" i="13" s="1"/>
  <c r="B228" i="13" a="1"/>
  <c r="B228" i="13" s="1"/>
  <c r="E221" i="13" a="1"/>
  <c r="E221" i="13" s="1"/>
  <c r="A220" i="13" a="1"/>
  <c r="A220" i="13" s="1"/>
  <c r="A217" i="13" a="1"/>
  <c r="A217" i="13" s="1"/>
  <c r="A212" i="13" a="1"/>
  <c r="A212" i="13" s="1"/>
  <c r="C210" i="13" a="1"/>
  <c r="C210" i="13" s="1"/>
  <c r="A210" i="13" a="1"/>
  <c r="A210" i="13" s="1"/>
  <c r="D210" i="13"/>
  <c r="C207" i="13" a="1"/>
  <c r="C207" i="13" s="1"/>
  <c r="E193" i="13" a="1"/>
  <c r="E193" i="13" s="1"/>
  <c r="A193" i="13" a="1"/>
  <c r="A193" i="13" s="1"/>
  <c r="C193" i="13" a="1"/>
  <c r="C193" i="13" s="1"/>
  <c r="B193" i="13" a="1"/>
  <c r="B193" i="13" s="1"/>
  <c r="B176" i="13" a="1"/>
  <c r="B176" i="13" s="1"/>
  <c r="C176" i="13" a="1"/>
  <c r="C176" i="13" s="1"/>
  <c r="E176" i="13" a="1"/>
  <c r="E176" i="13" s="1"/>
  <c r="D176" i="13"/>
  <c r="A176" i="13" a="1"/>
  <c r="A176" i="13" s="1"/>
  <c r="A259" i="13" a="1"/>
  <c r="A259" i="13" s="1"/>
  <c r="B259" i="13" a="1"/>
  <c r="B259" i="13" s="1"/>
  <c r="D257" i="13"/>
  <c r="A257" i="13" a="1"/>
  <c r="A257" i="13" s="1"/>
  <c r="B257" i="13" a="1"/>
  <c r="B257" i="13" s="1"/>
  <c r="E253" i="13" a="1"/>
  <c r="E253" i="13" s="1"/>
  <c r="D252" i="13"/>
  <c r="B245" i="13" a="1"/>
  <c r="B245" i="13" s="1"/>
  <c r="C245" i="13" a="1"/>
  <c r="C245" i="13" s="1"/>
  <c r="D245" i="13"/>
  <c r="B242" i="13" a="1"/>
  <c r="B242" i="13" s="1"/>
  <c r="A237" i="13" a="1"/>
  <c r="A237" i="13" s="1"/>
  <c r="A235" i="13" a="1"/>
  <c r="A235" i="13" s="1"/>
  <c r="B235" i="13" a="1"/>
  <c r="B235" i="13" s="1"/>
  <c r="C235" i="13" a="1"/>
  <c r="C235" i="13" s="1"/>
  <c r="D234" i="13"/>
  <c r="A228" i="13" a="1"/>
  <c r="A228" i="13" s="1"/>
  <c r="D226" i="13"/>
  <c r="C218" i="13" a="1"/>
  <c r="C218" i="13" s="1"/>
  <c r="B218" i="13" a="1"/>
  <c r="B218" i="13" s="1"/>
  <c r="D218" i="13"/>
  <c r="D215" i="13"/>
  <c r="B213" i="13" a="1"/>
  <c r="B213" i="13" s="1"/>
  <c r="C213" i="13" a="1"/>
  <c r="C213" i="13" s="1"/>
  <c r="D213" i="13"/>
  <c r="E210" i="13" a="1"/>
  <c r="E210" i="13" s="1"/>
  <c r="A206" i="13" a="1"/>
  <c r="A206" i="13" s="1"/>
  <c r="B206" i="13" a="1"/>
  <c r="B206" i="13" s="1"/>
  <c r="C206" i="13" a="1"/>
  <c r="C206" i="13" s="1"/>
  <c r="E206" i="13" a="1"/>
  <c r="E206" i="13" s="1"/>
  <c r="A190" i="13" a="1"/>
  <c r="A190" i="13" s="1"/>
  <c r="B190" i="13" a="1"/>
  <c r="B190" i="13" s="1"/>
  <c r="C190" i="13" a="1"/>
  <c r="C190" i="13" s="1"/>
  <c r="D190" i="13"/>
  <c r="E190" i="13" a="1"/>
  <c r="E190" i="13" s="1"/>
  <c r="B192" i="13" a="1"/>
  <c r="B192" i="13" s="1"/>
  <c r="C192" i="13" a="1"/>
  <c r="C192" i="13" s="1"/>
  <c r="E192" i="13" a="1"/>
  <c r="E192" i="13" s="1"/>
  <c r="D183" i="13"/>
  <c r="E183" i="13" a="1"/>
  <c r="E183" i="13" s="1"/>
  <c r="B183" i="13" a="1"/>
  <c r="B183" i="13" s="1"/>
  <c r="A174" i="13" a="1"/>
  <c r="A174" i="13" s="1"/>
  <c r="B174" i="13" a="1"/>
  <c r="B174" i="13" s="1"/>
  <c r="E169" i="13" a="1"/>
  <c r="E169" i="13" s="1"/>
  <c r="A169" i="13" a="1"/>
  <c r="A169" i="13" s="1"/>
  <c r="C169" i="13" a="1"/>
  <c r="C169" i="13" s="1"/>
  <c r="A166" i="13" a="1"/>
  <c r="A166" i="13" s="1"/>
  <c r="B166" i="13" a="1"/>
  <c r="B166" i="13" s="1"/>
  <c r="E166" i="13" a="1"/>
  <c r="E166" i="13" s="1"/>
  <c r="A158" i="13" a="1"/>
  <c r="A158" i="13" s="1"/>
  <c r="B158" i="13" a="1"/>
  <c r="B158" i="13" s="1"/>
  <c r="C158" i="13" a="1"/>
  <c r="C158" i="13" s="1"/>
  <c r="E158" i="13" a="1"/>
  <c r="E158" i="13" s="1"/>
  <c r="E224" i="13" a="1"/>
  <c r="E224" i="13" s="1"/>
  <c r="D214" i="13"/>
  <c r="C202" i="13" a="1"/>
  <c r="C202" i="13" s="1"/>
  <c r="D202" i="13"/>
  <c r="C170" i="13" a="1"/>
  <c r="C170" i="13" s="1"/>
  <c r="D170" i="13"/>
  <c r="D158" i="13"/>
  <c r="E147" i="13" a="1"/>
  <c r="E147" i="13" s="1"/>
  <c r="D147" i="13"/>
  <c r="A147" i="13" a="1"/>
  <c r="A147" i="13" s="1"/>
  <c r="B147" i="13" a="1"/>
  <c r="B147" i="13" s="1"/>
  <c r="C147" i="13" a="1"/>
  <c r="C147" i="13" s="1"/>
  <c r="B184" i="13" a="1"/>
  <c r="B184" i="13" s="1"/>
  <c r="C184" i="13" a="1"/>
  <c r="C184" i="13" s="1"/>
  <c r="E184" i="13" a="1"/>
  <c r="E184" i="13" s="1"/>
  <c r="D175" i="13"/>
  <c r="E175" i="13" a="1"/>
  <c r="E175" i="13" s="1"/>
  <c r="B175" i="13" a="1"/>
  <c r="B175" i="13" s="1"/>
  <c r="D174" i="13"/>
  <c r="D169" i="13"/>
  <c r="C166" i="13" a="1"/>
  <c r="C166" i="13" s="1"/>
  <c r="E161" i="13" a="1"/>
  <c r="E161" i="13" s="1"/>
  <c r="A161" i="13" a="1"/>
  <c r="A161" i="13" s="1"/>
  <c r="C161" i="13" a="1"/>
  <c r="C161" i="13" s="1"/>
  <c r="D161" i="13"/>
  <c r="B153" i="13" a="1"/>
  <c r="B153" i="13" s="1"/>
  <c r="C153" i="13" a="1"/>
  <c r="C153" i="13" s="1"/>
  <c r="E153" i="13" a="1"/>
  <c r="E153" i="13" s="1"/>
  <c r="A153" i="13" a="1"/>
  <c r="A153" i="13" s="1"/>
  <c r="A216" i="13" a="1"/>
  <c r="A216" i="13" s="1"/>
  <c r="C214" i="13" a="1"/>
  <c r="C214" i="13" s="1"/>
  <c r="B211" i="13" a="1"/>
  <c r="B211" i="13" s="1"/>
  <c r="C194" i="13" a="1"/>
  <c r="C194" i="13" s="1"/>
  <c r="D194" i="13"/>
  <c r="D167" i="13"/>
  <c r="E167" i="13" a="1"/>
  <c r="E167" i="13" s="1"/>
  <c r="B167" i="13" a="1"/>
  <c r="B167" i="13" s="1"/>
  <c r="C167" i="13" a="1"/>
  <c r="C167" i="13" s="1"/>
  <c r="C157" i="13" a="1"/>
  <c r="C157" i="13" s="1"/>
  <c r="E157" i="13" a="1"/>
  <c r="E157" i="13" s="1"/>
  <c r="A157" i="13" a="1"/>
  <c r="A157" i="13" s="1"/>
  <c r="B157" i="13" a="1"/>
  <c r="B157" i="13" s="1"/>
  <c r="D153" i="13"/>
  <c r="C165" i="13" a="1"/>
  <c r="C165" i="13" s="1"/>
  <c r="A165" i="13" a="1"/>
  <c r="A165" i="13" s="1"/>
  <c r="B165" i="13" a="1"/>
  <c r="B165" i="13" s="1"/>
  <c r="C162" i="13" a="1"/>
  <c r="C162" i="13" s="1"/>
  <c r="D162" i="13"/>
  <c r="D159" i="13"/>
  <c r="E159" i="13" a="1"/>
  <c r="E159" i="13" s="1"/>
  <c r="B159" i="13" a="1"/>
  <c r="B159" i="13" s="1"/>
  <c r="C159" i="13" a="1"/>
  <c r="C159" i="13" s="1"/>
  <c r="A152" i="13" a="1"/>
  <c r="A152" i="13" s="1"/>
  <c r="C152" i="13" a="1"/>
  <c r="C152" i="13" s="1"/>
  <c r="D152" i="13"/>
  <c r="B152" i="13" a="1"/>
  <c r="B152" i="13" s="1"/>
  <c r="E216" i="13" a="1"/>
  <c r="E216" i="13" s="1"/>
  <c r="B214" i="13" a="1"/>
  <c r="B214" i="13" s="1"/>
  <c r="A192" i="13" a="1"/>
  <c r="A192" i="13" s="1"/>
  <c r="C186" i="13" a="1"/>
  <c r="C186" i="13" s="1"/>
  <c r="D186" i="13"/>
  <c r="A183" i="13" a="1"/>
  <c r="A183" i="13" s="1"/>
  <c r="C173" i="13" a="1"/>
  <c r="C173" i="13" s="1"/>
  <c r="A173" i="13" a="1"/>
  <c r="A173" i="13" s="1"/>
  <c r="B169" i="13" a="1"/>
  <c r="B169" i="13" s="1"/>
  <c r="E165" i="13" a="1"/>
  <c r="E165" i="13" s="1"/>
  <c r="C156" i="13" a="1"/>
  <c r="C156" i="13" s="1"/>
  <c r="D156" i="13"/>
  <c r="E156" i="13" a="1"/>
  <c r="E156" i="13" s="1"/>
  <c r="B156" i="13" a="1"/>
  <c r="B156" i="13" s="1"/>
  <c r="E152" i="13" a="1"/>
  <c r="E152" i="13" s="1"/>
  <c r="B200" i="13" a="1"/>
  <c r="B200" i="13" s="1"/>
  <c r="C200" i="13" a="1"/>
  <c r="C200" i="13" s="1"/>
  <c r="E200" i="13" a="1"/>
  <c r="E200" i="13" s="1"/>
  <c r="D191" i="13"/>
  <c r="E191" i="13" a="1"/>
  <c r="E191" i="13" s="1"/>
  <c r="B191" i="13" a="1"/>
  <c r="B191" i="13" s="1"/>
  <c r="A182" i="13" a="1"/>
  <c r="A182" i="13" s="1"/>
  <c r="B182" i="13" a="1"/>
  <c r="B182" i="13" s="1"/>
  <c r="E177" i="13" a="1"/>
  <c r="E177" i="13" s="1"/>
  <c r="A177" i="13" a="1"/>
  <c r="A177" i="13" s="1"/>
  <c r="C177" i="13" a="1"/>
  <c r="C177" i="13" s="1"/>
  <c r="B170" i="13" a="1"/>
  <c r="B170" i="13" s="1"/>
  <c r="B168" i="13" a="1"/>
  <c r="B168" i="13" s="1"/>
  <c r="C168" i="13" a="1"/>
  <c r="C168" i="13" s="1"/>
  <c r="E168" i="13" a="1"/>
  <c r="E168" i="13" s="1"/>
  <c r="D165" i="13"/>
  <c r="B161" i="13" a="1"/>
  <c r="B161" i="13" s="1"/>
  <c r="A156" i="13" a="1"/>
  <c r="A156" i="13" s="1"/>
  <c r="D151" i="13"/>
  <c r="E151" i="13" a="1"/>
  <c r="E151" i="13" s="1"/>
  <c r="A151" i="13" a="1"/>
  <c r="A151" i="13" s="1"/>
  <c r="B151" i="13" a="1"/>
  <c r="B151" i="13" s="1"/>
  <c r="C151" i="13" a="1"/>
  <c r="C151" i="13" s="1"/>
  <c r="D134" i="13"/>
  <c r="E134" i="13" a="1"/>
  <c r="E134" i="13" s="1"/>
  <c r="B134" i="13" a="1"/>
  <c r="B134" i="13" s="1"/>
  <c r="C134" i="13" a="1"/>
  <c r="C134" i="13" s="1"/>
  <c r="A134" i="13" a="1"/>
  <c r="A134" i="13" s="1"/>
  <c r="D118" i="13"/>
  <c r="E118" i="13" a="1"/>
  <c r="E118" i="13" s="1"/>
  <c r="C118" i="13" a="1"/>
  <c r="C118" i="13" s="1"/>
  <c r="A118" i="13" a="1"/>
  <c r="A118" i="13" s="1"/>
  <c r="B118" i="13" a="1"/>
  <c r="B118" i="13" s="1"/>
  <c r="C92" i="13" a="1"/>
  <c r="C92" i="13" s="1"/>
  <c r="A92" i="13" a="1"/>
  <c r="A92" i="13" s="1"/>
  <c r="B92" i="13" a="1"/>
  <c r="B92" i="13" s="1"/>
  <c r="D92" i="13"/>
  <c r="E92" i="13" a="1"/>
  <c r="E92" i="13" s="1"/>
  <c r="A209" i="13" a="1"/>
  <c r="A209" i="13" s="1"/>
  <c r="A202" i="13" a="1"/>
  <c r="A202" i="13" s="1"/>
  <c r="A184" i="13" a="1"/>
  <c r="A184" i="13" s="1"/>
  <c r="E182" i="13" a="1"/>
  <c r="E182" i="13" s="1"/>
  <c r="C178" i="13" a="1"/>
  <c r="C178" i="13" s="1"/>
  <c r="D178" i="13"/>
  <c r="A175" i="13" a="1"/>
  <c r="A175" i="13" s="1"/>
  <c r="E173" i="13" a="1"/>
  <c r="E173" i="13" s="1"/>
  <c r="A170" i="13" a="1"/>
  <c r="A170" i="13" s="1"/>
  <c r="A167" i="13" a="1"/>
  <c r="A167" i="13" s="1"/>
  <c r="E162" i="13" a="1"/>
  <c r="E162" i="13" s="1"/>
  <c r="B160" i="13" a="1"/>
  <c r="B160" i="13" s="1"/>
  <c r="C160" i="13" a="1"/>
  <c r="C160" i="13" s="1"/>
  <c r="E160" i="13" a="1"/>
  <c r="E160" i="13" s="1"/>
  <c r="A159" i="13" a="1"/>
  <c r="A159" i="13" s="1"/>
  <c r="D131" i="13"/>
  <c r="E131" i="13" a="1"/>
  <c r="E131" i="13" s="1"/>
  <c r="A131" i="13" a="1"/>
  <c r="A131" i="13" s="1"/>
  <c r="C131" i="13" a="1"/>
  <c r="C131" i="13" s="1"/>
  <c r="B131" i="13" a="1"/>
  <c r="B131" i="13" s="1"/>
  <c r="E139" i="13" a="1"/>
  <c r="E139" i="13" s="1"/>
  <c r="C139" i="13" a="1"/>
  <c r="C139" i="13" s="1"/>
  <c r="A139" i="13" a="1"/>
  <c r="A139" i="13" s="1"/>
  <c r="C137" i="13" a="1"/>
  <c r="C137" i="13" s="1"/>
  <c r="B137" i="13" a="1"/>
  <c r="B137" i="13" s="1"/>
  <c r="D115" i="13"/>
  <c r="E115" i="13" a="1"/>
  <c r="E115" i="13" s="1"/>
  <c r="A115" i="13" a="1"/>
  <c r="A115" i="13" s="1"/>
  <c r="C115" i="13" a="1"/>
  <c r="C115" i="13" s="1"/>
  <c r="D107" i="13"/>
  <c r="A107" i="13" a="1"/>
  <c r="A107" i="13" s="1"/>
  <c r="C107" i="13" a="1"/>
  <c r="C107" i="13" s="1"/>
  <c r="E107" i="13" a="1"/>
  <c r="E107" i="13" s="1"/>
  <c r="B107" i="13" a="1"/>
  <c r="B107" i="13" s="1"/>
  <c r="D99" i="13"/>
  <c r="A99" i="13" a="1"/>
  <c r="A99" i="13" s="1"/>
  <c r="B99" i="13" a="1"/>
  <c r="B99" i="13" s="1"/>
  <c r="E99" i="13" a="1"/>
  <c r="E99" i="13" s="1"/>
  <c r="B138" i="13" a="1"/>
  <c r="B138" i="13" s="1"/>
  <c r="E138" i="13" a="1"/>
  <c r="E138" i="13" s="1"/>
  <c r="E128" i="13" a="1"/>
  <c r="E128" i="13" s="1"/>
  <c r="A128" i="13" a="1"/>
  <c r="A128" i="13" s="1"/>
  <c r="D123" i="13"/>
  <c r="E123" i="13" a="1"/>
  <c r="E123" i="13" s="1"/>
  <c r="A123" i="13" a="1"/>
  <c r="A123" i="13" s="1"/>
  <c r="C123" i="13" a="1"/>
  <c r="C123" i="13" s="1"/>
  <c r="B119" i="13" a="1"/>
  <c r="B119" i="13" s="1"/>
  <c r="C119" i="13" a="1"/>
  <c r="C119" i="13" s="1"/>
  <c r="A119" i="13" a="1"/>
  <c r="A119" i="13" s="1"/>
  <c r="C99" i="13" a="1"/>
  <c r="C99" i="13" s="1"/>
  <c r="D91" i="13"/>
  <c r="E91" i="13" a="1"/>
  <c r="E91" i="13" s="1"/>
  <c r="A91" i="13" a="1"/>
  <c r="A91" i="13" s="1"/>
  <c r="B91" i="13" a="1"/>
  <c r="B91" i="13" s="1"/>
  <c r="B87" i="13" a="1"/>
  <c r="B87" i="13" s="1"/>
  <c r="C87" i="13" a="1"/>
  <c r="C87" i="13" s="1"/>
  <c r="E87" i="13" a="1"/>
  <c r="E87" i="13" s="1"/>
  <c r="D87" i="13"/>
  <c r="A87" i="13" a="1"/>
  <c r="A87" i="13" s="1"/>
  <c r="A148" i="13" a="1"/>
  <c r="A148" i="13" s="1"/>
  <c r="C146" i="13" a="1"/>
  <c r="C146" i="13" s="1"/>
  <c r="E144" i="13" a="1"/>
  <c r="E144" i="13" s="1"/>
  <c r="A143" i="13" a="1"/>
  <c r="A143" i="13" s="1"/>
  <c r="B142" i="13" a="1"/>
  <c r="B142" i="13" s="1"/>
  <c r="E137" i="13" a="1"/>
  <c r="E137" i="13" s="1"/>
  <c r="E119" i="13" a="1"/>
  <c r="E119" i="13" s="1"/>
  <c r="E110" i="13" a="1"/>
  <c r="E110" i="13" s="1"/>
  <c r="C110" i="13" a="1"/>
  <c r="C110" i="13" s="1"/>
  <c r="D110" i="13"/>
  <c r="A110" i="13" a="1"/>
  <c r="A110" i="13" s="1"/>
  <c r="B110" i="13" a="1"/>
  <c r="B110" i="13" s="1"/>
  <c r="D106" i="13"/>
  <c r="E106" i="13" a="1"/>
  <c r="E106" i="13" s="1"/>
  <c r="B106" i="13" a="1"/>
  <c r="B106" i="13" s="1"/>
  <c r="C106" i="13" a="1"/>
  <c r="C106" i="13" s="1"/>
  <c r="C84" i="13" a="1"/>
  <c r="C84" i="13" s="1"/>
  <c r="A84" i="13" a="1"/>
  <c r="A84" i="13" s="1"/>
  <c r="D84" i="13"/>
  <c r="E84" i="13" a="1"/>
  <c r="E84" i="13" s="1"/>
  <c r="B84" i="13" a="1"/>
  <c r="B84" i="13" s="1"/>
  <c r="D144" i="13"/>
  <c r="D139" i="13"/>
  <c r="D137" i="13"/>
  <c r="E132" i="13" a="1"/>
  <c r="E132" i="13" s="1"/>
  <c r="C129" i="13" a="1"/>
  <c r="C129" i="13" s="1"/>
  <c r="D129" i="13"/>
  <c r="B129" i="13" a="1"/>
  <c r="B129" i="13" s="1"/>
  <c r="D128" i="13"/>
  <c r="E120" i="13" a="1"/>
  <c r="E120" i="13" s="1"/>
  <c r="A120" i="13" a="1"/>
  <c r="A120" i="13" s="1"/>
  <c r="D119" i="13"/>
  <c r="B115" i="13" a="1"/>
  <c r="B115" i="13" s="1"/>
  <c r="C91" i="13" a="1"/>
  <c r="C91" i="13" s="1"/>
  <c r="E143" i="13" a="1"/>
  <c r="E143" i="13" s="1"/>
  <c r="A142" i="13" a="1"/>
  <c r="A142" i="13" s="1"/>
  <c r="D132" i="13"/>
  <c r="C128" i="13" a="1"/>
  <c r="C128" i="13" s="1"/>
  <c r="D126" i="13"/>
  <c r="E126" i="13" a="1"/>
  <c r="E126" i="13" s="1"/>
  <c r="A109" i="13" a="1"/>
  <c r="A109" i="13" s="1"/>
  <c r="B109" i="13" a="1"/>
  <c r="B109" i="13" s="1"/>
  <c r="C109" i="13" a="1"/>
  <c r="C109" i="13" s="1"/>
  <c r="D109" i="13"/>
  <c r="D83" i="13"/>
  <c r="E83" i="13" a="1"/>
  <c r="E83" i="13" s="1"/>
  <c r="A83" i="13" a="1"/>
  <c r="A83" i="13" s="1"/>
  <c r="B83" i="13" a="1"/>
  <c r="B83" i="13" s="1"/>
  <c r="C83" i="13" a="1"/>
  <c r="C83" i="13" s="1"/>
  <c r="D148" i="13"/>
  <c r="A146" i="13" a="1"/>
  <c r="A146" i="13" s="1"/>
  <c r="C144" i="13" a="1"/>
  <c r="C144" i="13" s="1"/>
  <c r="D143" i="13"/>
  <c r="B141" i="13" a="1"/>
  <c r="B141" i="13" s="1"/>
  <c r="C138" i="13" a="1"/>
  <c r="C138" i="13" s="1"/>
  <c r="B135" i="13" a="1"/>
  <c r="B135" i="13" s="1"/>
  <c r="C135" i="13" a="1"/>
  <c r="C135" i="13" s="1"/>
  <c r="A135" i="13" a="1"/>
  <c r="A135" i="13" s="1"/>
  <c r="B132" i="13" a="1"/>
  <c r="B132" i="13" s="1"/>
  <c r="B130" i="13" a="1"/>
  <c r="B130" i="13" s="1"/>
  <c r="E130" i="13" a="1"/>
  <c r="E130" i="13" s="1"/>
  <c r="E129" i="13" a="1"/>
  <c r="E129" i="13" s="1"/>
  <c r="E124" i="13" a="1"/>
  <c r="E124" i="13" s="1"/>
  <c r="B123" i="13" a="1"/>
  <c r="B123" i="13" s="1"/>
  <c r="C121" i="13" a="1"/>
  <c r="C121" i="13" s="1"/>
  <c r="D121" i="13"/>
  <c r="B121" i="13" a="1"/>
  <c r="B121" i="13" s="1"/>
  <c r="D120" i="13"/>
  <c r="E109" i="13" a="1"/>
  <c r="E109" i="13" s="1"/>
  <c r="C105" i="13" a="1"/>
  <c r="C105" i="13" s="1"/>
  <c r="D105" i="13"/>
  <c r="E105" i="13" a="1"/>
  <c r="E105" i="13" s="1"/>
  <c r="B105" i="13" a="1"/>
  <c r="B105" i="13" s="1"/>
  <c r="A100" i="13" a="1"/>
  <c r="A100" i="13" s="1"/>
  <c r="D100" i="13"/>
  <c r="E100" i="13" a="1"/>
  <c r="E100" i="13" s="1"/>
  <c r="B79" i="13" a="1"/>
  <c r="B79" i="13" s="1"/>
  <c r="C79" i="13" a="1"/>
  <c r="C79" i="13" s="1"/>
  <c r="E79" i="13" a="1"/>
  <c r="E79" i="13" s="1"/>
  <c r="D79" i="13"/>
  <c r="A79" i="13" a="1"/>
  <c r="A79" i="13" s="1"/>
  <c r="D75" i="13"/>
  <c r="E75" i="13" a="1"/>
  <c r="E75" i="13" s="1"/>
  <c r="A75" i="13" a="1"/>
  <c r="A75" i="13" s="1"/>
  <c r="C75" i="13" a="1"/>
  <c r="C75" i="13" s="1"/>
  <c r="B75" i="13" a="1"/>
  <c r="B75" i="13" s="1"/>
  <c r="A155" i="13" a="1"/>
  <c r="A155" i="13" s="1"/>
  <c r="A150" i="13" a="1"/>
  <c r="A150" i="13" s="1"/>
  <c r="E142" i="13" a="1"/>
  <c r="E142" i="13" s="1"/>
  <c r="B139" i="13" a="1"/>
  <c r="B139" i="13" s="1"/>
  <c r="A137" i="13" a="1"/>
  <c r="A137" i="13" s="1"/>
  <c r="E135" i="13" a="1"/>
  <c r="E135" i="13" s="1"/>
  <c r="A132" i="13" a="1"/>
  <c r="A132" i="13" s="1"/>
  <c r="B128" i="13" a="1"/>
  <c r="B128" i="13" s="1"/>
  <c r="D124" i="13"/>
  <c r="C108" i="13" a="1"/>
  <c r="C108" i="13" s="1"/>
  <c r="D108" i="13"/>
  <c r="E108" i="13" a="1"/>
  <c r="E108" i="13" s="1"/>
  <c r="A108" i="13" a="1"/>
  <c r="A108" i="13" s="1"/>
  <c r="B108" i="13" a="1"/>
  <c r="B108" i="13" s="1"/>
  <c r="E102" i="13" a="1"/>
  <c r="E102" i="13" s="1"/>
  <c r="A102" i="13" a="1"/>
  <c r="A102" i="13" s="1"/>
  <c r="C102" i="13" a="1"/>
  <c r="C102" i="13" s="1"/>
  <c r="D102" i="13"/>
  <c r="A154" i="13" a="1"/>
  <c r="A154" i="13" s="1"/>
  <c r="E146" i="13" a="1"/>
  <c r="E146" i="13" s="1"/>
  <c r="B144" i="13" a="1"/>
  <c r="B144" i="13" s="1"/>
  <c r="A140" i="13" a="1"/>
  <c r="A140" i="13" s="1"/>
  <c r="A138" i="13" a="1"/>
  <c r="A138" i="13" s="1"/>
  <c r="E136" i="13" a="1"/>
  <c r="E136" i="13" s="1"/>
  <c r="A136" i="13" a="1"/>
  <c r="A136" i="13" s="1"/>
  <c r="D135" i="13"/>
  <c r="D130" i="13"/>
  <c r="B127" i="13" a="1"/>
  <c r="B127" i="13" s="1"/>
  <c r="C127" i="13" a="1"/>
  <c r="C127" i="13" s="1"/>
  <c r="A127" i="13" a="1"/>
  <c r="A127" i="13" s="1"/>
  <c r="C126" i="13" a="1"/>
  <c r="C126" i="13" s="1"/>
  <c r="B124" i="13" a="1"/>
  <c r="B124" i="13" s="1"/>
  <c r="B122" i="13" a="1"/>
  <c r="B122" i="13" s="1"/>
  <c r="E122" i="13" a="1"/>
  <c r="E122" i="13" s="1"/>
  <c r="E121" i="13" a="1"/>
  <c r="E121" i="13" s="1"/>
  <c r="B111" i="13" a="1"/>
  <c r="B111" i="13" s="1"/>
  <c r="C111" i="13" a="1"/>
  <c r="C111" i="13" s="1"/>
  <c r="D111" i="13"/>
  <c r="A111" i="13" a="1"/>
  <c r="A111" i="13" s="1"/>
  <c r="B100" i="13" a="1"/>
  <c r="B100" i="13" s="1"/>
  <c r="B116" i="13" a="1"/>
  <c r="B116" i="13" s="1"/>
  <c r="C113" i="13" a="1"/>
  <c r="C113" i="13" s="1"/>
  <c r="D113" i="13"/>
  <c r="A113" i="13" a="1"/>
  <c r="A113" i="13" s="1"/>
  <c r="C97" i="13" a="1"/>
  <c r="C97" i="13" s="1"/>
  <c r="D97" i="13"/>
  <c r="E96" i="13" a="1"/>
  <c r="E96" i="13" s="1"/>
  <c r="C96" i="13" a="1"/>
  <c r="C96" i="13" s="1"/>
  <c r="B95" i="13" a="1"/>
  <c r="B95" i="13" s="1"/>
  <c r="C95" i="13" a="1"/>
  <c r="C95" i="13" s="1"/>
  <c r="E95" i="13" a="1"/>
  <c r="E95" i="13" s="1"/>
  <c r="A77" i="13" a="1"/>
  <c r="A77" i="13" s="1"/>
  <c r="B77" i="13" a="1"/>
  <c r="B77" i="13" s="1"/>
  <c r="D76" i="13"/>
  <c r="A64" i="13" a="1"/>
  <c r="A64" i="13" s="1"/>
  <c r="B64" i="13" a="1"/>
  <c r="B64" i="13" s="1"/>
  <c r="C64" i="13" a="1"/>
  <c r="C64" i="13" s="1"/>
  <c r="D64" i="13"/>
  <c r="E64" i="13" a="1"/>
  <c r="E64" i="13" s="1"/>
  <c r="C52" i="13" a="1"/>
  <c r="C52" i="13" s="1"/>
  <c r="D52" i="13"/>
  <c r="A52" i="13" a="1"/>
  <c r="A52" i="13" s="1"/>
  <c r="E52" i="13" a="1"/>
  <c r="E52" i="13" s="1"/>
  <c r="B52" i="13" a="1"/>
  <c r="B52" i="13" s="1"/>
  <c r="D133" i="13"/>
  <c r="D125" i="13"/>
  <c r="D117" i="13"/>
  <c r="A112" i="13" a="1"/>
  <c r="A112" i="13" s="1"/>
  <c r="D86" i="13"/>
  <c r="E86" i="13" a="1"/>
  <c r="E86" i="13" s="1"/>
  <c r="B86" i="13" a="1"/>
  <c r="B86" i="13" s="1"/>
  <c r="E77" i="13" a="1"/>
  <c r="E77" i="13" s="1"/>
  <c r="D70" i="13"/>
  <c r="E70" i="13" a="1"/>
  <c r="E70" i="13" s="1"/>
  <c r="A70" i="13" a="1"/>
  <c r="A70" i="13" s="1"/>
  <c r="C70" i="13" a="1"/>
  <c r="C70" i="13" s="1"/>
  <c r="E67" i="13" a="1"/>
  <c r="E67" i="13" s="1"/>
  <c r="C67" i="13" a="1"/>
  <c r="C67" i="13" s="1"/>
  <c r="D67" i="13"/>
  <c r="A67" i="13" a="1"/>
  <c r="A67" i="13" s="1"/>
  <c r="B67" i="13" a="1"/>
  <c r="B67" i="13" s="1"/>
  <c r="C44" i="13" a="1"/>
  <c r="C44" i="13" s="1"/>
  <c r="D44" i="13"/>
  <c r="A44" i="13" a="1"/>
  <c r="A44" i="13" s="1"/>
  <c r="B44" i="13" a="1"/>
  <c r="B44" i="13" s="1"/>
  <c r="E44" i="13" a="1"/>
  <c r="E44" i="13" s="1"/>
  <c r="D78" i="13"/>
  <c r="E78" i="13" a="1"/>
  <c r="E78" i="13" s="1"/>
  <c r="B78" i="13" a="1"/>
  <c r="B78" i="13" s="1"/>
  <c r="D62" i="13"/>
  <c r="C62" i="13" a="1"/>
  <c r="C62" i="13" s="1"/>
  <c r="E62" i="13" a="1"/>
  <c r="E62" i="13" s="1"/>
  <c r="A62" i="13" a="1"/>
  <c r="A62" i="13" s="1"/>
  <c r="B62" i="13" a="1"/>
  <c r="B62" i="13" s="1"/>
  <c r="B73" i="13" a="1"/>
  <c r="B73" i="13" s="1"/>
  <c r="E73" i="13" a="1"/>
  <c r="E73" i="13" s="1"/>
  <c r="C68" i="13" a="1"/>
  <c r="C68" i="13" s="1"/>
  <c r="B68" i="13" a="1"/>
  <c r="B68" i="13" s="1"/>
  <c r="A68" i="13" a="1"/>
  <c r="A68" i="13" s="1"/>
  <c r="B66" i="13" a="1"/>
  <c r="B66" i="13" s="1"/>
  <c r="D66" i="13"/>
  <c r="E66" i="13" a="1"/>
  <c r="E66" i="13" s="1"/>
  <c r="A66" i="13" a="1"/>
  <c r="A66" i="13" s="1"/>
  <c r="C66" i="13" a="1"/>
  <c r="C66" i="13" s="1"/>
  <c r="A104" i="13" a="1"/>
  <c r="A104" i="13" s="1"/>
  <c r="E88" i="13" a="1"/>
  <c r="E88" i="13" s="1"/>
  <c r="A88" i="13" a="1"/>
  <c r="A88" i="13" s="1"/>
  <c r="C88" i="13" a="1"/>
  <c r="C88" i="13" s="1"/>
  <c r="C76" i="13" a="1"/>
  <c r="C76" i="13" s="1"/>
  <c r="A76" i="13" a="1"/>
  <c r="A76" i="13" s="1"/>
  <c r="D73" i="13"/>
  <c r="D71" i="13"/>
  <c r="E71" i="13" a="1"/>
  <c r="E71" i="13" s="1"/>
  <c r="B71" i="13" a="1"/>
  <c r="B71" i="13" s="1"/>
  <c r="B113" i="13" a="1"/>
  <c r="B113" i="13" s="1"/>
  <c r="C112" i="13" a="1"/>
  <c r="C112" i="13" s="1"/>
  <c r="B103" i="13" a="1"/>
  <c r="B103" i="13" s="1"/>
  <c r="C103" i="13" a="1"/>
  <c r="C103" i="13" s="1"/>
  <c r="B98" i="13" a="1"/>
  <c r="B98" i="13" s="1"/>
  <c r="B97" i="13" a="1"/>
  <c r="B97" i="13" s="1"/>
  <c r="B96" i="13" a="1"/>
  <c r="B96" i="13" s="1"/>
  <c r="A95" i="13" a="1"/>
  <c r="A95" i="13" s="1"/>
  <c r="A93" i="13" a="1"/>
  <c r="A93" i="13" s="1"/>
  <c r="B93" i="13" a="1"/>
  <c r="B93" i="13" s="1"/>
  <c r="C89" i="13" a="1"/>
  <c r="C89" i="13" s="1"/>
  <c r="D89" i="13"/>
  <c r="A86" i="13" a="1"/>
  <c r="A86" i="13" s="1"/>
  <c r="E80" i="13" a="1"/>
  <c r="E80" i="13" s="1"/>
  <c r="A80" i="13" a="1"/>
  <c r="A80" i="13" s="1"/>
  <c r="C80" i="13" a="1"/>
  <c r="C80" i="13" s="1"/>
  <c r="C73" i="13" a="1"/>
  <c r="C73" i="13" s="1"/>
  <c r="E68" i="13" a="1"/>
  <c r="E68" i="13" s="1"/>
  <c r="A65" i="13" a="1"/>
  <c r="A65" i="13" s="1"/>
  <c r="B65" i="13" a="1"/>
  <c r="B65" i="13" s="1"/>
  <c r="C65" i="13" a="1"/>
  <c r="C65" i="13" s="1"/>
  <c r="D65" i="13"/>
  <c r="E55" i="13" a="1"/>
  <c r="E55" i="13" s="1"/>
  <c r="A55" i="13" a="1"/>
  <c r="A55" i="13" s="1"/>
  <c r="B55" i="13" a="1"/>
  <c r="B55" i="13" s="1"/>
  <c r="C55" i="13" a="1"/>
  <c r="C55" i="13" s="1"/>
  <c r="D55" i="13"/>
  <c r="A101" i="13" a="1"/>
  <c r="A101" i="13" s="1"/>
  <c r="B101" i="13" a="1"/>
  <c r="B101" i="13" s="1"/>
  <c r="A97" i="13" a="1"/>
  <c r="A97" i="13" s="1"/>
  <c r="A96" i="13" a="1"/>
  <c r="A96" i="13" s="1"/>
  <c r="E94" i="13" a="1"/>
  <c r="E94" i="13" s="1"/>
  <c r="B94" i="13" a="1"/>
  <c r="B94" i="13" s="1"/>
  <c r="D88" i="13"/>
  <c r="A85" i="13" a="1"/>
  <c r="A85" i="13" s="1"/>
  <c r="B85" i="13" a="1"/>
  <c r="B85" i="13" s="1"/>
  <c r="C81" i="13" a="1"/>
  <c r="C81" i="13" s="1"/>
  <c r="D81" i="13"/>
  <c r="A78" i="13" a="1"/>
  <c r="A78" i="13" s="1"/>
  <c r="E76" i="13" a="1"/>
  <c r="E76" i="13" s="1"/>
  <c r="A73" i="13" a="1"/>
  <c r="A73" i="13" s="1"/>
  <c r="C71" i="13" a="1"/>
  <c r="C71" i="13" s="1"/>
  <c r="D68" i="13"/>
  <c r="A59" i="13" a="1"/>
  <c r="A59" i="13" s="1"/>
  <c r="E35" i="13" a="1"/>
  <c r="E35" i="13" s="1"/>
  <c r="D35" i="13"/>
  <c r="A32" i="13" a="1"/>
  <c r="A32" i="13" s="1"/>
  <c r="B32" i="13" a="1"/>
  <c r="B32" i="13" s="1"/>
  <c r="C32" i="13" a="1"/>
  <c r="C32" i="13" s="1"/>
  <c r="D32" i="13"/>
  <c r="E32" i="13" a="1"/>
  <c r="E32" i="13" s="1"/>
  <c r="B26" i="13" a="1"/>
  <c r="B26" i="13" s="1"/>
  <c r="C26" i="13" a="1"/>
  <c r="C26" i="13" s="1"/>
  <c r="D26" i="13"/>
  <c r="E26" i="13" a="1"/>
  <c r="E26" i="13" s="1"/>
  <c r="A26" i="13" a="1"/>
  <c r="A26" i="13" s="1"/>
  <c r="A63" i="13" a="1"/>
  <c r="A63" i="13" s="1"/>
  <c r="B58" i="13" a="1"/>
  <c r="B58" i="13" s="1"/>
  <c r="C58" i="13" a="1"/>
  <c r="C58" i="13" s="1"/>
  <c r="A56" i="13" a="1"/>
  <c r="A56" i="13" s="1"/>
  <c r="B56" i="13" a="1"/>
  <c r="B56" i="13" s="1"/>
  <c r="C56" i="13" a="1"/>
  <c r="C56" i="13" s="1"/>
  <c r="C51" i="13" a="1"/>
  <c r="C51" i="13" s="1"/>
  <c r="A48" i="13" a="1"/>
  <c r="A48" i="13" s="1"/>
  <c r="B48" i="13" a="1"/>
  <c r="B48" i="13" s="1"/>
  <c r="C48" i="13" a="1"/>
  <c r="C48" i="13" s="1"/>
  <c r="E48" i="13" a="1"/>
  <c r="E48" i="13" s="1"/>
  <c r="A40" i="13" a="1"/>
  <c r="A40" i="13" s="1"/>
  <c r="B40" i="13" a="1"/>
  <c r="B40" i="13" s="1"/>
  <c r="C40" i="13" a="1"/>
  <c r="C40" i="13" s="1"/>
  <c r="E40" i="13" a="1"/>
  <c r="E40" i="13" s="1"/>
  <c r="D90" i="13"/>
  <c r="D82" i="13"/>
  <c r="D69" i="13"/>
  <c r="C61" i="13" a="1"/>
  <c r="C61" i="13" s="1"/>
  <c r="D60" i="13"/>
  <c r="E56" i="13" a="1"/>
  <c r="E56" i="13" s="1"/>
  <c r="B51" i="13" a="1"/>
  <c r="B51" i="13" s="1"/>
  <c r="E49" i="13" a="1"/>
  <c r="E49" i="13" s="1"/>
  <c r="C49" i="13" a="1"/>
  <c r="C49" i="13" s="1"/>
  <c r="D48" i="13"/>
  <c r="E41" i="13" a="1"/>
  <c r="E41" i="13" s="1"/>
  <c r="C41" i="13" a="1"/>
  <c r="C41" i="13" s="1"/>
  <c r="D40" i="13"/>
  <c r="E33" i="13" a="1"/>
  <c r="E33" i="13" s="1"/>
  <c r="C33" i="13" a="1"/>
  <c r="C33" i="13" s="1"/>
  <c r="E63" i="13" a="1"/>
  <c r="E63" i="13" s="1"/>
  <c r="D59" i="13"/>
  <c r="E58" i="13" a="1"/>
  <c r="E58" i="13" s="1"/>
  <c r="D56" i="13"/>
  <c r="A51" i="13" a="1"/>
  <c r="A51" i="13" s="1"/>
  <c r="D38" i="13"/>
  <c r="A38" i="13" a="1"/>
  <c r="A38" i="13" s="1"/>
  <c r="B38" i="13" a="1"/>
  <c r="B38" i="13" s="1"/>
  <c r="C38" i="13" a="1"/>
  <c r="C38" i="13" s="1"/>
  <c r="C35" i="13" a="1"/>
  <c r="C35" i="13" s="1"/>
  <c r="C31" i="13" a="1"/>
  <c r="C31" i="13" s="1"/>
  <c r="E31" i="13" a="1"/>
  <c r="E31" i="13" s="1"/>
  <c r="B31" i="13" a="1"/>
  <c r="B31" i="13" s="1"/>
  <c r="C20" i="13" a="1"/>
  <c r="C20" i="13" s="1"/>
  <c r="D20" i="13"/>
  <c r="E20" i="13" a="1"/>
  <c r="E20" i="13" s="1"/>
  <c r="A20" i="13" a="1"/>
  <c r="A20" i="13" s="1"/>
  <c r="B20" i="13" a="1"/>
  <c r="B20" i="13" s="1"/>
  <c r="C12" i="13" a="1"/>
  <c r="C12" i="13" s="1"/>
  <c r="D12" i="13"/>
  <c r="E12" i="13" a="1"/>
  <c r="E12" i="13" s="1"/>
  <c r="A12" i="13" a="1"/>
  <c r="A12" i="13" s="1"/>
  <c r="B12" i="13" a="1"/>
  <c r="B12" i="13" s="1"/>
  <c r="D63" i="13"/>
  <c r="B61" i="13" a="1"/>
  <c r="B61" i="13" s="1"/>
  <c r="B50" i="13" a="1"/>
  <c r="B50" i="13" s="1"/>
  <c r="C50" i="13" a="1"/>
  <c r="C50" i="13" s="1"/>
  <c r="D50" i="13"/>
  <c r="D46" i="13"/>
  <c r="A46" i="13" a="1"/>
  <c r="A46" i="13" s="1"/>
  <c r="B46" i="13" a="1"/>
  <c r="B46" i="13" s="1"/>
  <c r="B42" i="13" a="1"/>
  <c r="B42" i="13" s="1"/>
  <c r="C42" i="13" a="1"/>
  <c r="C42" i="13" s="1"/>
  <c r="D42" i="13"/>
  <c r="C36" i="13" a="1"/>
  <c r="C36" i="13" s="1"/>
  <c r="D36" i="13"/>
  <c r="A36" i="13" a="1"/>
  <c r="A36" i="13" s="1"/>
  <c r="B36" i="13" a="1"/>
  <c r="B36" i="13" s="1"/>
  <c r="B35" i="13" a="1"/>
  <c r="B35" i="13" s="1"/>
  <c r="C28" i="13" a="1"/>
  <c r="C28" i="13" s="1"/>
  <c r="D28" i="13"/>
  <c r="E28" i="13" a="1"/>
  <c r="E28" i="13" s="1"/>
  <c r="A28" i="13" a="1"/>
  <c r="A28" i="13" s="1"/>
  <c r="B28" i="13" a="1"/>
  <c r="B28" i="13" s="1"/>
  <c r="A16" i="13" a="1"/>
  <c r="A16" i="13" s="1"/>
  <c r="B16" i="13" a="1"/>
  <c r="B16" i="13" s="1"/>
  <c r="C16" i="13" a="1"/>
  <c r="C16" i="13" s="1"/>
  <c r="D16" i="13"/>
  <c r="E16" i="13" a="1"/>
  <c r="E16" i="13" s="1"/>
  <c r="E11" i="13" a="1"/>
  <c r="E11" i="13" s="1"/>
  <c r="A11" i="13" a="1"/>
  <c r="A11" i="13" s="1"/>
  <c r="B11" i="13" a="1"/>
  <c r="B11" i="13" s="1"/>
  <c r="C11" i="13" a="1"/>
  <c r="C11" i="13" s="1"/>
  <c r="D11" i="13"/>
  <c r="A61" i="13" a="1"/>
  <c r="A61" i="13" s="1"/>
  <c r="B60" i="13" a="1"/>
  <c r="B60" i="13" s="1"/>
  <c r="C59" i="13" a="1"/>
  <c r="C59" i="13" s="1"/>
  <c r="C57" i="13" a="1"/>
  <c r="C57" i="13" s="1"/>
  <c r="D49" i="13"/>
  <c r="E46" i="13" a="1"/>
  <c r="E46" i="13" s="1"/>
  <c r="C45" i="13" a="1"/>
  <c r="C45" i="13" s="1"/>
  <c r="E43" i="13" a="1"/>
  <c r="E43" i="13" s="1"/>
  <c r="D43" i="13"/>
  <c r="D41" i="13"/>
  <c r="E36" i="13" a="1"/>
  <c r="E36" i="13" s="1"/>
  <c r="A35" i="13" a="1"/>
  <c r="A35" i="13" s="1"/>
  <c r="D33" i="13"/>
  <c r="D31" i="13"/>
  <c r="A24" i="13" a="1"/>
  <c r="A24" i="13" s="1"/>
  <c r="B24" i="13" a="1"/>
  <c r="B24" i="13" s="1"/>
  <c r="C24" i="13" a="1"/>
  <c r="C24" i="13" s="1"/>
  <c r="D24" i="13"/>
  <c r="E24" i="13" a="1"/>
  <c r="E24" i="13" s="1"/>
  <c r="C15" i="13" a="1"/>
  <c r="C15" i="13" s="1"/>
  <c r="D15" i="13"/>
  <c r="E15" i="13" a="1"/>
  <c r="E15" i="13" s="1"/>
  <c r="A15" i="13" a="1"/>
  <c r="A15" i="13" s="1"/>
  <c r="B15" i="13" a="1"/>
  <c r="B15" i="13" s="1"/>
  <c r="B10" i="13" a="1"/>
  <c r="B10" i="13" s="1"/>
  <c r="C10" i="13" a="1"/>
  <c r="C10" i="13" s="1"/>
  <c r="D10" i="13"/>
  <c r="E10" i="13" a="1"/>
  <c r="E10" i="13" s="1"/>
  <c r="A10" i="13" a="1"/>
  <c r="A10" i="13" s="1"/>
  <c r="A74" i="13" a="1"/>
  <c r="A74" i="13" s="1"/>
  <c r="C72" i="13" a="1"/>
  <c r="C72" i="13" s="1"/>
  <c r="B69" i="13" a="1"/>
  <c r="B69" i="13" s="1"/>
  <c r="C63" i="13" a="1"/>
  <c r="C63" i="13" s="1"/>
  <c r="E50" i="13" a="1"/>
  <c r="E50" i="13" s="1"/>
  <c r="E47" i="13" a="1"/>
  <c r="E47" i="13" s="1"/>
  <c r="B47" i="13" a="1"/>
  <c r="B47" i="13" s="1"/>
  <c r="C46" i="13" a="1"/>
  <c r="C46" i="13" s="1"/>
  <c r="B45" i="13" a="1"/>
  <c r="B45" i="13" s="1"/>
  <c r="E42" i="13" a="1"/>
  <c r="E42" i="13" s="1"/>
  <c r="E39" i="13" a="1"/>
  <c r="E39" i="13" s="1"/>
  <c r="B39" i="13" a="1"/>
  <c r="B39" i="13" s="1"/>
  <c r="B34" i="13" a="1"/>
  <c r="B34" i="13" s="1"/>
  <c r="C34" i="13" a="1"/>
  <c r="C34" i="13" s="1"/>
  <c r="D34" i="13"/>
  <c r="A34" i="13" a="1"/>
  <c r="A34" i="13" s="1"/>
  <c r="B33" i="13" a="1"/>
  <c r="B33" i="13" s="1"/>
  <c r="A31" i="13" a="1"/>
  <c r="A31" i="13" s="1"/>
  <c r="C23" i="13" a="1"/>
  <c r="C23" i="13" s="1"/>
  <c r="D23" i="13"/>
  <c r="E23" i="13" a="1"/>
  <c r="E23" i="13" s="1"/>
  <c r="A23" i="13" a="1"/>
  <c r="A23" i="13" s="1"/>
  <c r="B23" i="13" a="1"/>
  <c r="B23" i="13" s="1"/>
  <c r="D14" i="13"/>
  <c r="E14" i="13" a="1"/>
  <c r="E14" i="13" s="1"/>
  <c r="A14" i="13" a="1"/>
  <c r="A14" i="13" s="1"/>
  <c r="B14" i="13" a="1"/>
  <c r="B14" i="13" s="1"/>
  <c r="C14" i="13" a="1"/>
  <c r="C14" i="13" s="1"/>
  <c r="D9" i="13"/>
  <c r="E9" i="13" a="1"/>
  <c r="E9" i="13" s="1"/>
  <c r="A9" i="13" a="1"/>
  <c r="A9" i="13" s="1"/>
  <c r="B9" i="13" a="1"/>
  <c r="B9" i="13" s="1"/>
  <c r="C9" i="13" a="1"/>
  <c r="C9" i="13" s="1"/>
  <c r="A60" i="13" a="1"/>
  <c r="A60" i="13" s="1"/>
  <c r="B59" i="13" a="1"/>
  <c r="B59" i="13" s="1"/>
  <c r="B57" i="13" a="1"/>
  <c r="B57" i="13" s="1"/>
  <c r="D54" i="13"/>
  <c r="A54" i="13" a="1"/>
  <c r="A54" i="13" s="1"/>
  <c r="B54" i="13" a="1"/>
  <c r="B54" i="13" s="1"/>
  <c r="D51" i="13"/>
  <c r="B49" i="13" a="1"/>
  <c r="B49" i="13" s="1"/>
  <c r="B41" i="13" a="1"/>
  <c r="B41" i="13" s="1"/>
  <c r="E37" i="13" a="1"/>
  <c r="E37" i="13" s="1"/>
  <c r="A37" i="13" a="1"/>
  <c r="A37" i="13" s="1"/>
  <c r="A33" i="13" a="1"/>
  <c r="A33" i="13" s="1"/>
  <c r="D30" i="13"/>
  <c r="E30" i="13" a="1"/>
  <c r="E30" i="13" s="1"/>
  <c r="A30" i="13" a="1"/>
  <c r="A30" i="13" s="1"/>
  <c r="B30" i="13" a="1"/>
  <c r="B30" i="13" s="1"/>
  <c r="C30" i="13" a="1"/>
  <c r="C30" i="13" s="1"/>
  <c r="D22" i="13"/>
  <c r="E22" i="13" a="1"/>
  <c r="E22" i="13" s="1"/>
  <c r="A22" i="13" a="1"/>
  <c r="A22" i="13" s="1"/>
  <c r="B22" i="13" a="1"/>
  <c r="B22" i="13" s="1"/>
  <c r="C22" i="13" a="1"/>
  <c r="C22" i="13" s="1"/>
  <c r="B18" i="13" a="1"/>
  <c r="B18" i="13" s="1"/>
  <c r="C18" i="13" a="1"/>
  <c r="C18" i="13" s="1"/>
  <c r="D18" i="13"/>
  <c r="E18" i="13" a="1"/>
  <c r="E18" i="13" s="1"/>
  <c r="A18" i="13" a="1"/>
  <c r="A18" i="13" s="1"/>
  <c r="A8" i="13" a="1"/>
  <c r="A8" i="13" s="1"/>
  <c r="B8" i="13" a="1"/>
  <c r="B8" i="13" s="1"/>
  <c r="C8" i="13" a="1"/>
  <c r="C8" i="13" s="1"/>
  <c r="D8" i="13"/>
  <c r="E8" i="13" a="1"/>
  <c r="E8" i="13" s="1"/>
  <c r="A29" i="13" a="1"/>
  <c r="A29" i="13" s="1"/>
  <c r="D27" i="13"/>
  <c r="C25" i="13" a="1"/>
  <c r="C25" i="13" s="1"/>
  <c r="A21" i="13" a="1"/>
  <c r="A21" i="13" s="1"/>
  <c r="D19" i="13"/>
  <c r="C17" i="13" a="1"/>
  <c r="C17" i="13" s="1"/>
  <c r="E29" i="13" a="1"/>
  <c r="E29" i="13" s="1"/>
  <c r="E21" i="13" a="1"/>
  <c r="E21" i="13" s="1"/>
  <c r="E13" i="13" a="1"/>
  <c r="E13" i="13" s="1"/>
  <c r="C27" i="13" a="1"/>
  <c r="C27" i="13" s="1"/>
  <c r="B25" i="13" a="1"/>
  <c r="B25" i="13" s="1"/>
  <c r="C19" i="13" a="1"/>
  <c r="C19" i="13" s="1"/>
  <c r="B17" i="13" a="1"/>
  <c r="B17" i="13" s="1"/>
  <c r="C29" i="13" a="1"/>
  <c r="C29" i="13" s="1"/>
  <c r="B27" i="13" a="1"/>
  <c r="B27" i="13" s="1"/>
  <c r="C21" i="13" a="1"/>
  <c r="C21" i="13" s="1"/>
  <c r="B19" i="13" a="1"/>
  <c r="B19" i="13" s="1"/>
  <c r="C13" i="13" a="1"/>
  <c r="C13" i="13" s="1"/>
  <c r="E7" i="13" a="1"/>
  <c r="E7" i="13" s="1"/>
  <c r="D7" i="13"/>
  <c r="C7" i="13" a="1"/>
  <c r="C7" i="13" s="1"/>
  <c r="B7" i="13" a="1"/>
  <c r="B7" i="13" s="1"/>
  <c r="BV109" i="8"/>
  <c r="BV92" i="8"/>
  <c r="BV91" i="8"/>
  <c r="BV73" i="8"/>
  <c r="BV72" i="8"/>
  <c r="BV51" i="8"/>
  <c r="BV50" i="8"/>
  <c r="BV49" i="8"/>
  <c r="BV31" i="8"/>
  <c r="BV30" i="8"/>
  <c r="BV9" i="8"/>
  <c r="BV8" i="8"/>
  <c r="BV7" i="8"/>
  <c r="BG109" i="8"/>
  <c r="BG92" i="8"/>
  <c r="BG91" i="8"/>
  <c r="BG73" i="8"/>
  <c r="BG72" i="8"/>
  <c r="BG51" i="8"/>
  <c r="BG50" i="8"/>
  <c r="BG49" i="8"/>
  <c r="BG31" i="8"/>
  <c r="BG30" i="8"/>
  <c r="BG9" i="8"/>
  <c r="BG8" i="8"/>
  <c r="BG7" i="8"/>
  <c r="AR109" i="8"/>
  <c r="AR92" i="8"/>
  <c r="AR91" i="8"/>
  <c r="AR73" i="8"/>
  <c r="AR72" i="8"/>
  <c r="AR51" i="8"/>
  <c r="AR50" i="8"/>
  <c r="AR49" i="8"/>
  <c r="AR31" i="8"/>
  <c r="AR30" i="8"/>
  <c r="AR9" i="8"/>
  <c r="AR8" i="8"/>
  <c r="AR7" i="8"/>
  <c r="AC109" i="8"/>
  <c r="AC92" i="8"/>
  <c r="AC91" i="8"/>
  <c r="AC73" i="8"/>
  <c r="AC72" i="8"/>
  <c r="AC51" i="8"/>
  <c r="AC50" i="8"/>
  <c r="AC49" i="8"/>
  <c r="AC31" i="8"/>
  <c r="AC30" i="8"/>
  <c r="AC9" i="8"/>
  <c r="AC8" i="8"/>
  <c r="AC7" i="8"/>
  <c r="N109" i="8"/>
  <c r="N92" i="8"/>
  <c r="N91" i="8"/>
  <c r="N73" i="8"/>
  <c r="N72" i="8"/>
  <c r="N51" i="8"/>
  <c r="N50" i="8"/>
  <c r="N49" i="8"/>
  <c r="N31" i="8"/>
  <c r="N30" i="8"/>
  <c r="N9" i="8"/>
  <c r="N8" i="8"/>
  <c r="N7" i="8"/>
  <c r="J9" i="2" l="1" a="1"/>
  <c r="J9" i="2" s="1"/>
  <c r="EP64" i="8"/>
  <c r="EP69" i="8" s="1"/>
  <c r="ER56" i="8" s="1"/>
  <c r="EP14" i="8"/>
  <c r="EP13" i="8"/>
  <c r="FD66" i="8"/>
  <c r="FD71" i="8" s="1"/>
  <c r="FF57" i="8" s="1"/>
  <c r="FD65" i="8"/>
  <c r="FD67" i="8" s="1"/>
  <c r="FD64" i="8"/>
  <c r="FD69" i="8" s="1"/>
  <c r="FF56" i="8" s="1"/>
  <c r="FD39" i="8"/>
  <c r="FD42" i="8" s="1"/>
  <c r="FG31" i="8" s="1"/>
  <c r="FD38" i="8"/>
  <c r="FD41" i="8" s="1"/>
  <c r="FF31" i="8" s="1"/>
  <c r="FD14" i="8"/>
  <c r="FD16" i="8" s="1"/>
  <c r="FG6" i="8" s="1"/>
  <c r="FD13" i="8"/>
  <c r="FD15" i="8" s="1"/>
  <c r="FF6" i="8" s="1"/>
  <c r="FD63" i="8"/>
  <c r="FD62" i="8"/>
  <c r="FD37" i="8"/>
  <c r="FD36" i="8"/>
  <c r="FD12" i="8"/>
  <c r="FD11" i="8"/>
  <c r="EP66" i="8"/>
  <c r="EP71" i="8" s="1"/>
  <c r="ER57" i="8" s="1"/>
  <c r="EP65" i="8"/>
  <c r="EP70" i="8" s="1"/>
  <c r="ES56" i="8" s="1"/>
  <c r="EP63" i="8"/>
  <c r="EP62" i="8"/>
  <c r="EP38" i="8"/>
  <c r="EP41" i="8" s="1"/>
  <c r="ER31" i="8" s="1"/>
  <c r="EP39" i="8"/>
  <c r="EP40" i="8" s="1"/>
  <c r="EP37" i="8"/>
  <c r="EP36" i="8"/>
  <c r="J10" i="2" l="1" a="1"/>
  <c r="J10" i="2" s="1"/>
  <c r="EP42" i="8"/>
  <c r="ES31" i="8" s="1"/>
  <c r="EP67" i="8"/>
  <c r="EP72" i="8" s="1"/>
  <c r="ES57" i="8" s="1"/>
  <c r="FD72" i="8"/>
  <c r="FG57" i="8" s="1"/>
  <c r="FD68" i="8"/>
  <c r="FD70" i="8"/>
  <c r="FG56" i="8" s="1"/>
  <c r="FD40" i="8"/>
  <c r="J11" i="2" l="1" a="1"/>
  <c r="J11" i="2" s="1"/>
  <c r="EP68" i="8"/>
  <c r="J12" i="2" l="1" a="1"/>
  <c r="J12" i="2" s="1"/>
  <c r="E6" i="2"/>
  <c r="E7" i="2"/>
  <c r="E8" i="2"/>
  <c r="E9" i="2"/>
  <c r="E10" i="2"/>
  <c r="E11" i="2"/>
  <c r="E12" i="2"/>
  <c r="E13" i="2"/>
  <c r="E14" i="2"/>
  <c r="E15" i="2"/>
  <c r="E16" i="2"/>
  <c r="E17" i="2"/>
  <c r="B4" i="14"/>
  <c r="B3" i="14"/>
  <c r="B2" i="14"/>
  <c r="B4" i="13"/>
  <c r="B3" i="13"/>
  <c r="B2" i="13"/>
  <c r="F1046" i="14" a="1"/>
  <c r="F1046" i="14" s="1"/>
  <c r="F1047" i="14" a="1"/>
  <c r="F1047" i="14" s="1"/>
  <c r="A1047" i="14" s="1" a="1"/>
  <c r="A1047" i="14" s="1"/>
  <c r="F1048" i="14" a="1"/>
  <c r="F1048" i="14" s="1"/>
  <c r="F1049" i="14" a="1"/>
  <c r="F1049" i="14" s="1"/>
  <c r="A1049" i="14" s="1" a="1"/>
  <c r="A1049" i="14" s="1"/>
  <c r="F1050" i="14" a="1"/>
  <c r="F1050" i="14" s="1"/>
  <c r="F1051" i="14" a="1"/>
  <c r="F1051" i="14" s="1"/>
  <c r="A1051" i="14" s="1" a="1"/>
  <c r="A1051" i="14" s="1"/>
  <c r="F1052" i="14" a="1"/>
  <c r="F1052" i="14" s="1"/>
  <c r="A1052" i="14" s="1" a="1"/>
  <c r="A1052" i="14" s="1"/>
  <c r="F1053" i="14" a="1"/>
  <c r="F1053" i="14" s="1"/>
  <c r="F1054" i="14" a="1"/>
  <c r="F1054" i="14" s="1"/>
  <c r="F1055" i="14" a="1"/>
  <c r="F1055" i="14" s="1"/>
  <c r="A1055" i="14" s="1" a="1"/>
  <c r="A1055" i="14" s="1"/>
  <c r="F1056" i="14" a="1"/>
  <c r="F1056" i="14" s="1"/>
  <c r="F1057" i="14" a="1"/>
  <c r="F1057" i="14" s="1"/>
  <c r="A1057" i="14" s="1" a="1"/>
  <c r="A1057" i="14" s="1"/>
  <c r="F1058" i="14" a="1"/>
  <c r="F1058" i="14" s="1"/>
  <c r="F1059" i="14" a="1"/>
  <c r="F1059" i="14" s="1"/>
  <c r="F1060" i="14" a="1"/>
  <c r="F1060" i="14" s="1"/>
  <c r="A1060" i="14" s="1" a="1"/>
  <c r="A1060" i="14" s="1"/>
  <c r="F1061" i="14" a="1"/>
  <c r="F1061" i="14" s="1"/>
  <c r="F1062" i="14" a="1"/>
  <c r="F1062" i="14" s="1"/>
  <c r="F1063" i="14" a="1"/>
  <c r="F1063" i="14" s="1"/>
  <c r="A1063" i="14" s="1" a="1"/>
  <c r="A1063" i="14" s="1"/>
  <c r="F1064" i="14" a="1"/>
  <c r="F1064" i="14" s="1"/>
  <c r="F1065" i="14" a="1"/>
  <c r="F1065" i="14" s="1"/>
  <c r="F1066" i="14" a="1"/>
  <c r="F1066" i="14" s="1"/>
  <c r="A1066" i="14" s="1" a="1"/>
  <c r="A1066" i="14" s="1"/>
  <c r="F1067" i="14" a="1"/>
  <c r="F1067" i="14" s="1"/>
  <c r="F1068" i="14" a="1"/>
  <c r="F1068" i="14" s="1"/>
  <c r="A1068" i="14" s="1" a="1"/>
  <c r="A1068" i="14" s="1"/>
  <c r="F1069" i="14" a="1"/>
  <c r="F1069" i="14" s="1"/>
  <c r="D1069" i="14" s="1" a="1"/>
  <c r="D1069" i="14" s="1"/>
  <c r="F1070" i="14" a="1"/>
  <c r="F1070" i="14" s="1"/>
  <c r="D1070" i="14" s="1" a="1"/>
  <c r="D1070" i="14" s="1"/>
  <c r="F1071" i="14" a="1"/>
  <c r="F1071" i="14" s="1"/>
  <c r="F1072" i="14" a="1"/>
  <c r="F1072" i="14" s="1"/>
  <c r="F1073" i="14" a="1"/>
  <c r="F1073" i="14" s="1"/>
  <c r="F1074" i="14" a="1"/>
  <c r="F1074" i="14" s="1"/>
  <c r="D1074" i="14" s="1" a="1"/>
  <c r="D1074" i="14" s="1"/>
  <c r="F1075" i="14" a="1"/>
  <c r="F1075" i="14" s="1"/>
  <c r="F1076" i="14" a="1"/>
  <c r="F1076" i="14" s="1"/>
  <c r="F1077" i="14" a="1"/>
  <c r="F1077" i="14" s="1"/>
  <c r="D1077" i="14" s="1" a="1"/>
  <c r="D1077" i="14" s="1"/>
  <c r="F1078" i="14" a="1"/>
  <c r="F1078" i="14" s="1"/>
  <c r="D1078" i="14" s="1" a="1"/>
  <c r="D1078" i="14" s="1"/>
  <c r="F1079" i="14" a="1"/>
  <c r="F1079" i="14" s="1"/>
  <c r="F1080" i="14" a="1"/>
  <c r="F1080" i="14" s="1"/>
  <c r="EP16" i="8"/>
  <c r="ES6" i="8" s="1"/>
  <c r="EP15" i="8"/>
  <c r="ER6" i="8" s="1"/>
  <c r="EP12" i="8"/>
  <c r="EP11" i="8"/>
  <c r="J13" i="2" l="1" a="1"/>
  <c r="J13" i="2" s="1"/>
  <c r="J14" i="2" s="1" a="1"/>
  <c r="J14" i="2" s="1"/>
  <c r="J15" i="2" s="1" a="1"/>
  <c r="J15" i="2" s="1"/>
  <c r="D1061" i="14" a="1"/>
  <c r="D1061" i="14" s="1"/>
  <c r="A1061" i="14" a="1"/>
  <c r="A1061" i="14" s="1"/>
  <c r="D1053" i="14" a="1"/>
  <c r="D1053" i="14" s="1"/>
  <c r="A1053" i="14" a="1"/>
  <c r="A1053" i="14" s="1"/>
  <c r="D1067" i="14" a="1"/>
  <c r="D1067" i="14" s="1"/>
  <c r="A1067" i="14" a="1"/>
  <c r="A1067" i="14" s="1"/>
  <c r="D1059" i="14" a="1"/>
  <c r="D1059" i="14" s="1"/>
  <c r="A1059" i="14" a="1"/>
  <c r="A1059" i="14" s="1"/>
  <c r="D1058" i="14" a="1"/>
  <c r="D1058" i="14" s="1"/>
  <c r="A1058" i="14" a="1"/>
  <c r="A1058" i="14" s="1"/>
  <c r="D1050" i="14" a="1"/>
  <c r="D1050" i="14" s="1"/>
  <c r="A1050" i="14" a="1"/>
  <c r="A1050" i="14" s="1"/>
  <c r="D1065" i="14" a="1"/>
  <c r="D1065" i="14" s="1"/>
  <c r="A1065" i="14" a="1"/>
  <c r="A1065" i="14" s="1"/>
  <c r="D1064" i="14" a="1"/>
  <c r="D1064" i="14" s="1"/>
  <c r="A1064" i="14" a="1"/>
  <c r="A1064" i="14" s="1"/>
  <c r="D1056" i="14" a="1"/>
  <c r="D1056" i="14" s="1"/>
  <c r="A1056" i="14" a="1"/>
  <c r="A1056" i="14" s="1"/>
  <c r="D1048" i="14" a="1"/>
  <c r="D1048" i="14" s="1"/>
  <c r="A1048" i="14" a="1"/>
  <c r="A1048" i="14" s="1"/>
  <c r="D1062" i="14" a="1"/>
  <c r="D1062" i="14" s="1"/>
  <c r="A1062" i="14" a="1"/>
  <c r="A1062" i="14" s="1"/>
  <c r="D1054" i="14" a="1"/>
  <c r="D1054" i="14" s="1"/>
  <c r="A1054" i="14" a="1"/>
  <c r="A1054" i="14" s="1"/>
  <c r="D1046" i="14" a="1"/>
  <c r="D1046" i="14" s="1"/>
  <c r="A1046" i="14" a="1"/>
  <c r="A1046" i="14" s="1"/>
  <c r="C1074" i="14" a="1"/>
  <c r="C1074" i="14" s="1"/>
  <c r="C1067" i="14" a="1"/>
  <c r="C1067" i="14" s="1"/>
  <c r="B1058" i="14" a="1"/>
  <c r="B1058" i="14" s="1"/>
  <c r="D1075" i="14" a="1"/>
  <c r="D1075" i="14" s="1"/>
  <c r="B1075" i="14" a="1"/>
  <c r="B1075" i="14" s="1"/>
  <c r="C1075" i="14" a="1"/>
  <c r="C1075" i="14" s="1"/>
  <c r="D1066" i="14" a="1"/>
  <c r="D1066" i="14" s="1"/>
  <c r="B1066" i="14" a="1"/>
  <c r="B1066" i="14" s="1"/>
  <c r="D1051" i="14" a="1"/>
  <c r="D1051" i="14" s="1"/>
  <c r="B1051" i="14" a="1"/>
  <c r="B1051" i="14" s="1"/>
  <c r="C1051" i="14" a="1"/>
  <c r="C1051" i="14" s="1"/>
  <c r="D1073" i="14" a="1"/>
  <c r="D1073" i="14" s="1"/>
  <c r="C1073" i="14" a="1"/>
  <c r="C1073" i="14" s="1"/>
  <c r="D1072" i="14" a="1"/>
  <c r="D1072" i="14" s="1"/>
  <c r="B1072" i="14" a="1"/>
  <c r="B1072" i="14" s="1"/>
  <c r="B1056" i="14" a="1"/>
  <c r="B1056" i="14" s="1"/>
  <c r="B1050" i="14" a="1"/>
  <c r="B1050" i="14" s="1"/>
  <c r="D1080" i="14" a="1"/>
  <c r="D1080" i="14" s="1"/>
  <c r="B1080" i="14" a="1"/>
  <c r="B1080" i="14" s="1"/>
  <c r="D1049" i="14" a="1"/>
  <c r="D1049" i="14" s="1"/>
  <c r="C1049" i="14" a="1"/>
  <c r="C1049" i="14" s="1"/>
  <c r="C1066" i="14" a="1"/>
  <c r="C1066" i="14" s="1"/>
  <c r="B1064" i="14" a="1"/>
  <c r="B1064" i="14" s="1"/>
  <c r="C1058" i="14" a="1"/>
  <c r="C1058" i="14" s="1"/>
  <c r="B1074" i="14" a="1"/>
  <c r="B1074" i="14" s="1"/>
  <c r="D1057" i="14" a="1"/>
  <c r="D1057" i="14" s="1"/>
  <c r="C1057" i="14" a="1"/>
  <c r="C1057" i="14" s="1"/>
  <c r="C1059" i="14" a="1"/>
  <c r="C1059" i="14" s="1"/>
  <c r="B1067" i="14" a="1"/>
  <c r="B1067" i="14" s="1"/>
  <c r="C1065" i="14" a="1"/>
  <c r="C1065" i="14" s="1"/>
  <c r="B1048" i="14" a="1"/>
  <c r="B1048" i="14" s="1"/>
  <c r="B1059" i="14" a="1"/>
  <c r="B1059" i="14" s="1"/>
  <c r="C1050" i="14" a="1"/>
  <c r="C1050" i="14" s="1"/>
  <c r="D1068" i="14" a="1"/>
  <c r="D1068" i="14" s="1"/>
  <c r="B1068" i="14" a="1"/>
  <c r="B1068" i="14" s="1"/>
  <c r="C1068" i="14" a="1"/>
  <c r="C1068" i="14" s="1"/>
  <c r="D1063" i="14" a="1"/>
  <c r="D1063" i="14" s="1"/>
  <c r="C1063" i="14" a="1"/>
  <c r="C1063" i="14" s="1"/>
  <c r="B1063" i="14" a="1"/>
  <c r="B1063" i="14" s="1"/>
  <c r="D1055" i="14" a="1"/>
  <c r="D1055" i="14" s="1"/>
  <c r="C1055" i="14" a="1"/>
  <c r="C1055" i="14" s="1"/>
  <c r="B1055" i="14" a="1"/>
  <c r="B1055" i="14" s="1"/>
  <c r="D1047" i="14" a="1"/>
  <c r="D1047" i="14" s="1"/>
  <c r="C1047" i="14" a="1"/>
  <c r="C1047" i="14" s="1"/>
  <c r="B1047" i="14" a="1"/>
  <c r="B1047" i="14" s="1"/>
  <c r="D1060" i="14" a="1"/>
  <c r="D1060" i="14" s="1"/>
  <c r="C1060" i="14" a="1"/>
  <c r="C1060" i="14" s="1"/>
  <c r="B1060" i="14" a="1"/>
  <c r="B1060" i="14" s="1"/>
  <c r="D1076" i="14" a="1"/>
  <c r="D1076" i="14" s="1"/>
  <c r="B1076" i="14" a="1"/>
  <c r="B1076" i="14" s="1"/>
  <c r="C1076" i="14" a="1"/>
  <c r="C1076" i="14" s="1"/>
  <c r="D1079" i="14" a="1"/>
  <c r="D1079" i="14" s="1"/>
  <c r="C1079" i="14" a="1"/>
  <c r="C1079" i="14" s="1"/>
  <c r="B1079" i="14" a="1"/>
  <c r="B1079" i="14" s="1"/>
  <c r="D1052" i="14" a="1"/>
  <c r="D1052" i="14" s="1"/>
  <c r="C1052" i="14" a="1"/>
  <c r="C1052" i="14" s="1"/>
  <c r="B1052" i="14" a="1"/>
  <c r="B1052" i="14" s="1"/>
  <c r="D1071" i="14" a="1"/>
  <c r="D1071" i="14" s="1"/>
  <c r="C1071" i="14" a="1"/>
  <c r="C1071" i="14" s="1"/>
  <c r="B1071" i="14" a="1"/>
  <c r="B1071" i="14" s="1"/>
  <c r="B1073" i="14" a="1"/>
  <c r="B1073" i="14" s="1"/>
  <c r="B1065" i="14" a="1"/>
  <c r="B1065" i="14" s="1"/>
  <c r="B1057" i="14" a="1"/>
  <c r="B1057" i="14" s="1"/>
  <c r="B1049" i="14" a="1"/>
  <c r="B1049" i="14" s="1"/>
  <c r="C1069" i="14" a="1"/>
  <c r="C1069" i="14" s="1"/>
  <c r="C1078" i="14" a="1"/>
  <c r="C1078" i="14" s="1"/>
  <c r="C1054" i="14" a="1"/>
  <c r="C1054" i="14" s="1"/>
  <c r="C1077" i="14" a="1"/>
  <c r="C1077" i="14" s="1"/>
  <c r="C1053" i="14" a="1"/>
  <c r="C1053" i="14" s="1"/>
  <c r="C1062" i="14" a="1"/>
  <c r="C1062" i="14" s="1"/>
  <c r="B1077" i="14" a="1"/>
  <c r="B1077" i="14" s="1"/>
  <c r="B1061" i="14" a="1"/>
  <c r="B1061" i="14" s="1"/>
  <c r="C1061" i="14" a="1"/>
  <c r="C1061" i="14" s="1"/>
  <c r="C1070" i="14" a="1"/>
  <c r="C1070" i="14" s="1"/>
  <c r="C1046" i="14" a="1"/>
  <c r="C1046" i="14" s="1"/>
  <c r="B1069" i="14" a="1"/>
  <c r="B1069" i="14" s="1"/>
  <c r="B1053" i="14" a="1"/>
  <c r="B1053" i="14" s="1"/>
  <c r="C1080" i="14" a="1"/>
  <c r="C1080" i="14" s="1"/>
  <c r="B1078" i="14" a="1"/>
  <c r="B1078" i="14" s="1"/>
  <c r="C1072" i="14" a="1"/>
  <c r="C1072" i="14" s="1"/>
  <c r="B1070" i="14" a="1"/>
  <c r="B1070" i="14" s="1"/>
  <c r="C1064" i="14" a="1"/>
  <c r="C1064" i="14" s="1"/>
  <c r="B1062" i="14" a="1"/>
  <c r="B1062" i="14" s="1"/>
  <c r="C1056" i="14" a="1"/>
  <c r="C1056" i="14" s="1"/>
  <c r="B1054" i="14" a="1"/>
  <c r="B1054" i="14" s="1"/>
  <c r="C1048" i="14" a="1"/>
  <c r="C1048" i="14" s="1"/>
  <c r="B1046" i="14" a="1"/>
  <c r="B1046" i="14" s="1"/>
  <c r="J16" i="2" l="1" a="1"/>
  <c r="J16" i="2" s="1"/>
  <c r="J17" i="2" s="1" a="1"/>
  <c r="J17" i="2" s="1"/>
  <c r="J18" i="2" s="1" a="1"/>
  <c r="J18" i="2" s="1"/>
  <c r="J19" i="2" s="1" a="1"/>
  <c r="J19" i="2" s="1"/>
  <c r="J20" i="2" s="1" a="1"/>
  <c r="J20" i="2" s="1"/>
  <c r="J21" i="2" s="1" a="1"/>
  <c r="J21" i="2" s="1"/>
  <c r="J22" i="2" s="1" a="1"/>
  <c r="J22" i="2" s="1"/>
  <c r="J23" i="2" s="1" a="1"/>
  <c r="J23" i="2" s="1"/>
  <c r="J24" i="2" s="1" a="1"/>
  <c r="J24" i="2" s="1"/>
  <c r="J25" i="2" s="1" a="1"/>
  <c r="J25" i="2" s="1"/>
  <c r="Y115" i="8"/>
  <c r="Y117" i="8" s="1"/>
  <c r="AA109" i="8" s="1"/>
  <c r="Y114" i="8"/>
  <c r="Y116" i="8" s="1"/>
  <c r="Y118" i="8" s="1"/>
  <c r="AB109" i="8" s="1"/>
  <c r="Y113" i="8"/>
  <c r="Y104" i="8"/>
  <c r="AB92" i="8" s="1"/>
  <c r="Y103" i="8"/>
  <c r="AA92" i="8" s="1"/>
  <c r="Y100" i="8"/>
  <c r="Y102" i="8" s="1"/>
  <c r="AB91" i="8" s="1"/>
  <c r="Y99" i="8"/>
  <c r="Y101" i="8" s="1"/>
  <c r="AA91" i="8" s="1"/>
  <c r="Y98" i="8"/>
  <c r="Y97" i="8"/>
  <c r="Y96" i="8"/>
  <c r="Y84" i="8"/>
  <c r="AA73" i="8" s="1"/>
  <c r="Y81" i="8"/>
  <c r="Y83" i="8" s="1"/>
  <c r="AB72" i="8" s="1"/>
  <c r="Y80" i="8"/>
  <c r="Y82" i="8" s="1"/>
  <c r="AA72" i="8" s="1"/>
  <c r="Y79" i="8"/>
  <c r="Y85" i="8" s="1"/>
  <c r="AB73" i="8" s="1"/>
  <c r="Y78" i="8"/>
  <c r="Y77" i="8"/>
  <c r="Y65" i="8"/>
  <c r="AA51" i="8" s="1"/>
  <c r="Y64" i="8"/>
  <c r="AB50" i="8" s="1"/>
  <c r="Y60" i="8"/>
  <c r="Y62" i="8" s="1"/>
  <c r="AB49" i="8" s="1"/>
  <c r="Y58" i="8"/>
  <c r="Y63" i="8" s="1"/>
  <c r="AA50" i="8" s="1"/>
  <c r="Y57" i="8"/>
  <c r="Y66" i="8" s="1"/>
  <c r="AB51" i="8" s="1"/>
  <c r="Y56" i="8"/>
  <c r="Y55" i="8"/>
  <c r="Y42" i="8"/>
  <c r="AA31" i="8" s="1"/>
  <c r="Y39" i="8"/>
  <c r="Y41" i="8" s="1"/>
  <c r="AB30" i="8" s="1"/>
  <c r="Y38" i="8"/>
  <c r="Y40" i="8" s="1"/>
  <c r="AA30" i="8" s="1"/>
  <c r="Y37" i="8"/>
  <c r="Y43" i="8" s="1"/>
  <c r="AB31" i="8" s="1"/>
  <c r="Y36" i="8"/>
  <c r="Y35" i="8"/>
  <c r="Y23" i="8"/>
  <c r="AA9" i="8" s="1"/>
  <c r="Y22" i="8"/>
  <c r="AB8" i="8" s="1"/>
  <c r="Y18" i="8"/>
  <c r="Y20" i="8" s="1"/>
  <c r="AB7" i="8" s="1"/>
  <c r="Y16" i="8"/>
  <c r="Y21" i="8" s="1"/>
  <c r="AA8" i="8" s="1"/>
  <c r="Y15" i="8"/>
  <c r="Y24" i="8" s="1"/>
  <c r="AB9" i="8" s="1"/>
  <c r="Y14" i="8"/>
  <c r="Y13" i="8"/>
  <c r="AN115" i="8"/>
  <c r="AN117" i="8" s="1"/>
  <c r="AP109" i="8" s="1"/>
  <c r="AN114" i="8"/>
  <c r="AN116" i="8" s="1"/>
  <c r="AN118" i="8" s="1"/>
  <c r="AQ109" i="8" s="1"/>
  <c r="AN113" i="8"/>
  <c r="AN104" i="8"/>
  <c r="AQ92" i="8" s="1"/>
  <c r="AN103" i="8"/>
  <c r="AP92" i="8" s="1"/>
  <c r="AN100" i="8"/>
  <c r="AN102" i="8" s="1"/>
  <c r="AQ91" i="8" s="1"/>
  <c r="AN99" i="8"/>
  <c r="AN101" i="8" s="1"/>
  <c r="AP91" i="8" s="1"/>
  <c r="AN98" i="8"/>
  <c r="AN97" i="8"/>
  <c r="AN96" i="8"/>
  <c r="AN84" i="8"/>
  <c r="AP73" i="8" s="1"/>
  <c r="AN81" i="8"/>
  <c r="AN83" i="8" s="1"/>
  <c r="AQ72" i="8" s="1"/>
  <c r="AN80" i="8"/>
  <c r="AN82" i="8" s="1"/>
  <c r="AP72" i="8" s="1"/>
  <c r="AN79" i="8"/>
  <c r="AN85" i="8" s="1"/>
  <c r="AQ73" i="8" s="1"/>
  <c r="AN78" i="8"/>
  <c r="AN77" i="8"/>
  <c r="AN65" i="8"/>
  <c r="AP51" i="8" s="1"/>
  <c r="AN64" i="8"/>
  <c r="AQ50" i="8" s="1"/>
  <c r="AN60" i="8"/>
  <c r="AN62" i="8" s="1"/>
  <c r="AQ49" i="8" s="1"/>
  <c r="AN58" i="8"/>
  <c r="AN59" i="8" s="1"/>
  <c r="AN61" i="8" s="1"/>
  <c r="AP49" i="8" s="1"/>
  <c r="AN57" i="8"/>
  <c r="AN66" i="8" s="1"/>
  <c r="AQ51" i="8" s="1"/>
  <c r="AN56" i="8"/>
  <c r="AN55" i="8"/>
  <c r="AN42" i="8"/>
  <c r="AP31" i="8" s="1"/>
  <c r="AN39" i="8"/>
  <c r="AN41" i="8" s="1"/>
  <c r="AQ30" i="8" s="1"/>
  <c r="AN38" i="8"/>
  <c r="AN40" i="8" s="1"/>
  <c r="AP30" i="8" s="1"/>
  <c r="AN37" i="8"/>
  <c r="AN43" i="8" s="1"/>
  <c r="AQ31" i="8" s="1"/>
  <c r="AN36" i="8"/>
  <c r="AN35" i="8"/>
  <c r="AN23" i="8"/>
  <c r="AP9" i="8" s="1"/>
  <c r="AN22" i="8"/>
  <c r="AQ8" i="8" s="1"/>
  <c r="AN18" i="8"/>
  <c r="AN20" i="8" s="1"/>
  <c r="AQ7" i="8" s="1"/>
  <c r="AN16" i="8"/>
  <c r="AN17" i="8" s="1"/>
  <c r="AN19" i="8" s="1"/>
  <c r="AP7" i="8" s="1"/>
  <c r="AN15" i="8"/>
  <c r="AN24" i="8" s="1"/>
  <c r="AQ9" i="8" s="1"/>
  <c r="AN14" i="8"/>
  <c r="AN13" i="8"/>
  <c r="BC13" i="8"/>
  <c r="BC14" i="8"/>
  <c r="BC15" i="8"/>
  <c r="BC24" i="8" s="1"/>
  <c r="BF9" i="8" s="1"/>
  <c r="BC16" i="8"/>
  <c r="BC21" i="8" s="1"/>
  <c r="BE8" i="8" s="1"/>
  <c r="BC18" i="8"/>
  <c r="BC20" i="8" s="1"/>
  <c r="BF7" i="8" s="1"/>
  <c r="BC22" i="8"/>
  <c r="BF8" i="8" s="1"/>
  <c r="BC23" i="8"/>
  <c r="BE9" i="8" s="1"/>
  <c r="BC35" i="8"/>
  <c r="BC36" i="8"/>
  <c r="BC37" i="8"/>
  <c r="BC43" i="8" s="1"/>
  <c r="BF31" i="8" s="1"/>
  <c r="BC38" i="8"/>
  <c r="BC40" i="8" s="1"/>
  <c r="BE30" i="8" s="1"/>
  <c r="BC39" i="8"/>
  <c r="BC41" i="8" s="1"/>
  <c r="BF30" i="8" s="1"/>
  <c r="BC42" i="8"/>
  <c r="BE31" i="8" s="1"/>
  <c r="BR96" i="8"/>
  <c r="BR77" i="8"/>
  <c r="BC115" i="8"/>
  <c r="BC117" i="8" s="1"/>
  <c r="BE109" i="8" s="1"/>
  <c r="BC104" i="8"/>
  <c r="BF92" i="8" s="1"/>
  <c r="BC103" i="8"/>
  <c r="BE92" i="8" s="1"/>
  <c r="BC100" i="8"/>
  <c r="BC102" i="8" s="1"/>
  <c r="BF91" i="8" s="1"/>
  <c r="BC99" i="8"/>
  <c r="BC101" i="8" s="1"/>
  <c r="BE91" i="8" s="1"/>
  <c r="BC98" i="8"/>
  <c r="BC81" i="8"/>
  <c r="BC83" i="8" s="1"/>
  <c r="BF72" i="8" s="1"/>
  <c r="BC80" i="8"/>
  <c r="BC82" i="8" s="1"/>
  <c r="BE72" i="8" s="1"/>
  <c r="BC79" i="8"/>
  <c r="BC85" i="8" s="1"/>
  <c r="BF73" i="8" s="1"/>
  <c r="BC65" i="8"/>
  <c r="BE51" i="8" s="1"/>
  <c r="BC64" i="8"/>
  <c r="BF50" i="8" s="1"/>
  <c r="BC60" i="8"/>
  <c r="BC62" i="8" s="1"/>
  <c r="BF49" i="8" s="1"/>
  <c r="BC58" i="8"/>
  <c r="BC59" i="8" s="1"/>
  <c r="BC61" i="8" s="1"/>
  <c r="BE49" i="8" s="1"/>
  <c r="BC57" i="8"/>
  <c r="BC66" i="8" s="1"/>
  <c r="BF51" i="8" s="1"/>
  <c r="BC55" i="8"/>
  <c r="EB67" i="8"/>
  <c r="EB72" i="8" s="1"/>
  <c r="EB71" i="8"/>
  <c r="EB68" i="8"/>
  <c r="EB70" i="8" s="1"/>
  <c r="EE60" i="8" s="1"/>
  <c r="EB66" i="8"/>
  <c r="EB65" i="8"/>
  <c r="EB64" i="8"/>
  <c r="EB49" i="8"/>
  <c r="EB54" i="8" s="1"/>
  <c r="EB53" i="8"/>
  <c r="EB50" i="8"/>
  <c r="EB52" i="8" s="1"/>
  <c r="EE42" i="8" s="1"/>
  <c r="EB48" i="8"/>
  <c r="EB47" i="8"/>
  <c r="EB46" i="8"/>
  <c r="EB31" i="8"/>
  <c r="EB36" i="8" s="1"/>
  <c r="EB35" i="8"/>
  <c r="EB32" i="8"/>
  <c r="EB34" i="8" s="1"/>
  <c r="EE24" i="8" s="1"/>
  <c r="EB30" i="8"/>
  <c r="EB29" i="8"/>
  <c r="EB28" i="8"/>
  <c r="EB17" i="8"/>
  <c r="EB14" i="8"/>
  <c r="EB16" i="8" s="1"/>
  <c r="EE6" i="8" s="1"/>
  <c r="EB13" i="8"/>
  <c r="EB18" i="8" s="1"/>
  <c r="EB12" i="8"/>
  <c r="EB11" i="8"/>
  <c r="EB10" i="8"/>
  <c r="DN33" i="8"/>
  <c r="DN32" i="8"/>
  <c r="DN31" i="8"/>
  <c r="DQ24" i="8" s="1"/>
  <c r="DN30" i="8"/>
  <c r="DP24" i="8" s="1"/>
  <c r="DN14" i="8"/>
  <c r="DN13" i="8"/>
  <c r="DQ6" i="8" s="1"/>
  <c r="DN12" i="8"/>
  <c r="DP6" i="8" s="1"/>
  <c r="DN29" i="8"/>
  <c r="DN28" i="8"/>
  <c r="DN11" i="8"/>
  <c r="DN10" i="8"/>
  <c r="CX52" i="8"/>
  <c r="CX34" i="8"/>
  <c r="CX15" i="8"/>
  <c r="CH34" i="8"/>
  <c r="CH53" i="8"/>
  <c r="CH15" i="8"/>
  <c r="CX29" i="8"/>
  <c r="CX33" i="8"/>
  <c r="CX32" i="8"/>
  <c r="CX31" i="8"/>
  <c r="DA24" i="8" s="1"/>
  <c r="CX30" i="8"/>
  <c r="CZ24" i="8" s="1"/>
  <c r="CX28" i="8"/>
  <c r="CX49" i="8"/>
  <c r="CZ43" i="8" s="1"/>
  <c r="CX51" i="8"/>
  <c r="CX50" i="8"/>
  <c r="DA43" i="8" s="1"/>
  <c r="CX48" i="8"/>
  <c r="CX47" i="8"/>
  <c r="CX14" i="8"/>
  <c r="CX13" i="8"/>
  <c r="DA6" i="8" s="1"/>
  <c r="CX12" i="8"/>
  <c r="CZ6" i="8" s="1"/>
  <c r="CX11" i="8"/>
  <c r="CX10" i="8"/>
  <c r="CH52" i="8"/>
  <c r="CH51" i="8"/>
  <c r="CH49" i="8"/>
  <c r="CH48" i="8"/>
  <c r="CH47" i="8"/>
  <c r="CH30" i="8"/>
  <c r="CJ24" i="8" s="1"/>
  <c r="CH33" i="8"/>
  <c r="CH32" i="8"/>
  <c r="CH31" i="8"/>
  <c r="CK24" i="8" s="1"/>
  <c r="CH29" i="8"/>
  <c r="CH28" i="8"/>
  <c r="CH14" i="8"/>
  <c r="CH13" i="8"/>
  <c r="CK6" i="8" s="1"/>
  <c r="CH12" i="8"/>
  <c r="CJ6" i="8" s="1"/>
  <c r="CH11" i="8"/>
  <c r="CH10" i="8"/>
  <c r="BR115" i="8"/>
  <c r="BR117" i="8" s="1"/>
  <c r="BT109" i="8" s="1"/>
  <c r="BR114" i="8"/>
  <c r="BR116" i="8" s="1"/>
  <c r="BR118" i="8" s="1"/>
  <c r="BU109" i="8" s="1"/>
  <c r="BR113" i="8"/>
  <c r="BR104" i="8"/>
  <c r="BU92" i="8" s="1"/>
  <c r="BR103" i="8"/>
  <c r="BT92" i="8" s="1"/>
  <c r="BR100" i="8"/>
  <c r="BR102" i="8" s="1"/>
  <c r="BU91" i="8" s="1"/>
  <c r="BR99" i="8"/>
  <c r="BR101" i="8" s="1"/>
  <c r="BT91" i="8" s="1"/>
  <c r="BR98" i="8"/>
  <c r="BR97" i="8"/>
  <c r="BR84" i="8"/>
  <c r="BT73" i="8" s="1"/>
  <c r="BR81" i="8"/>
  <c r="BR83" i="8" s="1"/>
  <c r="BU72" i="8" s="1"/>
  <c r="BR80" i="8"/>
  <c r="BR82" i="8" s="1"/>
  <c r="BT72" i="8" s="1"/>
  <c r="BR79" i="8"/>
  <c r="BR85" i="8" s="1"/>
  <c r="BU73" i="8" s="1"/>
  <c r="BR78" i="8"/>
  <c r="BR65" i="8"/>
  <c r="BT51" i="8" s="1"/>
  <c r="BR64" i="8"/>
  <c r="BU50" i="8" s="1"/>
  <c r="BR60" i="8"/>
  <c r="BR62" i="8" s="1"/>
  <c r="BU49" i="8" s="1"/>
  <c r="BR58" i="8"/>
  <c r="BR59" i="8" s="1"/>
  <c r="BR61" i="8" s="1"/>
  <c r="BT49" i="8" s="1"/>
  <c r="BR57" i="8"/>
  <c r="BR66" i="8" s="1"/>
  <c r="BU51" i="8" s="1"/>
  <c r="BR56" i="8"/>
  <c r="BR55" i="8"/>
  <c r="BR42" i="8"/>
  <c r="BT31" i="8" s="1"/>
  <c r="BR39" i="8"/>
  <c r="BR41" i="8" s="1"/>
  <c r="BU30" i="8" s="1"/>
  <c r="BR38" i="8"/>
  <c r="BR40" i="8" s="1"/>
  <c r="BT30" i="8" s="1"/>
  <c r="BR37" i="8"/>
  <c r="BR43" i="8" s="1"/>
  <c r="BU31" i="8" s="1"/>
  <c r="BR36" i="8"/>
  <c r="BR35" i="8"/>
  <c r="BR23" i="8"/>
  <c r="BT9" i="8" s="1"/>
  <c r="BR22" i="8"/>
  <c r="BU8" i="8" s="1"/>
  <c r="BR18" i="8"/>
  <c r="BR20" i="8" s="1"/>
  <c r="BU7" i="8" s="1"/>
  <c r="BR16" i="8"/>
  <c r="BR21" i="8" s="1"/>
  <c r="BT8" i="8" s="1"/>
  <c r="BR15" i="8"/>
  <c r="BR24" i="8" s="1"/>
  <c r="BU9" i="8" s="1"/>
  <c r="BR14" i="8"/>
  <c r="BR13" i="8"/>
  <c r="BC114" i="8"/>
  <c r="BC116" i="8" s="1"/>
  <c r="BC118" i="8" s="1"/>
  <c r="BF109" i="8" s="1"/>
  <c r="BC113" i="8"/>
  <c r="BC97" i="8"/>
  <c r="BC96" i="8"/>
  <c r="BC84" i="8"/>
  <c r="BE73" i="8" s="1"/>
  <c r="BC78" i="8"/>
  <c r="BC77" i="8"/>
  <c r="BC56" i="8"/>
  <c r="J115" i="8"/>
  <c r="J117" i="8" s="1"/>
  <c r="L109" i="8" s="1"/>
  <c r="J114" i="8"/>
  <c r="J116" i="8" s="1"/>
  <c r="J118" i="8" s="1"/>
  <c r="M109" i="8" s="1"/>
  <c r="J113" i="8"/>
  <c r="J100" i="8"/>
  <c r="J102" i="8" s="1"/>
  <c r="M91" i="8" s="1"/>
  <c r="J104" i="8"/>
  <c r="M92" i="8" s="1"/>
  <c r="J103" i="8"/>
  <c r="L92" i="8" s="1"/>
  <c r="J99" i="8"/>
  <c r="J101" i="8" s="1"/>
  <c r="L91" i="8" s="1"/>
  <c r="J98" i="8"/>
  <c r="J97" i="8"/>
  <c r="J96" i="8"/>
  <c r="J84" i="8"/>
  <c r="L73" i="8" s="1"/>
  <c r="J81" i="8"/>
  <c r="J83" i="8" s="1"/>
  <c r="M72" i="8" s="1"/>
  <c r="J80" i="8"/>
  <c r="J82" i="8" s="1"/>
  <c r="L72" i="8" s="1"/>
  <c r="J79" i="8"/>
  <c r="J85" i="8" s="1"/>
  <c r="M73" i="8" s="1"/>
  <c r="J78" i="8"/>
  <c r="J77" i="8"/>
  <c r="J60" i="8"/>
  <c r="J62" i="8" s="1"/>
  <c r="M49" i="8" s="1"/>
  <c r="J65" i="8"/>
  <c r="L51" i="8" s="1"/>
  <c r="J55" i="8"/>
  <c r="J64" i="8"/>
  <c r="M50" i="8" s="1"/>
  <c r="J58" i="8"/>
  <c r="J59" i="8" s="1"/>
  <c r="J61" i="8" s="1"/>
  <c r="L49" i="8" s="1"/>
  <c r="J57" i="8"/>
  <c r="J66" i="8" s="1"/>
  <c r="M51" i="8" s="1"/>
  <c r="J56" i="8"/>
  <c r="J42" i="8"/>
  <c r="L31" i="8" s="1"/>
  <c r="J39" i="8"/>
  <c r="J41" i="8" s="1"/>
  <c r="M30" i="8" s="1"/>
  <c r="J38" i="8"/>
  <c r="J40" i="8" s="1"/>
  <c r="L30" i="8" s="1"/>
  <c r="J37" i="8"/>
  <c r="J43" i="8" s="1"/>
  <c r="M31" i="8" s="1"/>
  <c r="J36" i="8"/>
  <c r="J35" i="8"/>
  <c r="J23" i="8"/>
  <c r="L9" i="8" s="1"/>
  <c r="J22" i="8"/>
  <c r="M8" i="8" s="1"/>
  <c r="J18" i="8"/>
  <c r="J20" i="8" s="1"/>
  <c r="M7" i="8" s="1"/>
  <c r="J16" i="8"/>
  <c r="J17" i="8" s="1"/>
  <c r="J19" i="8" s="1"/>
  <c r="L7" i="8" s="1"/>
  <c r="J15" i="8"/>
  <c r="J24" i="8" s="1"/>
  <c r="M9" i="8" s="1"/>
  <c r="J14" i="8"/>
  <c r="J13" i="8"/>
  <c r="CK43" i="8" l="1"/>
  <c r="CK42" i="8"/>
  <c r="CH50" i="8"/>
  <c r="CJ43" i="8" s="1"/>
  <c r="CJ42" i="8"/>
  <c r="Y59" i="8"/>
  <c r="Y61" i="8" s="1"/>
  <c r="AA49" i="8" s="1"/>
  <c r="AN21" i="8"/>
  <c r="AP8" i="8" s="1"/>
  <c r="EB15" i="8"/>
  <c r="ED6" i="8" s="1"/>
  <c r="BC17" i="8"/>
  <c r="BC19" i="8" s="1"/>
  <c r="BE7" i="8" s="1"/>
  <c r="Y17" i="8"/>
  <c r="Y19" i="8" s="1"/>
  <c r="AA7" i="8" s="1"/>
  <c r="AN63" i="8"/>
  <c r="AP50" i="8" s="1"/>
  <c r="EB69" i="8"/>
  <c r="ED60" i="8" s="1"/>
  <c r="EB51" i="8"/>
  <c r="ED42" i="8" s="1"/>
  <c r="EB33" i="8"/>
  <c r="ED24" i="8" s="1"/>
  <c r="BC63" i="8"/>
  <c r="BE50" i="8" s="1"/>
  <c r="BR63" i="8"/>
  <c r="BT50" i="8" s="1"/>
  <c r="BR17" i="8"/>
  <c r="BR19" i="8" s="1"/>
  <c r="BT7" i="8" s="1"/>
  <c r="J63" i="8"/>
  <c r="L50" i="8" s="1"/>
  <c r="J21" i="8"/>
  <c r="L8" i="8" s="1"/>
  <c r="A41" i="7" l="1"/>
  <c r="A62" i="7"/>
  <c r="C41" i="7"/>
  <c r="B62" i="7"/>
  <c r="C20" i="7"/>
  <c r="E6" i="7"/>
  <c r="C27" i="6"/>
  <c r="A43" i="7" s="1"/>
  <c r="C28" i="6"/>
  <c r="A44" i="7" s="1"/>
  <c r="C29" i="6"/>
  <c r="A45" i="7" s="1"/>
  <c r="C30" i="6"/>
  <c r="A46" i="7" s="1"/>
  <c r="C31" i="6"/>
  <c r="A47" i="7" s="1"/>
  <c r="C32" i="6"/>
  <c r="A48" i="7" s="1"/>
  <c r="C33" i="6"/>
  <c r="A49" i="7" s="1"/>
  <c r="C34" i="6"/>
  <c r="A50" i="7" s="1"/>
  <c r="C35" i="6"/>
  <c r="A51" i="7" s="1"/>
  <c r="C36" i="6"/>
  <c r="A52" i="7" s="1"/>
  <c r="C37" i="6"/>
  <c r="A53" i="7" s="1"/>
  <c r="C38" i="6"/>
  <c r="A54" i="7" s="1"/>
  <c r="C39" i="6"/>
  <c r="A55" i="7" s="1"/>
  <c r="C40" i="6"/>
  <c r="A56" i="7" s="1"/>
  <c r="C41" i="6"/>
  <c r="A57" i="7" s="1"/>
  <c r="C42" i="6"/>
  <c r="A58" i="7" s="1"/>
  <c r="C43" i="6"/>
  <c r="A59" i="7" s="1"/>
  <c r="C44" i="6"/>
  <c r="A60" i="7" s="1"/>
  <c r="C45" i="6"/>
  <c r="A61" i="7" s="1"/>
  <c r="C26" i="6"/>
  <c r="A42" i="7" s="1"/>
  <c r="A27" i="6"/>
  <c r="B43" i="7" s="1"/>
  <c r="A28" i="6"/>
  <c r="B28" i="6" s="1"/>
  <c r="A29" i="6"/>
  <c r="B29" i="6" s="1"/>
  <c r="A30" i="6"/>
  <c r="B30" i="6" s="1"/>
  <c r="A31" i="6"/>
  <c r="B31" i="6" s="1"/>
  <c r="A32" i="6"/>
  <c r="B32" i="6" s="1"/>
  <c r="A33" i="6"/>
  <c r="B33" i="6" s="1"/>
  <c r="A34" i="6"/>
  <c r="B50" i="7" s="1"/>
  <c r="A35" i="6"/>
  <c r="B35" i="6" s="1"/>
  <c r="A36" i="6"/>
  <c r="B52" i="7" s="1"/>
  <c r="A37" i="6"/>
  <c r="B53" i="7" s="1"/>
  <c r="A38" i="6"/>
  <c r="B38" i="6" s="1"/>
  <c r="A39" i="6"/>
  <c r="B39" i="6" s="1"/>
  <c r="A40" i="6"/>
  <c r="B40" i="6" s="1"/>
  <c r="A41" i="6"/>
  <c r="B57" i="7" s="1"/>
  <c r="A42" i="6"/>
  <c r="B42" i="6" s="1"/>
  <c r="A43" i="6"/>
  <c r="B59" i="7" s="1"/>
  <c r="A44" i="6"/>
  <c r="B44" i="6" s="1"/>
  <c r="A45" i="6"/>
  <c r="B61" i="7" s="1"/>
  <c r="A26" i="6"/>
  <c r="B26" i="6" s="1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28" i="3"/>
  <c r="D26" i="6" s="1"/>
  <c r="C42" i="7" s="1"/>
  <c r="D29" i="6"/>
  <c r="C45" i="7" s="1"/>
  <c r="F29" i="6"/>
  <c r="D30" i="6"/>
  <c r="C46" i="7" s="1"/>
  <c r="F30" i="6"/>
  <c r="D31" i="6"/>
  <c r="C47" i="7" s="1"/>
  <c r="F31" i="6"/>
  <c r="D32" i="6"/>
  <c r="C48" i="7" s="1"/>
  <c r="F32" i="6"/>
  <c r="D33" i="6"/>
  <c r="C49" i="7" s="1"/>
  <c r="F33" i="6"/>
  <c r="D34" i="6"/>
  <c r="C50" i="7" s="1"/>
  <c r="F34" i="6"/>
  <c r="D35" i="6"/>
  <c r="C51" i="7" s="1"/>
  <c r="F35" i="6"/>
  <c r="A7" i="3"/>
  <c r="B7" i="3" s="1" a="1"/>
  <c r="B7" i="3" s="1"/>
  <c r="A8" i="3"/>
  <c r="B8" i="3" s="1" a="1"/>
  <c r="B8" i="3" s="1"/>
  <c r="A9" i="3"/>
  <c r="B9" i="3" s="1" a="1"/>
  <c r="B9" i="3" s="1"/>
  <c r="A10" i="3"/>
  <c r="B10" i="3" s="1" a="1"/>
  <c r="B10" i="3" s="1"/>
  <c r="A11" i="3"/>
  <c r="B11" i="3" s="1" a="1"/>
  <c r="B11" i="3" s="1"/>
  <c r="A12" i="3"/>
  <c r="B12" i="3" s="1" a="1"/>
  <c r="B12" i="3" s="1"/>
  <c r="A13" i="3"/>
  <c r="B13" i="3" s="1" a="1"/>
  <c r="B13" i="3" s="1"/>
  <c r="A14" i="3"/>
  <c r="B14" i="3" s="1" a="1"/>
  <c r="B14" i="3" s="1"/>
  <c r="A15" i="3"/>
  <c r="B15" i="3" s="1" a="1"/>
  <c r="B15" i="3" s="1"/>
  <c r="A16" i="3"/>
  <c r="B16" i="3" s="1" a="1"/>
  <c r="B16" i="3" s="1"/>
  <c r="A17" i="3"/>
  <c r="B17" i="3" s="1" a="1"/>
  <c r="B17" i="3" s="1"/>
  <c r="A18" i="3"/>
  <c r="B18" i="3" s="1" a="1"/>
  <c r="B18" i="3" s="1"/>
  <c r="A19" i="3"/>
  <c r="B19" i="3" s="1" a="1"/>
  <c r="B19" i="3" s="1"/>
  <c r="A20" i="3"/>
  <c r="B20" i="3" s="1" a="1"/>
  <c r="B20" i="3" s="1"/>
  <c r="A21" i="3"/>
  <c r="B21" i="3" s="1" a="1"/>
  <c r="B21" i="3" s="1"/>
  <c r="A22" i="3"/>
  <c r="B22" i="3" s="1" a="1"/>
  <c r="B22" i="3" s="1"/>
  <c r="A23" i="3"/>
  <c r="B23" i="3" s="1" a="1"/>
  <c r="B23" i="3" s="1"/>
  <c r="A24" i="3"/>
  <c r="B24" i="3" s="1" a="1"/>
  <c r="B24" i="3" s="1"/>
  <c r="A25" i="3"/>
  <c r="B25" i="3" s="1" a="1"/>
  <c r="B25" i="3" s="1"/>
  <c r="A6" i="3"/>
  <c r="B6" i="3" s="1" a="1"/>
  <c r="B6" i="3" s="1"/>
  <c r="B2" i="6"/>
  <c r="B1" i="6"/>
  <c r="D6" i="6"/>
  <c r="C22" i="7" s="1"/>
  <c r="D7" i="6"/>
  <c r="C23" i="7" s="1"/>
  <c r="D8" i="6"/>
  <c r="C24" i="7" s="1"/>
  <c r="D9" i="6"/>
  <c r="C25" i="7" s="1"/>
  <c r="D10" i="6"/>
  <c r="C26" i="7" s="1"/>
  <c r="D11" i="6"/>
  <c r="C27" i="7" s="1"/>
  <c r="D12" i="6"/>
  <c r="C28" i="7" s="1"/>
  <c r="D13" i="6"/>
  <c r="C29" i="7" s="1"/>
  <c r="D14" i="6"/>
  <c r="C30" i="7" s="1"/>
  <c r="D15" i="6"/>
  <c r="C31" i="7" s="1"/>
  <c r="D16" i="6"/>
  <c r="C32" i="7" s="1"/>
  <c r="D17" i="6"/>
  <c r="C33" i="7" s="1"/>
  <c r="D18" i="6"/>
  <c r="C34" i="7" s="1"/>
  <c r="D19" i="6"/>
  <c r="C35" i="7" s="1"/>
  <c r="D20" i="6"/>
  <c r="C36" i="7" s="1"/>
  <c r="D21" i="6"/>
  <c r="C37" i="7" s="1"/>
  <c r="D22" i="6"/>
  <c r="C38" i="7" s="1"/>
  <c r="D23" i="6"/>
  <c r="C39" i="7" s="1"/>
  <c r="D24" i="6"/>
  <c r="C40" i="7" s="1"/>
  <c r="D27" i="6"/>
  <c r="C43" i="7" s="1"/>
  <c r="D28" i="6"/>
  <c r="C44" i="7" s="1"/>
  <c r="D36" i="6"/>
  <c r="C52" i="7" s="1"/>
  <c r="D37" i="6"/>
  <c r="C53" i="7" s="1"/>
  <c r="D38" i="6"/>
  <c r="C54" i="7" s="1"/>
  <c r="D39" i="6"/>
  <c r="C55" i="7" s="1"/>
  <c r="D40" i="6"/>
  <c r="C56" i="7" s="1"/>
  <c r="D41" i="6"/>
  <c r="C57" i="7" s="1"/>
  <c r="D42" i="6"/>
  <c r="C58" i="7" s="1"/>
  <c r="D43" i="6"/>
  <c r="C59" i="7" s="1"/>
  <c r="D44" i="6"/>
  <c r="C60" i="7" s="1"/>
  <c r="D45" i="6"/>
  <c r="C61" i="7" s="1"/>
  <c r="D5" i="6"/>
  <c r="C21" i="7" s="1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6" i="6"/>
  <c r="F27" i="6"/>
  <c r="F28" i="6"/>
  <c r="F36" i="6"/>
  <c r="F37" i="6"/>
  <c r="F38" i="6"/>
  <c r="F39" i="6"/>
  <c r="F40" i="6"/>
  <c r="F41" i="6"/>
  <c r="F42" i="6"/>
  <c r="F43" i="6"/>
  <c r="F44" i="6"/>
  <c r="F45" i="6"/>
  <c r="B41" i="6" l="1"/>
  <c r="E41" i="6" s="1"/>
  <c r="G41" i="6" s="1"/>
  <c r="B27" i="6"/>
  <c r="E27" i="6" s="1"/>
  <c r="G27" i="6" s="1"/>
  <c r="B36" i="6"/>
  <c r="E36" i="6" s="1"/>
  <c r="G36" i="6" s="1"/>
  <c r="B37" i="6"/>
  <c r="E37" i="6" s="1"/>
  <c r="G37" i="6" s="1"/>
  <c r="B43" i="6"/>
  <c r="E43" i="6" s="1"/>
  <c r="G43" i="6" s="1"/>
  <c r="B45" i="6"/>
  <c r="E45" i="6" s="1"/>
  <c r="G45" i="6" s="1"/>
  <c r="B51" i="7"/>
  <c r="B34" i="6"/>
  <c r="E34" i="6" s="1"/>
  <c r="G34" i="6" s="1"/>
  <c r="B60" i="7"/>
  <c r="B56" i="7"/>
  <c r="B42" i="7"/>
  <c r="B55" i="7"/>
  <c r="B58" i="7"/>
  <c r="B54" i="7"/>
  <c r="A20" i="6"/>
  <c r="C21" i="3"/>
  <c r="D21" i="3" s="1"/>
  <c r="E21" i="3" s="1"/>
  <c r="A19" i="6"/>
  <c r="C20" i="3"/>
  <c r="D20" i="3" s="1"/>
  <c r="E20" i="3" s="1"/>
  <c r="A10" i="6"/>
  <c r="B10" i="6" s="1"/>
  <c r="A17" i="6"/>
  <c r="C18" i="3"/>
  <c r="D18" i="3" s="1"/>
  <c r="E18" i="3" s="1"/>
  <c r="A8" i="6"/>
  <c r="B8" i="6" s="1"/>
  <c r="A23" i="6"/>
  <c r="C24" i="3"/>
  <c r="D24" i="3" s="1"/>
  <c r="E24" i="3" s="1"/>
  <c r="A15" i="6"/>
  <c r="C16" i="3"/>
  <c r="D16" i="3" s="1"/>
  <c r="E16" i="3" s="1"/>
  <c r="A24" i="6"/>
  <c r="C25" i="3"/>
  <c r="D25" i="3" s="1"/>
  <c r="E25" i="3" s="1"/>
  <c r="A16" i="6"/>
  <c r="C17" i="3"/>
  <c r="D17" i="3" s="1"/>
  <c r="E17" i="3" s="1"/>
  <c r="A22" i="6"/>
  <c r="C23" i="3"/>
  <c r="D23" i="3" s="1"/>
  <c r="E23" i="3" s="1"/>
  <c r="A14" i="6"/>
  <c r="C15" i="3"/>
  <c r="D15" i="3" s="1"/>
  <c r="E15" i="3" s="1"/>
  <c r="A6" i="6"/>
  <c r="A12" i="6"/>
  <c r="B12" i="6" s="1"/>
  <c r="A11" i="6"/>
  <c r="B11" i="6" s="1"/>
  <c r="A18" i="6"/>
  <c r="C19" i="3"/>
  <c r="D19" i="3" s="1"/>
  <c r="E19" i="3" s="1"/>
  <c r="A9" i="6"/>
  <c r="B9" i="6" s="1"/>
  <c r="A21" i="6"/>
  <c r="C22" i="3"/>
  <c r="D22" i="3" s="1"/>
  <c r="E22" i="3" s="1"/>
  <c r="A13" i="6"/>
  <c r="B13" i="6" s="1"/>
  <c r="A7" i="6"/>
  <c r="B7" i="6" s="1"/>
  <c r="A5" i="6"/>
  <c r="B21" i="7" s="1"/>
  <c r="B46" i="7"/>
  <c r="B48" i="7"/>
  <c r="B47" i="7"/>
  <c r="B45" i="7"/>
  <c r="B44" i="7"/>
  <c r="B49" i="7"/>
  <c r="E30" i="6"/>
  <c r="G30" i="6" s="1"/>
  <c r="E32" i="6"/>
  <c r="G32" i="6" s="1"/>
  <c r="E31" i="6"/>
  <c r="G31" i="6" s="1"/>
  <c r="E33" i="6"/>
  <c r="G33" i="6" s="1"/>
  <c r="E29" i="6"/>
  <c r="G29" i="6" s="1"/>
  <c r="E35" i="6"/>
  <c r="G35" i="6" s="1"/>
  <c r="E39" i="6"/>
  <c r="G39" i="6" s="1"/>
  <c r="E28" i="6"/>
  <c r="G28" i="6" s="1"/>
  <c r="E26" i="6"/>
  <c r="G26" i="6" s="1"/>
  <c r="E44" i="6"/>
  <c r="G44" i="6" s="1"/>
  <c r="E40" i="6"/>
  <c r="G40" i="6" s="1"/>
  <c r="E42" i="6"/>
  <c r="G42" i="6" s="1"/>
  <c r="E38" i="6"/>
  <c r="G38" i="6" s="1"/>
  <c r="F5" i="6"/>
  <c r="B2" i="3"/>
  <c r="B1" i="3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63" i="2"/>
  <c r="E62" i="2"/>
  <c r="E61" i="2"/>
  <c r="E60" i="2"/>
  <c r="E41" i="2"/>
  <c r="E40" i="2"/>
  <c r="E39" i="2"/>
  <c r="E38" i="2"/>
  <c r="E42" i="2"/>
  <c r="E43" i="2"/>
  <c r="E44" i="2"/>
  <c r="E45" i="2"/>
  <c r="E18" i="2"/>
  <c r="E19" i="2"/>
  <c r="E53" i="2"/>
  <c r="E54" i="2"/>
  <c r="E55" i="2"/>
  <c r="E56" i="2"/>
  <c r="E57" i="2"/>
  <c r="E58" i="2"/>
  <c r="E59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46" i="2"/>
  <c r="E47" i="2"/>
  <c r="E48" i="2"/>
  <c r="E49" i="2"/>
  <c r="E50" i="2"/>
  <c r="E51" i="2"/>
  <c r="E52" i="2"/>
  <c r="B26" i="7" l="1"/>
  <c r="B27" i="7"/>
  <c r="B28" i="7"/>
  <c r="B29" i="7"/>
  <c r="B25" i="7"/>
  <c r="B24" i="7"/>
  <c r="B5" i="6"/>
  <c r="C14" i="3"/>
  <c r="D14" i="3" s="1"/>
  <c r="E14" i="3" s="1"/>
  <c r="B6" i="6"/>
  <c r="B22" i="7"/>
  <c r="B24" i="6"/>
  <c r="B40" i="7"/>
  <c r="B17" i="6"/>
  <c r="B33" i="7"/>
  <c r="B18" i="6"/>
  <c r="B34" i="7"/>
  <c r="B14" i="6"/>
  <c r="B30" i="7"/>
  <c r="B15" i="6"/>
  <c r="B31" i="7"/>
  <c r="B22" i="6"/>
  <c r="B38" i="7"/>
  <c r="B23" i="6"/>
  <c r="B39" i="7"/>
  <c r="B19" i="6"/>
  <c r="B35" i="7"/>
  <c r="B23" i="7"/>
  <c r="B21" i="6"/>
  <c r="B37" i="7"/>
  <c r="B16" i="6"/>
  <c r="B32" i="7"/>
  <c r="B20" i="6"/>
  <c r="B36" i="7"/>
  <c r="C13" i="3"/>
  <c r="D13" i="3" s="1"/>
  <c r="E13" i="3" s="1"/>
  <c r="C12" i="3"/>
  <c r="C11" i="3"/>
  <c r="C8" i="3"/>
  <c r="C10" i="3"/>
  <c r="C9" i="3"/>
  <c r="C7" i="3"/>
  <c r="D10" i="3" l="1"/>
  <c r="E10" i="3" s="1"/>
  <c r="D8" i="3"/>
  <c r="E8" i="3" s="1"/>
  <c r="D11" i="3"/>
  <c r="E11" i="3" s="1"/>
  <c r="D12" i="3"/>
  <c r="E12" i="3" s="1"/>
  <c r="D9" i="3"/>
  <c r="E9" i="3" s="1"/>
  <c r="D7" i="3"/>
  <c r="E7" i="3" s="1"/>
  <c r="C6" i="3"/>
  <c r="C8" i="6" s="1"/>
  <c r="E8" i="6" l="1"/>
  <c r="G8" i="6" s="1"/>
  <c r="A24" i="7"/>
  <c r="C11" i="6"/>
  <c r="C7" i="6"/>
  <c r="C10" i="6"/>
  <c r="D6" i="3"/>
  <c r="E6" i="3" s="1"/>
  <c r="C21" i="6"/>
  <c r="C16" i="6"/>
  <c r="C19" i="6"/>
  <c r="C22" i="6"/>
  <c r="C23" i="6"/>
  <c r="C24" i="6"/>
  <c r="C14" i="6"/>
  <c r="C17" i="6"/>
  <c r="C20" i="6"/>
  <c r="C15" i="6"/>
  <c r="C18" i="6"/>
  <c r="C13" i="6"/>
  <c r="C12" i="6"/>
  <c r="C6" i="6"/>
  <c r="C9" i="6"/>
  <c r="C5" i="6"/>
  <c r="E21" i="6" l="1"/>
  <c r="G21" i="6" s="1"/>
  <c r="A37" i="7"/>
  <c r="E10" i="6"/>
  <c r="G10" i="6" s="1"/>
  <c r="A26" i="7"/>
  <c r="E7" i="6"/>
  <c r="G7" i="6" s="1"/>
  <c r="A23" i="7"/>
  <c r="E16" i="6"/>
  <c r="G16" i="6" s="1"/>
  <c r="A32" i="7"/>
  <c r="E5" i="6"/>
  <c r="G5" i="6" s="1"/>
  <c r="A21" i="7"/>
  <c r="E9" i="6"/>
  <c r="G9" i="6" s="1"/>
  <c r="A25" i="7"/>
  <c r="E6" i="6"/>
  <c r="G6" i="6" s="1"/>
  <c r="A22" i="7"/>
  <c r="E11" i="6"/>
  <c r="G11" i="6" s="1"/>
  <c r="A27" i="7"/>
  <c r="E20" i="6"/>
  <c r="G20" i="6" s="1"/>
  <c r="A36" i="7"/>
  <c r="E17" i="6"/>
  <c r="G17" i="6" s="1"/>
  <c r="A33" i="7"/>
  <c r="E23" i="6"/>
  <c r="G23" i="6" s="1"/>
  <c r="A39" i="7"/>
  <c r="E15" i="6"/>
  <c r="G15" i="6" s="1"/>
  <c r="A31" i="7"/>
  <c r="E14" i="6"/>
  <c r="G14" i="6" s="1"/>
  <c r="A30" i="7"/>
  <c r="E24" i="6"/>
  <c r="G24" i="6" s="1"/>
  <c r="A40" i="7"/>
  <c r="E12" i="6"/>
  <c r="G12" i="6" s="1"/>
  <c r="A28" i="7"/>
  <c r="E13" i="6"/>
  <c r="G13" i="6" s="1"/>
  <c r="A29" i="7"/>
  <c r="E22" i="6"/>
  <c r="G22" i="6" s="1"/>
  <c r="A38" i="7"/>
  <c r="E18" i="6"/>
  <c r="G18" i="6" s="1"/>
  <c r="A34" i="7"/>
  <c r="E19" i="6"/>
  <c r="G19" i="6" s="1"/>
  <c r="A35" i="7"/>
  <c r="E46" i="6" l="1"/>
  <c r="G46" i="6"/>
  <c r="A63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<sst xmlns="http://schemas.openxmlformats.org/spreadsheetml/2006/main" count="1802" uniqueCount="226">
  <si>
    <t>DATE:</t>
  </si>
  <si>
    <t>GDIL 6005</t>
  </si>
  <si>
    <t>GDIL 6001</t>
  </si>
  <si>
    <t>GDIL 6003</t>
  </si>
  <si>
    <t>01-012</t>
  </si>
  <si>
    <t>01-021</t>
  </si>
  <si>
    <t>% WASTEAGE</t>
  </si>
  <si>
    <t>GDIL 4056</t>
  </si>
  <si>
    <t>GDIL 4058</t>
  </si>
  <si>
    <t>PROFILES REQUIRED</t>
  </si>
  <si>
    <t>PROFILE</t>
  </si>
  <si>
    <t>TOTAL LENGTH (MM)</t>
  </si>
  <si>
    <t>NO. OF LENGTHS REQUIRED</t>
  </si>
  <si>
    <t>ESTIMATED TOTAL WASTEAGE (MM)</t>
  </si>
  <si>
    <t>LENGTH SIZE (MM)</t>
  </si>
  <si>
    <t>PROJECT NAME:</t>
  </si>
  <si>
    <t>LABEL</t>
  </si>
  <si>
    <t>CUT LENGTH (MM)</t>
  </si>
  <si>
    <t>QTY</t>
  </si>
  <si>
    <t>PROFILE WEIGHT</t>
  </si>
  <si>
    <t>TOTAL WEIGHT</t>
  </si>
  <si>
    <t>COST PER KG</t>
  </si>
  <si>
    <t>TOTAL COST</t>
  </si>
  <si>
    <t>POFILE CODE</t>
  </si>
  <si>
    <t>KG/M</t>
  </si>
  <si>
    <t>TOTAL LENGTHS REQUIRED</t>
  </si>
  <si>
    <t>75MM X 25MM BOX</t>
  </si>
  <si>
    <t>01-183</t>
  </si>
  <si>
    <t>75MM X 45MM BOX</t>
  </si>
  <si>
    <t>100MM X 25MM BOX</t>
  </si>
  <si>
    <t>100MM X 100MM BOX</t>
  </si>
  <si>
    <t>GDIL 6013</t>
  </si>
  <si>
    <t>GDIL 6015</t>
  </si>
  <si>
    <t>79-030</t>
  </si>
  <si>
    <t>79-017</t>
  </si>
  <si>
    <t>79-032</t>
  </si>
  <si>
    <t>DESCRIPTION</t>
  </si>
  <si>
    <t>BOX</t>
  </si>
  <si>
    <t>OUTERFRAME</t>
  </si>
  <si>
    <t>TRANSOM</t>
  </si>
  <si>
    <t>VENT</t>
  </si>
  <si>
    <t>BIG TRANSOM</t>
  </si>
  <si>
    <t>BEADING</t>
  </si>
  <si>
    <t>79-015</t>
  </si>
  <si>
    <t>TRANSOM/VENT</t>
  </si>
  <si>
    <t>GDIL 4060</t>
  </si>
  <si>
    <t>GDIL 4103</t>
  </si>
  <si>
    <t>CORNER SECTION</t>
  </si>
  <si>
    <t>GDIL 4054</t>
  </si>
  <si>
    <t>OUTERFEAME</t>
  </si>
  <si>
    <t>06-001</t>
  </si>
  <si>
    <t>01-150</t>
  </si>
  <si>
    <t>LOVRE</t>
  </si>
  <si>
    <t>JAMB</t>
  </si>
  <si>
    <t>FLYSCREEN</t>
  </si>
  <si>
    <t>GDIL 3205</t>
  </si>
  <si>
    <t>GDIL 3201</t>
  </si>
  <si>
    <t>09-001</t>
  </si>
  <si>
    <t>09-002</t>
  </si>
  <si>
    <t>01-231</t>
  </si>
  <si>
    <t>VENT / TRANSOM</t>
  </si>
  <si>
    <t>13-024</t>
  </si>
  <si>
    <t>13-021</t>
  </si>
  <si>
    <t>13-025</t>
  </si>
  <si>
    <t>13-017</t>
  </si>
  <si>
    <t>16-086</t>
  </si>
  <si>
    <t>BIG OUTERFRAME</t>
  </si>
  <si>
    <t>SMALL OUTERFRAME</t>
  </si>
  <si>
    <t>BUTTERFLY</t>
  </si>
  <si>
    <t>67-002</t>
  </si>
  <si>
    <t>90 X 12 BOX</t>
  </si>
  <si>
    <t>300-001</t>
  </si>
  <si>
    <t>300-002</t>
  </si>
  <si>
    <t>WINDOW CILL</t>
  </si>
  <si>
    <t>CILL COVER</t>
  </si>
  <si>
    <t>01-196</t>
  </si>
  <si>
    <t>01-194</t>
  </si>
  <si>
    <t>GDIL 9572</t>
  </si>
  <si>
    <t>PRESSURE PLATE ADAPTER</t>
  </si>
  <si>
    <t>PRESSURE PLATE</t>
  </si>
  <si>
    <t>COVER PLATE</t>
  </si>
  <si>
    <t>M9241</t>
  </si>
  <si>
    <t>M9292</t>
  </si>
  <si>
    <t>M9233</t>
  </si>
  <si>
    <t>SASH</t>
  </si>
  <si>
    <t>INTERLOCK</t>
  </si>
  <si>
    <t>M14650</t>
  </si>
  <si>
    <t>M14627</t>
  </si>
  <si>
    <t>M14632</t>
  </si>
  <si>
    <t>M14614</t>
  </si>
  <si>
    <t>M14615</t>
  </si>
  <si>
    <t>2 TRACK OUTER</t>
  </si>
  <si>
    <t>3 TRACK OUTER</t>
  </si>
  <si>
    <t>ADJOINING</t>
  </si>
  <si>
    <t>M9838</t>
  </si>
  <si>
    <t>TOP RAIL</t>
  </si>
  <si>
    <t>M9847</t>
  </si>
  <si>
    <t>BOTTOM RAIL</t>
  </si>
  <si>
    <t>M9833</t>
  </si>
  <si>
    <t>M9834</t>
  </si>
  <si>
    <t>M11453</t>
  </si>
  <si>
    <t>M9805</t>
  </si>
  <si>
    <t>STOPPER</t>
  </si>
  <si>
    <t>M9806</t>
  </si>
  <si>
    <t>WOOLPHILE PROFILE</t>
  </si>
  <si>
    <t>IMAGE</t>
  </si>
  <si>
    <t>MANUAL CALCULATION</t>
  </si>
  <si>
    <t>100-020M</t>
  </si>
  <si>
    <t>INOX RAIL</t>
  </si>
  <si>
    <t>250-132</t>
  </si>
  <si>
    <t>250-138</t>
  </si>
  <si>
    <t>250-135</t>
  </si>
  <si>
    <t>250-136</t>
  </si>
  <si>
    <t>GDIL 9170</t>
  </si>
  <si>
    <t>GDIL 9176</t>
  </si>
  <si>
    <t>GDIL 9174</t>
  </si>
  <si>
    <t>250-137</t>
  </si>
  <si>
    <t>250-131</t>
  </si>
  <si>
    <t>250-139</t>
  </si>
  <si>
    <t>250-140</t>
  </si>
  <si>
    <t>250-133</t>
  </si>
  <si>
    <t>250-141</t>
  </si>
  <si>
    <t>250-134</t>
  </si>
  <si>
    <t>SYSTEM CALCULATED</t>
  </si>
  <si>
    <t>MANUAL ORDER</t>
  </si>
  <si>
    <t>LENGTH SIZE</t>
  </si>
  <si>
    <t>PURCHASE ORDER</t>
  </si>
  <si>
    <t>ALI FABRICATION SOLUTIONS LTD</t>
  </si>
  <si>
    <t>21, FORTIS INDSUTRIAL PARK, SYOKIMAU</t>
  </si>
  <si>
    <t xml:space="preserve">Nairobi, Kenya. </t>
  </si>
  <si>
    <t>DATE</t>
  </si>
  <si>
    <t>+254 707 020 989</t>
  </si>
  <si>
    <t>PO #</t>
  </si>
  <si>
    <t>03102501</t>
  </si>
  <si>
    <t>INFO.ALIFAB@GMAIL.COM</t>
  </si>
  <si>
    <t>VENDOR</t>
  </si>
  <si>
    <t>ATTN:</t>
  </si>
  <si>
    <t>M/S ALUMETAL COATINGS LTD</t>
  </si>
  <si>
    <t>AVKASH / JACOB / PANKAJ</t>
  </si>
  <si>
    <t>UNIT PRICE</t>
  </si>
  <si>
    <t>TOTAL</t>
  </si>
  <si>
    <t>[LENGTHS]</t>
  </si>
  <si>
    <t>[42]</t>
  </si>
  <si>
    <t>SUBTOTAL</t>
  </si>
  <si>
    <t>Comments or Special Instructions</t>
  </si>
  <si>
    <t>Authorised By:</t>
  </si>
  <si>
    <t>NAME:</t>
  </si>
  <si>
    <t>ALI</t>
  </si>
  <si>
    <t>SIGN:</t>
  </si>
  <si>
    <t xml:space="preserve">If you have any questions about this purchase order, please contact Ali </t>
  </si>
  <si>
    <t>Email: INFO.ALIFAB@GMAIL.COM / Tel: +254 707 020 989</t>
  </si>
  <si>
    <t>OWNERS SECTIONS TO POWDERCOAT</t>
  </si>
  <si>
    <t>LENGTH</t>
  </si>
  <si>
    <t>250-125</t>
  </si>
  <si>
    <t>WINDOW SIZE</t>
  </si>
  <si>
    <t>OVERALL WIDTH</t>
  </si>
  <si>
    <t>OVERALL HEIGHT</t>
  </si>
  <si>
    <t>VENT WIDTH</t>
  </si>
  <si>
    <t>BOTTOM FIXED HEIGHT</t>
  </si>
  <si>
    <t>SIZE</t>
  </si>
  <si>
    <t>QUANTITY</t>
  </si>
  <si>
    <t>CUT DEGREE</t>
  </si>
  <si>
    <t>GDIL 6001 OUTERFRAME</t>
  </si>
  <si>
    <t>GDIL 6013 TRANSOM</t>
  </si>
  <si>
    <t>GDIL 6005 VENT</t>
  </si>
  <si>
    <t>GDIL 6003 BEADING</t>
  </si>
  <si>
    <t>GDIL 6001 - PROJECTING WINDOW</t>
  </si>
  <si>
    <t>16-086 - PROJECTING WINDOW</t>
  </si>
  <si>
    <t>13-024- PROJECTING WINDOW</t>
  </si>
  <si>
    <t>09-001- PROJECTING WINDOW</t>
  </si>
  <si>
    <t>GDIL 4054- PROJECTING WINDOW</t>
  </si>
  <si>
    <t>M14650 2 TRACK OUTERFRAME</t>
  </si>
  <si>
    <t>M14632 SHASH</t>
  </si>
  <si>
    <t>M14615 INTERLOCK</t>
  </si>
  <si>
    <t>M14614 ADJOINING</t>
  </si>
  <si>
    <t>M14650 - SLIDING DOOR / WINDOW</t>
  </si>
  <si>
    <t>OVERALL SIZE</t>
  </si>
  <si>
    <t>M146527 3 TRACK OUTERFRAME</t>
  </si>
  <si>
    <t>M9241 2 TRACK OUTERFRAME</t>
  </si>
  <si>
    <t>M9292 SHASH</t>
  </si>
  <si>
    <t>M9233 INTERLOCK</t>
  </si>
  <si>
    <t>M9004 ADJOINING</t>
  </si>
  <si>
    <t>M9241 - SLIDING DOOR / WINDOW</t>
  </si>
  <si>
    <t>M14627 - 3 TRACK SLIDING DOOR / WINDOW</t>
  </si>
  <si>
    <t>M9838 - SLIDING FOLDING DOORS</t>
  </si>
  <si>
    <t>M9838 TOP RAIL</t>
  </si>
  <si>
    <t>M9847 BOTTOM RAIL</t>
  </si>
  <si>
    <t>M9833 JAMB</t>
  </si>
  <si>
    <t>M9834 SASH</t>
  </si>
  <si>
    <t>M11453 BEADING</t>
  </si>
  <si>
    <t>M9805 STOPPER</t>
  </si>
  <si>
    <t xml:space="preserve">M9806 WOOLPHILE </t>
  </si>
  <si>
    <t>90-001 OUTERFRAME</t>
  </si>
  <si>
    <t>09-001 OUTERFRAME</t>
  </si>
  <si>
    <t>09-002 TRANSOM</t>
  </si>
  <si>
    <t>09-002 VENT</t>
  </si>
  <si>
    <t>01-231 BEADING</t>
  </si>
  <si>
    <t>GDIL 4054 OUTERFRAME</t>
  </si>
  <si>
    <t>GDIL 4060 TRANSOM</t>
  </si>
  <si>
    <t>GDIL 4056 VENT</t>
  </si>
  <si>
    <t>GDIL 4058 BEADING</t>
  </si>
  <si>
    <t>13-024 OUTERFRAME</t>
  </si>
  <si>
    <t>13-025 TRANSOM</t>
  </si>
  <si>
    <t>13-021 VENT</t>
  </si>
  <si>
    <t>13-017 BEADING</t>
  </si>
  <si>
    <t>16-086 OUTERFRAME</t>
  </si>
  <si>
    <t>NO</t>
  </si>
  <si>
    <t>OFFCUT AVAILABLE?</t>
  </si>
  <si>
    <t>79-015 SWING DOOR</t>
  </si>
  <si>
    <t>BOTTOM CLEARANCE REQUIRED</t>
  </si>
  <si>
    <t>79-015 OUTERFRAME</t>
  </si>
  <si>
    <t>79-017 VENT</t>
  </si>
  <si>
    <t>79-032 BEADING</t>
  </si>
  <si>
    <t>IF YES (RAL)</t>
  </si>
  <si>
    <t>CUTTING LIST - FROM OFFCUTS</t>
  </si>
  <si>
    <t>RAL OF OFFCUT</t>
  </si>
  <si>
    <t>CUTTING LIST - LENGTHS</t>
  </si>
  <si>
    <t>79-017 TRANSOM ADJOINDING</t>
  </si>
  <si>
    <t>MAIN VENT WIDTH</t>
  </si>
  <si>
    <t>GDIL 6001 SWING DOOR</t>
  </si>
  <si>
    <t>GDIL 6013 TRANSOM ADJOINDING</t>
  </si>
  <si>
    <t>WIDTH</t>
  </si>
  <si>
    <t>HEIGHT</t>
  </si>
  <si>
    <t>GLASS SIZES</t>
  </si>
  <si>
    <t>NUMBER OF OFFCUTS AVAILABLE</t>
  </si>
  <si>
    <t>ALUMINIUM FINISH: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</si>
</sst>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&quot;Ksh&quot;#,##0.00"/>
    <numFmt numFmtId="165" formatCode="_(* #,##0_);_(* \(#,##0\);_(* &quot;-&quot;??_);_(@_)"/>
  </numFmts>
  <fonts count="33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name val="Montserrat"/>
    </font>
    <font>
      <sz val="10"/>
      <name val="Montserrat"/>
    </font>
    <font>
      <b/>
      <sz val="28"/>
      <color indexed="52"/>
      <name val="Montserrat"/>
    </font>
    <font>
      <b/>
      <sz val="28"/>
      <color theme="4" tint="0.39997558519241921"/>
      <name val="Montserrat"/>
    </font>
    <font>
      <sz val="8"/>
      <color theme="1" tint="0.249977111117893"/>
      <name val="Tahoma"/>
      <family val="2"/>
    </font>
    <font>
      <sz val="9"/>
      <color theme="4"/>
      <name val="Arial"/>
      <family val="2"/>
    </font>
    <font>
      <sz val="10"/>
      <color theme="0"/>
      <name val="Montserrat"/>
    </font>
    <font>
      <b/>
      <sz val="9"/>
      <color theme="4"/>
      <name val="Arial"/>
      <family val="2"/>
    </font>
    <font>
      <u/>
      <sz val="10"/>
      <color theme="4"/>
      <name val="Arial"/>
      <family val="2"/>
    </font>
    <font>
      <b/>
      <sz val="10"/>
      <color indexed="9"/>
      <name val="Montserrat"/>
    </font>
    <font>
      <b/>
      <sz val="10"/>
      <name val="Montserrat"/>
    </font>
    <font>
      <sz val="10"/>
      <color theme="4"/>
      <name val="Arial"/>
      <family val="2"/>
    </font>
    <font>
      <b/>
      <sz val="10"/>
      <color theme="0"/>
      <name val="Montserrat"/>
    </font>
    <font>
      <b/>
      <u/>
      <sz val="10"/>
      <color indexed="9"/>
      <name val="Montserrat"/>
    </font>
    <font>
      <b/>
      <u/>
      <sz val="10"/>
      <name val="Montserrat"/>
    </font>
    <font>
      <sz val="2"/>
      <color indexed="9"/>
      <name val="Montserrat"/>
    </font>
    <font>
      <sz val="10"/>
      <name val="Calibri"/>
      <family val="2"/>
      <scheme val="minor"/>
    </font>
    <font>
      <sz val="10"/>
      <name val="Arial"/>
      <family val="2"/>
    </font>
    <font>
      <b/>
      <sz val="16"/>
      <color rgb="FF054662"/>
      <name val="Montserrat"/>
    </font>
    <font>
      <b/>
      <sz val="10"/>
      <color rgb="FF054662"/>
      <name val="Montserrat"/>
    </font>
    <font>
      <sz val="10"/>
      <color rgb="FF054662"/>
      <name val="Montserrat"/>
    </font>
    <font>
      <b/>
      <u/>
      <sz val="12"/>
      <name val="Montserrat"/>
    </font>
    <font>
      <b/>
      <sz val="24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54662"/>
        <bgColor indexed="64"/>
      </patternFill>
    </fill>
    <fill>
      <patternFill patternType="solid">
        <fgColor rgb="FFF78B3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6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2"/>
      </bottom>
      <diagonal/>
    </border>
    <border>
      <left/>
      <right style="thin">
        <color theme="2"/>
      </right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/>
      <right style="thin">
        <color theme="2"/>
      </right>
      <top/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18">
    <xf numFmtId="0" fontId="0" fillId="0" borderId="0" xfId="0"/>
    <xf numFmtId="0" fontId="1" fillId="0" borderId="0" xfId="0" applyFont="1"/>
    <xf numFmtId="9" fontId="0" fillId="0" borderId="0" xfId="2" applyFont="1"/>
    <xf numFmtId="0" fontId="1" fillId="2" borderId="1" xfId="0" applyFont="1" applyFill="1" applyBorder="1"/>
    <xf numFmtId="0" fontId="0" fillId="3" borderId="2" xfId="0" applyFill="1" applyBorder="1"/>
    <xf numFmtId="0" fontId="0" fillId="0" borderId="3" xfId="0" applyBorder="1"/>
    <xf numFmtId="9" fontId="0" fillId="0" borderId="3" xfId="2" applyFont="1" applyBorder="1"/>
    <xf numFmtId="16" fontId="0" fillId="0" borderId="3" xfId="0" applyNumberFormat="1" applyBorder="1"/>
    <xf numFmtId="0" fontId="4" fillId="4" borderId="10" xfId="0" applyFont="1" applyFill="1" applyBorder="1"/>
    <xf numFmtId="0" fontId="4" fillId="4" borderId="11" xfId="0" applyFont="1" applyFill="1" applyBorder="1"/>
    <xf numFmtId="0" fontId="0" fillId="0" borderId="12" xfId="0" applyBorder="1"/>
    <xf numFmtId="0" fontId="4" fillId="2" borderId="13" xfId="0" applyFont="1" applyFill="1" applyBorder="1"/>
    <xf numFmtId="0" fontId="1" fillId="2" borderId="14" xfId="0" applyFont="1" applyFill="1" applyBorder="1"/>
    <xf numFmtId="0" fontId="1" fillId="2" borderId="15" xfId="0" applyFont="1" applyFill="1" applyBorder="1"/>
    <xf numFmtId="0" fontId="4" fillId="2" borderId="15" xfId="0" applyFont="1" applyFill="1" applyBorder="1"/>
    <xf numFmtId="0" fontId="4" fillId="2" borderId="14" xfId="0" applyFont="1" applyFill="1" applyBorder="1"/>
    <xf numFmtId="43" fontId="0" fillId="0" borderId="0" xfId="1" applyFont="1"/>
    <xf numFmtId="43" fontId="0" fillId="3" borderId="2" xfId="1" applyFont="1" applyFill="1" applyBorder="1"/>
    <xf numFmtId="43" fontId="0" fillId="0" borderId="3" xfId="1" applyFont="1" applyBorder="1"/>
    <xf numFmtId="43" fontId="0" fillId="0" borderId="12" xfId="1" applyFont="1" applyBorder="1"/>
    <xf numFmtId="0" fontId="4" fillId="2" borderId="17" xfId="0" applyFont="1" applyFill="1" applyBorder="1"/>
    <xf numFmtId="0" fontId="4" fillId="2" borderId="18" xfId="0" applyFont="1" applyFill="1" applyBorder="1"/>
    <xf numFmtId="0" fontId="0" fillId="0" borderId="19" xfId="0" applyBorder="1"/>
    <xf numFmtId="16" fontId="0" fillId="0" borderId="19" xfId="0" applyNumberFormat="1" applyBorder="1"/>
    <xf numFmtId="17" fontId="0" fillId="0" borderId="19" xfId="0" applyNumberFormat="1" applyBorder="1"/>
    <xf numFmtId="43" fontId="4" fillId="2" borderId="16" xfId="1" applyFont="1" applyFill="1" applyBorder="1"/>
    <xf numFmtId="0" fontId="0" fillId="0" borderId="22" xfId="0" applyBorder="1"/>
    <xf numFmtId="43" fontId="0" fillId="0" borderId="22" xfId="1" applyFont="1" applyBorder="1"/>
    <xf numFmtId="0" fontId="4" fillId="2" borderId="13" xfId="0" applyFont="1" applyFill="1" applyBorder="1" applyAlignment="1">
      <alignment horizontal="right"/>
    </xf>
    <xf numFmtId="43" fontId="4" fillId="3" borderId="15" xfId="0" applyNumberFormat="1" applyFont="1" applyFill="1" applyBorder="1"/>
    <xf numFmtId="43" fontId="4" fillId="2" borderId="14" xfId="1" applyFont="1" applyFill="1" applyBorder="1"/>
    <xf numFmtId="43" fontId="4" fillId="3" borderId="15" xfId="1" applyFont="1" applyFill="1" applyBorder="1"/>
    <xf numFmtId="0" fontId="1" fillId="6" borderId="12" xfId="0" applyFont="1" applyFill="1" applyBorder="1"/>
    <xf numFmtId="0" fontId="1" fillId="6" borderId="13" xfId="0" applyFont="1" applyFill="1" applyBorder="1"/>
    <xf numFmtId="0" fontId="1" fillId="6" borderId="14" xfId="0" applyFont="1" applyFill="1" applyBorder="1"/>
    <xf numFmtId="0" fontId="1" fillId="6" borderId="15" xfId="0" applyFont="1" applyFill="1" applyBorder="1"/>
    <xf numFmtId="16" fontId="0" fillId="0" borderId="0" xfId="0" applyNumberFormat="1"/>
    <xf numFmtId="0" fontId="6" fillId="0" borderId="27" xfId="0" applyFont="1" applyBorder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right"/>
    </xf>
    <xf numFmtId="0" fontId="7" fillId="0" borderId="0" xfId="0" applyFont="1" applyAlignment="1">
      <alignment vertical="center"/>
    </xf>
    <xf numFmtId="0" fontId="10" fillId="0" borderId="0" xfId="1" applyNumberFormat="1" applyFont="1" applyFill="1" applyAlignment="1">
      <alignment horizontal="left"/>
    </xf>
    <xf numFmtId="0" fontId="5" fillId="0" borderId="0" xfId="3" applyAlignment="1" applyProtection="1"/>
    <xf numFmtId="0" fontId="11" fillId="0" borderId="0" xfId="0" applyFont="1"/>
    <xf numFmtId="14" fontId="7" fillId="0" borderId="29" xfId="0" applyNumberFormat="1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7" fillId="0" borderId="30" xfId="0" quotePrefix="1" applyFont="1" applyBorder="1" applyAlignment="1">
      <alignment horizontal="center" vertical="center"/>
    </xf>
    <xf numFmtId="0" fontId="14" fillId="0" borderId="0" xfId="3" applyFont="1" applyAlignment="1" applyProtection="1">
      <alignment vertical="center"/>
    </xf>
    <xf numFmtId="0" fontId="5" fillId="0" borderId="0" xfId="3" applyAlignment="1" applyProtection="1">
      <alignment horizontal="left" vertical="center"/>
    </xf>
    <xf numFmtId="0" fontId="12" fillId="8" borderId="0" xfId="0" applyFont="1" applyFill="1" applyAlignment="1">
      <alignment horizontal="right" vertical="center" indent="1"/>
    </xf>
    <xf numFmtId="0" fontId="7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5" fillId="0" borderId="0" xfId="3" applyAlignment="1" applyProtection="1">
      <alignment vertical="center"/>
    </xf>
    <xf numFmtId="0" fontId="17" fillId="0" borderId="0" xfId="0" applyFont="1"/>
    <xf numFmtId="0" fontId="7" fillId="0" borderId="30" xfId="0" applyFont="1" applyBorder="1" applyAlignment="1">
      <alignment horizontal="left" vertical="center"/>
    </xf>
    <xf numFmtId="0" fontId="7" fillId="0" borderId="31" xfId="0" applyFont="1" applyBorder="1" applyAlignment="1">
      <alignment vertical="center"/>
    </xf>
    <xf numFmtId="0" fontId="7" fillId="0" borderId="30" xfId="0" applyFont="1" applyBorder="1" applyAlignment="1">
      <alignment horizontal="center" vertical="center"/>
    </xf>
    <xf numFmtId="43" fontId="7" fillId="0" borderId="30" xfId="0" applyNumberFormat="1" applyFont="1" applyBorder="1" applyAlignment="1">
      <alignment horizontal="right" vertical="center"/>
    </xf>
    <xf numFmtId="164" fontId="7" fillId="9" borderId="32" xfId="0" applyNumberFormat="1" applyFont="1" applyFill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21" fillId="0" borderId="0" xfId="0" applyFont="1" applyAlignment="1">
      <alignment vertical="center"/>
    </xf>
    <xf numFmtId="164" fontId="7" fillId="10" borderId="29" xfId="0" applyNumberFormat="1" applyFont="1" applyFill="1" applyBorder="1" applyAlignment="1">
      <alignment vertical="center"/>
    </xf>
    <xf numFmtId="0" fontId="7" fillId="0" borderId="0" xfId="0" applyFont="1" applyAlignment="1">
      <alignment horizontal="left" vertical="center"/>
    </xf>
    <xf numFmtId="164" fontId="16" fillId="8" borderId="36" xfId="0" applyNumberFormat="1" applyFont="1" applyFill="1" applyBorder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/>
    <xf numFmtId="0" fontId="0" fillId="11" borderId="0" xfId="0" applyFill="1"/>
    <xf numFmtId="0" fontId="15" fillId="11" borderId="0" xfId="0" applyFont="1" applyFill="1" applyAlignment="1">
      <alignment horizontal="left" vertical="center" indent="1"/>
    </xf>
    <xf numFmtId="0" fontId="15" fillId="11" borderId="0" xfId="0" applyFont="1" applyFill="1" applyAlignment="1">
      <alignment vertical="center"/>
    </xf>
    <xf numFmtId="0" fontId="12" fillId="11" borderId="28" xfId="0" applyFont="1" applyFill="1" applyBorder="1" applyAlignment="1">
      <alignment horizontal="right" vertical="center" indent="1"/>
    </xf>
    <xf numFmtId="10" fontId="15" fillId="11" borderId="0" xfId="0" applyNumberFormat="1" applyFont="1" applyFill="1" applyAlignment="1">
      <alignment horizontal="center" vertical="center" shrinkToFit="1"/>
    </xf>
    <xf numFmtId="0" fontId="15" fillId="11" borderId="0" xfId="0" applyFont="1" applyFill="1" applyAlignment="1">
      <alignment horizontal="center" vertical="center" shrinkToFit="1"/>
    </xf>
    <xf numFmtId="0" fontId="18" fillId="11" borderId="34" xfId="0" applyFont="1" applyFill="1" applyBorder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1" fontId="26" fillId="0" borderId="0" xfId="0" quotePrefix="1" applyNumberFormat="1" applyFont="1" applyAlignment="1">
      <alignment horizontal="left" vertical="center"/>
    </xf>
    <xf numFmtId="0" fontId="15" fillId="12" borderId="0" xfId="0" applyFont="1" applyFill="1" applyAlignment="1">
      <alignment horizontal="left" vertical="center" indent="1"/>
    </xf>
    <xf numFmtId="0" fontId="15" fillId="12" borderId="0" xfId="0" applyFont="1" applyFill="1" applyAlignment="1">
      <alignment vertical="center"/>
    </xf>
    <xf numFmtId="0" fontId="18" fillId="12" borderId="0" xfId="0" applyFont="1" applyFill="1" applyAlignment="1">
      <alignment horizontal="center" vertical="center" shrinkToFit="1"/>
    </xf>
    <xf numFmtId="0" fontId="18" fillId="12" borderId="0" xfId="0" applyFont="1" applyFill="1" applyAlignment="1">
      <alignment vertical="center"/>
    </xf>
    <xf numFmtId="0" fontId="20" fillId="0" borderId="27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3" fontId="7" fillId="0" borderId="0" xfId="0" applyNumberFormat="1" applyFont="1" applyAlignment="1">
      <alignment horizontal="right" vertical="center"/>
    </xf>
    <xf numFmtId="0" fontId="7" fillId="0" borderId="37" xfId="0" applyFont="1" applyBorder="1" applyAlignment="1">
      <alignment horizontal="left" vertical="center"/>
    </xf>
    <xf numFmtId="0" fontId="4" fillId="4" borderId="38" xfId="0" applyFont="1" applyFill="1" applyBorder="1"/>
    <xf numFmtId="0" fontId="4" fillId="4" borderId="1" xfId="0" applyFont="1" applyFill="1" applyBorder="1"/>
    <xf numFmtId="0" fontId="27" fillId="0" borderId="27" xfId="0" applyFont="1" applyBorder="1" applyAlignment="1">
      <alignment horizontal="left" vertical="center"/>
    </xf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0" fillId="0" borderId="7" xfId="0" applyBorder="1"/>
    <xf numFmtId="0" fontId="0" fillId="0" borderId="51" xfId="0" applyBorder="1"/>
    <xf numFmtId="0" fontId="0" fillId="0" borderId="52" xfId="0" applyBorder="1"/>
    <xf numFmtId="0" fontId="0" fillId="0" borderId="6" xfId="0" applyBorder="1"/>
    <xf numFmtId="0" fontId="28" fillId="0" borderId="0" xfId="0" applyFont="1" applyAlignment="1">
      <alignment horizontal="center" vertical="center"/>
    </xf>
    <xf numFmtId="0" fontId="0" fillId="0" borderId="54" xfId="0" applyBorder="1"/>
    <xf numFmtId="0" fontId="0" fillId="0" borderId="40" xfId="0" applyBorder="1"/>
    <xf numFmtId="0" fontId="0" fillId="0" borderId="55" xfId="0" applyBorder="1"/>
    <xf numFmtId="0" fontId="0" fillId="0" borderId="4" xfId="0" applyBorder="1"/>
    <xf numFmtId="0" fontId="0" fillId="0" borderId="5" xfId="0" applyBorder="1"/>
    <xf numFmtId="43" fontId="0" fillId="0" borderId="6" xfId="1" applyFont="1" applyBorder="1"/>
    <xf numFmtId="165" fontId="0" fillId="0" borderId="52" xfId="1" applyNumberFormat="1" applyFont="1" applyBorder="1"/>
    <xf numFmtId="165" fontId="0" fillId="0" borderId="7" xfId="1" applyNumberFormat="1" applyFont="1" applyBorder="1"/>
    <xf numFmtId="43" fontId="0" fillId="0" borderId="0" xfId="1" applyFont="1" applyFill="1"/>
    <xf numFmtId="0" fontId="30" fillId="0" borderId="0" xfId="0" applyFont="1" applyAlignment="1">
      <alignment vertical="center"/>
    </xf>
    <xf numFmtId="0" fontId="32" fillId="0" borderId="0" xfId="0" applyFont="1"/>
    <xf numFmtId="165" fontId="0" fillId="0" borderId="5" xfId="1" applyNumberFormat="1" applyFont="1" applyBorder="1"/>
    <xf numFmtId="165" fontId="0" fillId="0" borderId="49" xfId="1" applyNumberFormat="1" applyFont="1" applyBorder="1"/>
    <xf numFmtId="43" fontId="0" fillId="0" borderId="4" xfId="1" applyFont="1" applyBorder="1"/>
    <xf numFmtId="165" fontId="0" fillId="0" borderId="3" xfId="0" applyNumberFormat="1" applyBorder="1"/>
    <xf numFmtId="165" fontId="0" fillId="0" borderId="6" xfId="0" applyNumberFormat="1" applyBorder="1"/>
    <xf numFmtId="0" fontId="1" fillId="2" borderId="13" xfId="0" applyFont="1" applyFill="1" applyBorder="1"/>
    <xf numFmtId="0" fontId="0" fillId="0" borderId="58" xfId="0" applyBorder="1"/>
    <xf numFmtId="165" fontId="0" fillId="0" borderId="0" xfId="0" applyNumberFormat="1"/>
    <xf numFmtId="0" fontId="0" fillId="0" borderId="23" xfId="0" applyBorder="1"/>
    <xf numFmtId="0" fontId="0" fillId="0" borderId="59" xfId="0" applyBorder="1"/>
    <xf numFmtId="0" fontId="4" fillId="0" borderId="0" xfId="0" applyFont="1" applyAlignment="1">
      <alignment horizontal="center"/>
    </xf>
    <xf numFmtId="43" fontId="0" fillId="0" borderId="50" xfId="0" applyNumberFormat="1" applyBorder="1"/>
    <xf numFmtId="43" fontId="0" fillId="0" borderId="6" xfId="0" applyNumberFormat="1" applyBorder="1"/>
    <xf numFmtId="165" fontId="0" fillId="0" borderId="48" xfId="0" applyNumberFormat="1" applyBorder="1"/>
    <xf numFmtId="165" fontId="0" fillId="0" borderId="50" xfId="0" applyNumberFormat="1" applyBorder="1"/>
    <xf numFmtId="0" fontId="4" fillId="4" borderId="60" xfId="0" applyFont="1" applyFill="1" applyBorder="1"/>
    <xf numFmtId="0" fontId="4" fillId="4" borderId="61" xfId="0" applyFont="1" applyFill="1" applyBorder="1"/>
    <xf numFmtId="0" fontId="4" fillId="4" borderId="24" xfId="0" applyFont="1" applyFill="1" applyBorder="1"/>
    <xf numFmtId="0" fontId="1" fillId="2" borderId="62" xfId="0" applyFont="1" applyFill="1" applyBorder="1"/>
    <xf numFmtId="0" fontId="1" fillId="2" borderId="26" xfId="0" applyFont="1" applyFill="1" applyBorder="1"/>
    <xf numFmtId="0" fontId="1" fillId="2" borderId="1" xfId="0" applyFont="1" applyFill="1" applyBorder="1" applyAlignment="1">
      <alignment horizontal="left"/>
    </xf>
    <xf numFmtId="0" fontId="4" fillId="5" borderId="8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5" borderId="39" xfId="0" applyFont="1" applyFill="1" applyBorder="1" applyAlignment="1">
      <alignment horizontal="center"/>
    </xf>
    <xf numFmtId="0" fontId="4" fillId="5" borderId="22" xfId="0" applyFont="1" applyFill="1" applyBorder="1" applyAlignment="1">
      <alignment horizontal="center"/>
    </xf>
    <xf numFmtId="0" fontId="4" fillId="5" borderId="40" xfId="0" applyFont="1" applyFill="1" applyBorder="1" applyAlignment="1">
      <alignment horizontal="center"/>
    </xf>
    <xf numFmtId="0" fontId="4" fillId="5" borderId="41" xfId="0" applyFont="1" applyFill="1" applyBorder="1" applyAlignment="1">
      <alignment horizontal="center"/>
    </xf>
    <xf numFmtId="0" fontId="4" fillId="5" borderId="14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4" fillId="7" borderId="24" xfId="0" applyFont="1" applyFill="1" applyBorder="1" applyAlignment="1">
      <alignment horizontal="center"/>
    </xf>
    <xf numFmtId="0" fontId="4" fillId="7" borderId="25" xfId="0" applyFont="1" applyFill="1" applyBorder="1" applyAlignment="1">
      <alignment horizontal="center"/>
    </xf>
    <xf numFmtId="0" fontId="4" fillId="7" borderId="26" xfId="0" applyFont="1" applyFill="1" applyBorder="1" applyAlignment="1">
      <alignment horizontal="center"/>
    </xf>
    <xf numFmtId="0" fontId="31" fillId="12" borderId="53" xfId="0" applyFont="1" applyFill="1" applyBorder="1" applyAlignment="1">
      <alignment horizontal="center"/>
    </xf>
    <xf numFmtId="0" fontId="31" fillId="12" borderId="0" xfId="0" applyFont="1" applyFill="1" applyAlignment="1">
      <alignment horizontal="center"/>
    </xf>
    <xf numFmtId="0" fontId="31" fillId="12" borderId="45" xfId="0" applyFont="1" applyFill="1" applyBorder="1" applyAlignment="1">
      <alignment horizontal="center"/>
    </xf>
    <xf numFmtId="0" fontId="4" fillId="5" borderId="55" xfId="0" applyFont="1" applyFill="1" applyBorder="1" applyAlignment="1">
      <alignment horizontal="center"/>
    </xf>
    <xf numFmtId="0" fontId="4" fillId="5" borderId="48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49" xfId="0" applyFont="1" applyFill="1" applyBorder="1" applyAlignment="1">
      <alignment horizontal="center"/>
    </xf>
    <xf numFmtId="0" fontId="4" fillId="5" borderId="50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10" fontId="19" fillId="12" borderId="0" xfId="0" applyNumberFormat="1" applyFont="1" applyFill="1" applyAlignment="1">
      <alignment horizontal="left" vertical="center" shrinkToFit="1"/>
    </xf>
    <xf numFmtId="0" fontId="7" fillId="0" borderId="27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18" fillId="11" borderId="34" xfId="0" applyFont="1" applyFill="1" applyBorder="1" applyAlignment="1">
      <alignment horizontal="left" vertical="center"/>
    </xf>
    <xf numFmtId="0" fontId="18" fillId="11" borderId="33" xfId="0" applyFont="1" applyFill="1" applyBorder="1" applyAlignment="1">
      <alignment horizontal="left" vertical="center"/>
    </xf>
    <xf numFmtId="0" fontId="7" fillId="0" borderId="35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27" fillId="0" borderId="31" xfId="0" applyFont="1" applyBorder="1" applyAlignment="1">
      <alignment horizontal="right" vertical="center"/>
    </xf>
    <xf numFmtId="0" fontId="27" fillId="0" borderId="27" xfId="0" applyFont="1" applyBorder="1" applyAlignment="1">
      <alignment horizontal="right" vertical="center"/>
    </xf>
    <xf numFmtId="0" fontId="16" fillId="0" borderId="3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8" fillId="11" borderId="0" xfId="0" applyFont="1" applyFill="1" applyAlignment="1">
      <alignment horizontal="center" vertical="center"/>
    </xf>
    <xf numFmtId="0" fontId="12" fillId="11" borderId="0" xfId="0" applyFont="1" applyFill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47" xfId="0" applyBorder="1" applyAlignment="1">
      <alignment horizontal="center"/>
    </xf>
    <xf numFmtId="0" fontId="4" fillId="13" borderId="42" xfId="0" applyFont="1" applyFill="1" applyBorder="1" applyAlignment="1">
      <alignment horizontal="center"/>
    </xf>
    <xf numFmtId="0" fontId="4" fillId="13" borderId="43" xfId="0" applyFont="1" applyFill="1" applyBorder="1" applyAlignment="1">
      <alignment horizontal="center"/>
    </xf>
    <xf numFmtId="0" fontId="4" fillId="13" borderId="56" xfId="0" applyFont="1" applyFill="1" applyBorder="1" applyAlignment="1">
      <alignment horizontal="center"/>
    </xf>
    <xf numFmtId="0" fontId="4" fillId="13" borderId="57" xfId="0" applyFont="1" applyFill="1" applyBorder="1" applyAlignment="1">
      <alignment horizontal="center"/>
    </xf>
    <xf numFmtId="0" fontId="4" fillId="13" borderId="16" xfId="0" applyFont="1" applyFill="1" applyBorder="1" applyAlignment="1">
      <alignment horizontal="center"/>
    </xf>
    <xf numFmtId="0" fontId="29" fillId="0" borderId="42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0" fontId="29" fillId="0" borderId="43" xfId="0" applyFont="1" applyBorder="1" applyAlignment="1">
      <alignment horizontal="center" vertical="center"/>
    </xf>
    <xf numFmtId="0" fontId="29" fillId="0" borderId="44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45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/>
    </xf>
    <xf numFmtId="0" fontId="29" fillId="0" borderId="47" xfId="0" applyFont="1" applyBorder="1" applyAlignment="1">
      <alignment horizontal="center" vertical="center"/>
    </xf>
    <xf numFmtId="0" fontId="30" fillId="0" borderId="42" xfId="0" applyFont="1" applyBorder="1" applyAlignment="1">
      <alignment horizontal="center" vertical="center"/>
    </xf>
    <xf numFmtId="0" fontId="30" fillId="0" borderId="17" xfId="0" applyFont="1" applyBorder="1" applyAlignment="1">
      <alignment horizontal="center" vertical="center"/>
    </xf>
    <xf numFmtId="0" fontId="30" fillId="0" borderId="43" xfId="0" applyFont="1" applyBorder="1" applyAlignment="1">
      <alignment horizontal="center" vertical="center"/>
    </xf>
    <xf numFmtId="0" fontId="30" fillId="0" borderId="44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45" xfId="0" applyFont="1" applyBorder="1" applyAlignment="1">
      <alignment horizontal="center" vertical="center"/>
    </xf>
    <xf numFmtId="0" fontId="30" fillId="0" borderId="46" xfId="0" applyFont="1" applyBorder="1" applyAlignment="1">
      <alignment horizontal="center" vertical="center"/>
    </xf>
    <xf numFmtId="0" fontId="30" fillId="0" borderId="53" xfId="0" applyFont="1" applyBorder="1" applyAlignment="1">
      <alignment horizontal="center" vertical="center"/>
    </xf>
    <xf numFmtId="0" fontId="30" fillId="0" borderId="47" xfId="0" applyFont="1" applyBorder="1" applyAlignment="1">
      <alignment horizontal="center" vertical="center"/>
    </xf>
    <xf numFmtId="43" fontId="0" fillId="0" borderId="0" xfId="1" applyFont="1" applyBorder="1" applyAlignment="1">
      <alignment horizontal="center"/>
    </xf>
    <xf numFmtId="0" fontId="4" fillId="13" borderId="24" xfId="0" applyFont="1" applyFill="1" applyBorder="1" applyAlignment="1">
      <alignment horizontal="center"/>
    </xf>
    <xf numFmtId="0" fontId="4" fillId="13" borderId="26" xfId="0" applyFont="1" applyFill="1" applyBorder="1" applyAlignment="1">
      <alignment horizontal="center"/>
    </xf>
    <xf numFmtId="0" fontId="4" fillId="13" borderId="13" xfId="0" applyFont="1" applyFill="1" applyBorder="1" applyAlignment="1">
      <alignment horizontal="center"/>
    </xf>
    <xf numFmtId="0" fontId="4" fillId="13" borderId="14" xfId="0" applyFont="1" applyFill="1" applyBorder="1" applyAlignment="1">
      <alignment horizontal="center"/>
    </xf>
    <xf numFmtId="0" fontId="4" fillId="13" borderId="15" xfId="0" applyFont="1" applyFill="1" applyBorder="1" applyAlignment="1">
      <alignment horizontal="center"/>
    </xf>
    <xf numFmtId="0" fontId="4" fillId="14" borderId="13" xfId="0" applyFont="1" applyFill="1" applyBorder="1" applyAlignment="1">
      <alignment horizontal="center"/>
    </xf>
    <xf numFmtId="0" fontId="4" fillId="14" borderId="14" xfId="0" applyFont="1" applyFill="1" applyBorder="1" applyAlignment="1">
      <alignment horizontal="center"/>
    </xf>
    <xf numFmtId="0" fontId="4" fillId="14" borderId="15" xfId="0" applyFont="1" applyFill="1" applyBorder="1" applyAlignment="1">
      <alignment horizontal="center"/>
    </xf>
    <xf numFmtId="0" fontId="31" fillId="2" borderId="24" xfId="0" applyFont="1" applyFill="1" applyBorder="1" applyAlignment="1">
      <alignment horizontal="center"/>
    </xf>
    <xf numFmtId="0" fontId="31" fillId="2" borderId="25" xfId="0" applyFont="1" applyFill="1" applyBorder="1" applyAlignment="1">
      <alignment horizontal="center"/>
    </xf>
    <xf numFmtId="0" fontId="31" fillId="2" borderId="26" xfId="0" applyFont="1" applyFill="1" applyBorder="1" applyAlignment="1">
      <alignment horizontal="center"/>
    </xf>
    <xf numFmtId="0" fontId="31" fillId="2" borderId="44" xfId="0" applyFont="1" applyFill="1" applyBorder="1" applyAlignment="1">
      <alignment horizontal="center"/>
    </xf>
    <xf numFmtId="0" fontId="31" fillId="2" borderId="0" xfId="0" applyFont="1" applyFill="1" applyAlignment="1">
      <alignment horizontal="center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>
    <mruColors>
      <color rgb="FFF78B36"/>
      <color rgb="FF05466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4.jpg"/><Relationship Id="rId18" Type="http://schemas.openxmlformats.org/officeDocument/2006/relationships/image" Target="../media/image19.jpeg"/><Relationship Id="rId26" Type="http://schemas.openxmlformats.org/officeDocument/2006/relationships/image" Target="../media/image27.jpeg"/><Relationship Id="rId39" Type="http://schemas.openxmlformats.org/officeDocument/2006/relationships/image" Target="../media/image40.jpeg"/><Relationship Id="rId21" Type="http://schemas.openxmlformats.org/officeDocument/2006/relationships/image" Target="../media/image22.jpeg"/><Relationship Id="rId34" Type="http://schemas.openxmlformats.org/officeDocument/2006/relationships/image" Target="../media/image35.jpeg"/><Relationship Id="rId42" Type="http://schemas.openxmlformats.org/officeDocument/2006/relationships/image" Target="../media/image43.jpg"/><Relationship Id="rId47" Type="http://schemas.openxmlformats.org/officeDocument/2006/relationships/image" Target="../media/image48.jpeg"/><Relationship Id="rId50" Type="http://schemas.openxmlformats.org/officeDocument/2006/relationships/image" Target="../media/image51.png"/><Relationship Id="rId7" Type="http://schemas.openxmlformats.org/officeDocument/2006/relationships/image" Target="../media/image8.jpeg"/><Relationship Id="rId2" Type="http://schemas.openxmlformats.org/officeDocument/2006/relationships/image" Target="../media/image3.jpg"/><Relationship Id="rId16" Type="http://schemas.openxmlformats.org/officeDocument/2006/relationships/image" Target="../media/image17.jpeg"/><Relationship Id="rId29" Type="http://schemas.openxmlformats.org/officeDocument/2006/relationships/image" Target="../media/image30.jpeg"/><Relationship Id="rId11" Type="http://schemas.openxmlformats.org/officeDocument/2006/relationships/image" Target="../media/image12.jpg"/><Relationship Id="rId24" Type="http://schemas.openxmlformats.org/officeDocument/2006/relationships/image" Target="../media/image25.jpeg"/><Relationship Id="rId32" Type="http://schemas.openxmlformats.org/officeDocument/2006/relationships/image" Target="../media/image33.jpeg"/><Relationship Id="rId37" Type="http://schemas.openxmlformats.org/officeDocument/2006/relationships/image" Target="../media/image38.jpeg"/><Relationship Id="rId40" Type="http://schemas.openxmlformats.org/officeDocument/2006/relationships/image" Target="../media/image41.jpeg"/><Relationship Id="rId45" Type="http://schemas.openxmlformats.org/officeDocument/2006/relationships/image" Target="../media/image46.jpeg"/><Relationship Id="rId5" Type="http://schemas.openxmlformats.org/officeDocument/2006/relationships/image" Target="../media/image6.jpeg"/><Relationship Id="rId15" Type="http://schemas.openxmlformats.org/officeDocument/2006/relationships/image" Target="../media/image16.png"/><Relationship Id="rId23" Type="http://schemas.openxmlformats.org/officeDocument/2006/relationships/image" Target="../media/image24.jpeg"/><Relationship Id="rId28" Type="http://schemas.openxmlformats.org/officeDocument/2006/relationships/image" Target="../media/image29.jpeg"/><Relationship Id="rId36" Type="http://schemas.openxmlformats.org/officeDocument/2006/relationships/image" Target="../media/image37.jpeg"/><Relationship Id="rId49" Type="http://schemas.openxmlformats.org/officeDocument/2006/relationships/image" Target="../media/image50.png"/><Relationship Id="rId10" Type="http://schemas.openxmlformats.org/officeDocument/2006/relationships/image" Target="../media/image11.jpeg"/><Relationship Id="rId19" Type="http://schemas.openxmlformats.org/officeDocument/2006/relationships/image" Target="../media/image20.jpeg"/><Relationship Id="rId31" Type="http://schemas.openxmlformats.org/officeDocument/2006/relationships/image" Target="../media/image32.jpeg"/><Relationship Id="rId44" Type="http://schemas.openxmlformats.org/officeDocument/2006/relationships/image" Target="../media/image45.jpeg"/><Relationship Id="rId4" Type="http://schemas.openxmlformats.org/officeDocument/2006/relationships/image" Target="../media/image5.jpeg"/><Relationship Id="rId9" Type="http://schemas.openxmlformats.org/officeDocument/2006/relationships/image" Target="../media/image10.jpeg"/><Relationship Id="rId14" Type="http://schemas.openxmlformats.org/officeDocument/2006/relationships/image" Target="../media/image15.png"/><Relationship Id="rId22" Type="http://schemas.openxmlformats.org/officeDocument/2006/relationships/image" Target="../media/image23.jpeg"/><Relationship Id="rId27" Type="http://schemas.openxmlformats.org/officeDocument/2006/relationships/image" Target="../media/image28.jpeg"/><Relationship Id="rId30" Type="http://schemas.openxmlformats.org/officeDocument/2006/relationships/image" Target="../media/image31.jpeg"/><Relationship Id="rId35" Type="http://schemas.openxmlformats.org/officeDocument/2006/relationships/image" Target="../media/image36.jpeg"/><Relationship Id="rId43" Type="http://schemas.openxmlformats.org/officeDocument/2006/relationships/image" Target="../media/image44.jpg"/><Relationship Id="rId48" Type="http://schemas.openxmlformats.org/officeDocument/2006/relationships/image" Target="../media/image49.png"/><Relationship Id="rId8" Type="http://schemas.openxmlformats.org/officeDocument/2006/relationships/image" Target="../media/image9.jpeg"/><Relationship Id="rId51" Type="http://schemas.openxmlformats.org/officeDocument/2006/relationships/image" Target="../media/image52.jpeg"/><Relationship Id="rId3" Type="http://schemas.openxmlformats.org/officeDocument/2006/relationships/image" Target="../media/image4.jpg"/><Relationship Id="rId12" Type="http://schemas.openxmlformats.org/officeDocument/2006/relationships/image" Target="../media/image13.jpeg"/><Relationship Id="rId17" Type="http://schemas.openxmlformats.org/officeDocument/2006/relationships/image" Target="../media/image18.jpg"/><Relationship Id="rId25" Type="http://schemas.openxmlformats.org/officeDocument/2006/relationships/image" Target="../media/image26.jpeg"/><Relationship Id="rId33" Type="http://schemas.openxmlformats.org/officeDocument/2006/relationships/image" Target="../media/image34.jpeg"/><Relationship Id="rId38" Type="http://schemas.openxmlformats.org/officeDocument/2006/relationships/image" Target="../media/image39.jpeg"/><Relationship Id="rId46" Type="http://schemas.openxmlformats.org/officeDocument/2006/relationships/image" Target="../media/image47.jpg"/><Relationship Id="rId20" Type="http://schemas.openxmlformats.org/officeDocument/2006/relationships/image" Target="../media/image21.jpeg"/><Relationship Id="rId41" Type="http://schemas.openxmlformats.org/officeDocument/2006/relationships/image" Target="../media/image42.jpeg"/><Relationship Id="rId1" Type="http://schemas.openxmlformats.org/officeDocument/2006/relationships/image" Target="../media/image2.jpeg"/><Relationship Id="rId6" Type="http://schemas.openxmlformats.org/officeDocument/2006/relationships/image" Target="../media/image7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60.jpg"/><Relationship Id="rId13" Type="http://schemas.openxmlformats.org/officeDocument/2006/relationships/image" Target="../media/image65.jpg"/><Relationship Id="rId18" Type="http://schemas.openxmlformats.org/officeDocument/2006/relationships/image" Target="../media/image70.jpg"/><Relationship Id="rId3" Type="http://schemas.openxmlformats.org/officeDocument/2006/relationships/image" Target="../media/image55.jpg"/><Relationship Id="rId7" Type="http://schemas.openxmlformats.org/officeDocument/2006/relationships/image" Target="../media/image59.jpg"/><Relationship Id="rId12" Type="http://schemas.openxmlformats.org/officeDocument/2006/relationships/image" Target="../media/image64.jpg"/><Relationship Id="rId17" Type="http://schemas.openxmlformats.org/officeDocument/2006/relationships/image" Target="../media/image69.jpg"/><Relationship Id="rId2" Type="http://schemas.openxmlformats.org/officeDocument/2006/relationships/image" Target="../media/image54.jpg"/><Relationship Id="rId16" Type="http://schemas.openxmlformats.org/officeDocument/2006/relationships/image" Target="../media/image68.jpg"/><Relationship Id="rId1" Type="http://schemas.openxmlformats.org/officeDocument/2006/relationships/image" Target="../media/image53.jpg"/><Relationship Id="rId6" Type="http://schemas.openxmlformats.org/officeDocument/2006/relationships/image" Target="../media/image58.jpg"/><Relationship Id="rId11" Type="http://schemas.openxmlformats.org/officeDocument/2006/relationships/image" Target="../media/image63.jpg"/><Relationship Id="rId5" Type="http://schemas.openxmlformats.org/officeDocument/2006/relationships/image" Target="../media/image57.jpg"/><Relationship Id="rId15" Type="http://schemas.openxmlformats.org/officeDocument/2006/relationships/image" Target="../media/image67.jpg"/><Relationship Id="rId10" Type="http://schemas.openxmlformats.org/officeDocument/2006/relationships/image" Target="../media/image62.jpg"/><Relationship Id="rId19" Type="http://schemas.openxmlformats.org/officeDocument/2006/relationships/image" Target="../media/image71.jpg"/><Relationship Id="rId4" Type="http://schemas.openxmlformats.org/officeDocument/2006/relationships/image" Target="../media/image56.jpg"/><Relationship Id="rId9" Type="http://schemas.openxmlformats.org/officeDocument/2006/relationships/image" Target="../media/image61.jpg"/><Relationship Id="rId14" Type="http://schemas.openxmlformats.org/officeDocument/2006/relationships/image" Target="../media/image66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0</xdr:row>
      <xdr:rowOff>120121</xdr:rowOff>
    </xdr:from>
    <xdr:to>
      <xdr:col>5</xdr:col>
      <xdr:colOff>12700</xdr:colOff>
      <xdr:row>5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44F757-FE2C-244D-A8A8-0B25B5C5AD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38656" b="37394"/>
        <a:stretch/>
      </xdr:blipFill>
      <xdr:spPr>
        <a:xfrm>
          <a:off x="3352800" y="120121"/>
          <a:ext cx="2997200" cy="11371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215900</xdr:colOff>
      <xdr:row>5</xdr:row>
      <xdr:rowOff>88900</xdr:rowOff>
    </xdr:from>
    <xdr:to>
      <xdr:col>0</xdr:col>
      <xdr:colOff>1308100</xdr:colOff>
      <xdr:row>5</xdr:row>
      <xdr:rowOff>713253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F5DB90-4662-004E-BEE0-A82D3F488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" y="2819400"/>
          <a:ext cx="1092200" cy="624353"/>
        </a:xfrm>
        <a:prstGeom prst="rect">
          <a:avLst/>
        </a:prstGeom>
      </xdr:spPr>
    </xdr:pic>
    <xdr:clientData/>
  </xdr:twoCellAnchor>
  <xdr:twoCellAnchor>
    <xdr:from>
      <xdr:col>0</xdr:col>
      <xdr:colOff>241300</xdr:colOff>
      <xdr:row>6</xdr:row>
      <xdr:rowOff>50800</xdr:rowOff>
    </xdr:from>
    <xdr:to>
      <xdr:col>0</xdr:col>
      <xdr:colOff>1257300</xdr:colOff>
      <xdr:row>6</xdr:row>
      <xdr:rowOff>584200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AF41029-93E8-9648-939D-86B4E97FDE18}"/>
            </a:ext>
          </a:extLst>
        </xdr:cNvPr>
        <xdr:cNvSpPr/>
      </xdr:nvSpPr>
      <xdr:spPr>
        <a:xfrm>
          <a:off x="241300" y="3606800"/>
          <a:ext cx="1016000" cy="533400"/>
        </a:xfrm>
        <a:prstGeom prst="rect">
          <a:avLst/>
        </a:prstGeom>
        <a:blipFill dpi="0"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139701</xdr:colOff>
      <xdr:row>7</xdr:row>
      <xdr:rowOff>50800</xdr:rowOff>
    </xdr:from>
    <xdr:to>
      <xdr:col>0</xdr:col>
      <xdr:colOff>1358901</xdr:colOff>
      <xdr:row>7</xdr:row>
      <xdr:rowOff>584200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92D3AB3-5D8C-7C4A-93E5-32DBCD1F40F8}"/>
            </a:ext>
          </a:extLst>
        </xdr:cNvPr>
        <xdr:cNvSpPr/>
      </xdr:nvSpPr>
      <xdr:spPr>
        <a:xfrm>
          <a:off x="139701" y="4241800"/>
          <a:ext cx="1219200" cy="533400"/>
        </a:xfrm>
        <a:prstGeom prst="rect">
          <a:avLst/>
        </a:prstGeom>
        <a:blipFill dpi="0" rotWithShape="1"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0</xdr:col>
      <xdr:colOff>88900</xdr:colOff>
      <xdr:row>8</xdr:row>
      <xdr:rowOff>25401</xdr:rowOff>
    </xdr:from>
    <xdr:to>
      <xdr:col>0</xdr:col>
      <xdr:colOff>1460500</xdr:colOff>
      <xdr:row>8</xdr:row>
      <xdr:rowOff>661565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B5D2AA0-D933-1A48-AE75-20E0C3BCE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" y="4851401"/>
          <a:ext cx="1371600" cy="636164"/>
        </a:xfrm>
        <a:prstGeom prst="rect">
          <a:avLst/>
        </a:prstGeom>
      </xdr:spPr>
    </xdr:pic>
    <xdr:clientData/>
  </xdr:twoCellAnchor>
  <xdr:twoCellAnchor>
    <xdr:from>
      <xdr:col>0</xdr:col>
      <xdr:colOff>101600</xdr:colOff>
      <xdr:row>9</xdr:row>
      <xdr:rowOff>12700</xdr:rowOff>
    </xdr:from>
    <xdr:to>
      <xdr:col>0</xdr:col>
      <xdr:colOff>1549400</xdr:colOff>
      <xdr:row>9</xdr:row>
      <xdr:rowOff>609600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EC6DC01-13FE-2341-9E78-676ECE92D07F}"/>
            </a:ext>
          </a:extLst>
        </xdr:cNvPr>
        <xdr:cNvSpPr/>
      </xdr:nvSpPr>
      <xdr:spPr>
        <a:xfrm>
          <a:off x="101600" y="5537200"/>
          <a:ext cx="1447800" cy="596900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292100</xdr:colOff>
      <xdr:row>10</xdr:row>
      <xdr:rowOff>38100</xdr:rowOff>
    </xdr:from>
    <xdr:to>
      <xdr:col>0</xdr:col>
      <xdr:colOff>1219200</xdr:colOff>
      <xdr:row>10</xdr:row>
      <xdr:rowOff>604265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39E9E00-BCFB-084F-929D-E3AAD68E6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6197600"/>
          <a:ext cx="927100" cy="566165"/>
        </a:xfrm>
        <a:prstGeom prst="rect">
          <a:avLst/>
        </a:prstGeom>
      </xdr:spPr>
    </xdr:pic>
    <xdr:clientData/>
  </xdr:twoCellAnchor>
  <xdr:twoCellAnchor editAs="oneCell">
    <xdr:from>
      <xdr:col>0</xdr:col>
      <xdr:colOff>177800</xdr:colOff>
      <xdr:row>11</xdr:row>
      <xdr:rowOff>1</xdr:rowOff>
    </xdr:from>
    <xdr:to>
      <xdr:col>0</xdr:col>
      <xdr:colOff>1384300</xdr:colOff>
      <xdr:row>11</xdr:row>
      <xdr:rowOff>611219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30A746C-16A9-B64A-B76C-302D6B5E6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6794501"/>
          <a:ext cx="1206500" cy="611218"/>
        </a:xfrm>
        <a:prstGeom prst="rect">
          <a:avLst/>
        </a:prstGeom>
      </xdr:spPr>
    </xdr:pic>
    <xdr:clientData/>
  </xdr:twoCellAnchor>
  <xdr:oneCellAnchor>
    <xdr:from>
      <xdr:col>0</xdr:col>
      <xdr:colOff>292101</xdr:colOff>
      <xdr:row>12</xdr:row>
      <xdr:rowOff>0</xdr:rowOff>
    </xdr:from>
    <xdr:ext cx="1003300" cy="636847"/>
    <xdr:pic>
      <xdr:nvPicPr>
        <xdr:cNvPr id="9" name="Picture 8">
          <a:extLst>
            <a:ext uri="{FF2B5EF4-FFF2-40B4-BE49-F238E27FC236}">
              <a16:creationId xmlns:a16="http://schemas.microsoft.com/office/drawing/2014/main" id="{E2018AEA-D6B7-A347-9930-13F05AE88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1" y="7429500"/>
          <a:ext cx="1003300" cy="636847"/>
        </a:xfrm>
        <a:prstGeom prst="rect">
          <a:avLst/>
        </a:prstGeom>
      </xdr:spPr>
    </xdr:pic>
    <xdr:clientData/>
  </xdr:oneCellAnchor>
  <xdr:oneCellAnchor>
    <xdr:from>
      <xdr:col>0</xdr:col>
      <xdr:colOff>431801</xdr:colOff>
      <xdr:row>13</xdr:row>
      <xdr:rowOff>25400</xdr:rowOff>
    </xdr:from>
    <xdr:ext cx="673100" cy="523941"/>
    <xdr:pic>
      <xdr:nvPicPr>
        <xdr:cNvPr id="10" name="Picture 9">
          <a:extLst>
            <a:ext uri="{FF2B5EF4-FFF2-40B4-BE49-F238E27FC236}">
              <a16:creationId xmlns:a16="http://schemas.microsoft.com/office/drawing/2014/main" id="{DCA7F226-AEE8-3C40-AFA1-E1F19116C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1801" y="8089900"/>
          <a:ext cx="673100" cy="523941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15</xdr:row>
      <xdr:rowOff>38100</xdr:rowOff>
    </xdr:from>
    <xdr:ext cx="1092200" cy="579309"/>
    <xdr:pic>
      <xdr:nvPicPr>
        <xdr:cNvPr id="11" name="Picture 10">
          <a:extLst>
            <a:ext uri="{FF2B5EF4-FFF2-40B4-BE49-F238E27FC236}">
              <a16:creationId xmlns:a16="http://schemas.microsoft.com/office/drawing/2014/main" id="{6247A253-517D-8942-AB0E-D823555D0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9372600"/>
          <a:ext cx="1092200" cy="579309"/>
        </a:xfrm>
        <a:prstGeom prst="rect">
          <a:avLst/>
        </a:prstGeom>
      </xdr:spPr>
    </xdr:pic>
    <xdr:clientData/>
  </xdr:oneCellAnchor>
  <xdr:twoCellAnchor>
    <xdr:from>
      <xdr:col>0</xdr:col>
      <xdr:colOff>152400</xdr:colOff>
      <xdr:row>16</xdr:row>
      <xdr:rowOff>25400</xdr:rowOff>
    </xdr:from>
    <xdr:to>
      <xdr:col>0</xdr:col>
      <xdr:colOff>1384300</xdr:colOff>
      <xdr:row>16</xdr:row>
      <xdr:rowOff>609600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2B5DC43A-A155-8740-A357-736BF1C1CA19}"/>
            </a:ext>
          </a:extLst>
        </xdr:cNvPr>
        <xdr:cNvSpPr/>
      </xdr:nvSpPr>
      <xdr:spPr>
        <a:xfrm>
          <a:off x="152400" y="9994900"/>
          <a:ext cx="1231900" cy="584200"/>
        </a:xfrm>
        <a:prstGeom prst="rect">
          <a:avLst/>
        </a:prstGeom>
        <a:blipFill dpi="0"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127001</xdr:colOff>
      <xdr:row>17</xdr:row>
      <xdr:rowOff>25400</xdr:rowOff>
    </xdr:from>
    <xdr:to>
      <xdr:col>0</xdr:col>
      <xdr:colOff>1409701</xdr:colOff>
      <xdr:row>17</xdr:row>
      <xdr:rowOff>596900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E949CA91-299A-BF41-842A-3C4A7FFF4772}"/>
            </a:ext>
          </a:extLst>
        </xdr:cNvPr>
        <xdr:cNvSpPr/>
      </xdr:nvSpPr>
      <xdr:spPr>
        <a:xfrm>
          <a:off x="127001" y="10629900"/>
          <a:ext cx="1282700" cy="571500"/>
        </a:xfrm>
        <a:prstGeom prst="rect">
          <a:avLst/>
        </a:prstGeom>
        <a:blipFill dpi="0"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88900</xdr:colOff>
      <xdr:row>18</xdr:row>
      <xdr:rowOff>25400</xdr:rowOff>
    </xdr:from>
    <xdr:to>
      <xdr:col>0</xdr:col>
      <xdr:colOff>1409700</xdr:colOff>
      <xdr:row>18</xdr:row>
      <xdr:rowOff>584200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43E99C81-8C38-4742-BEDD-B73DDC12258C}"/>
            </a:ext>
          </a:extLst>
        </xdr:cNvPr>
        <xdr:cNvSpPr/>
      </xdr:nvSpPr>
      <xdr:spPr>
        <a:xfrm>
          <a:off x="88900" y="11264900"/>
          <a:ext cx="1320800" cy="558800"/>
        </a:xfrm>
        <a:prstGeom prst="rect">
          <a:avLst/>
        </a:prstGeom>
        <a:blipFill dpi="0" rotWithShape="1"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152400</xdr:colOff>
      <xdr:row>19</xdr:row>
      <xdr:rowOff>38100</xdr:rowOff>
    </xdr:from>
    <xdr:to>
      <xdr:col>0</xdr:col>
      <xdr:colOff>1308100</xdr:colOff>
      <xdr:row>19</xdr:row>
      <xdr:rowOff>623121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BAEC632-15A2-0E48-A07E-6A6FB19FE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52400" y="11912600"/>
          <a:ext cx="1155700" cy="585021"/>
        </a:xfrm>
        <a:prstGeom prst="rect">
          <a:avLst/>
        </a:prstGeom>
      </xdr:spPr>
    </xdr:pic>
    <xdr:clientData/>
  </xdr:twoCellAnchor>
  <xdr:twoCellAnchor editAs="oneCell">
    <xdr:from>
      <xdr:col>0</xdr:col>
      <xdr:colOff>215901</xdr:colOff>
      <xdr:row>20</xdr:row>
      <xdr:rowOff>25400</xdr:rowOff>
    </xdr:from>
    <xdr:to>
      <xdr:col>0</xdr:col>
      <xdr:colOff>1485901</xdr:colOff>
      <xdr:row>20</xdr:row>
      <xdr:rowOff>633296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770ECE4-DD6F-A247-8240-1C551A282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5901" y="12534900"/>
          <a:ext cx="1270000" cy="607896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21</xdr:row>
      <xdr:rowOff>63500</xdr:rowOff>
    </xdr:from>
    <xdr:to>
      <xdr:col>0</xdr:col>
      <xdr:colOff>1295400</xdr:colOff>
      <xdr:row>21</xdr:row>
      <xdr:rowOff>612239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C964A70A-026F-0B44-8EC5-8AA7B5A5E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3208000"/>
          <a:ext cx="952500" cy="548739"/>
        </a:xfrm>
        <a:prstGeom prst="rect">
          <a:avLst/>
        </a:prstGeom>
      </xdr:spPr>
    </xdr:pic>
    <xdr:clientData/>
  </xdr:twoCellAnchor>
  <xdr:twoCellAnchor>
    <xdr:from>
      <xdr:col>0</xdr:col>
      <xdr:colOff>114300</xdr:colOff>
      <xdr:row>22</xdr:row>
      <xdr:rowOff>63501</xdr:rowOff>
    </xdr:from>
    <xdr:to>
      <xdr:col>0</xdr:col>
      <xdr:colOff>1397000</xdr:colOff>
      <xdr:row>22</xdr:row>
      <xdr:rowOff>571501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16968A6-91F2-A540-B32E-70F95A297162}"/>
            </a:ext>
          </a:extLst>
        </xdr:cNvPr>
        <xdr:cNvSpPr/>
      </xdr:nvSpPr>
      <xdr:spPr>
        <a:xfrm>
          <a:off x="114300" y="13843001"/>
          <a:ext cx="1282700" cy="508000"/>
        </a:xfrm>
        <a:prstGeom prst="rect">
          <a:avLst/>
        </a:prstGeom>
        <a:blipFill dpi="0" rotWithShape="1">
          <a:blip xmlns:r="http://schemas.openxmlformats.org/officeDocument/2006/relationships" r:embed="rId1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0</xdr:col>
      <xdr:colOff>292100</xdr:colOff>
      <xdr:row>23</xdr:row>
      <xdr:rowOff>25401</xdr:rowOff>
    </xdr:from>
    <xdr:to>
      <xdr:col>0</xdr:col>
      <xdr:colOff>1168400</xdr:colOff>
      <xdr:row>23</xdr:row>
      <xdr:rowOff>593681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F148BD5-9F5E-F342-AE38-32E644BD1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14439901"/>
          <a:ext cx="876300" cy="568280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24</xdr:row>
      <xdr:rowOff>63500</xdr:rowOff>
    </xdr:from>
    <xdr:to>
      <xdr:col>0</xdr:col>
      <xdr:colOff>1257300</xdr:colOff>
      <xdr:row>24</xdr:row>
      <xdr:rowOff>563278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35625760-C006-0449-B7B7-1682FF6B6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5113000"/>
          <a:ext cx="990600" cy="499778"/>
        </a:xfrm>
        <a:prstGeom prst="rect">
          <a:avLst/>
        </a:prstGeom>
      </xdr:spPr>
    </xdr:pic>
    <xdr:clientData/>
  </xdr:twoCellAnchor>
  <xdr:oneCellAnchor>
    <xdr:from>
      <xdr:col>0</xdr:col>
      <xdr:colOff>228600</xdr:colOff>
      <xdr:row>25</xdr:row>
      <xdr:rowOff>76201</xdr:rowOff>
    </xdr:from>
    <xdr:ext cx="965200" cy="479506"/>
    <xdr:pic>
      <xdr:nvPicPr>
        <xdr:cNvPr id="21" name="Picture 20">
          <a:extLst>
            <a:ext uri="{FF2B5EF4-FFF2-40B4-BE49-F238E27FC236}">
              <a16:creationId xmlns:a16="http://schemas.microsoft.com/office/drawing/2014/main" id="{6AAED488-7DBE-3C4D-B3E5-298D9BF87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760701"/>
          <a:ext cx="965200" cy="479506"/>
        </a:xfrm>
        <a:prstGeom prst="rect">
          <a:avLst/>
        </a:prstGeom>
      </xdr:spPr>
    </xdr:pic>
    <xdr:clientData/>
  </xdr:oneCellAnchor>
  <xdr:twoCellAnchor editAs="oneCell">
    <xdr:from>
      <xdr:col>0</xdr:col>
      <xdr:colOff>279401</xdr:colOff>
      <xdr:row>26</xdr:row>
      <xdr:rowOff>50801</xdr:rowOff>
    </xdr:from>
    <xdr:to>
      <xdr:col>0</xdr:col>
      <xdr:colOff>1346201</xdr:colOff>
      <xdr:row>26</xdr:row>
      <xdr:rowOff>575625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8C16692E-6573-0642-B849-0F1F9E699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401" y="16370301"/>
          <a:ext cx="1066800" cy="52482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190501</xdr:colOff>
      <xdr:row>27</xdr:row>
      <xdr:rowOff>50801</xdr:rowOff>
    </xdr:from>
    <xdr:to>
      <xdr:col>0</xdr:col>
      <xdr:colOff>1257301</xdr:colOff>
      <xdr:row>27</xdr:row>
      <xdr:rowOff>614709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4AD5266B-43FE-7A45-8D0E-B1BEC9C3CE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1" y="17005301"/>
          <a:ext cx="1066800" cy="563908"/>
        </a:xfrm>
        <a:prstGeom prst="rect">
          <a:avLst/>
        </a:prstGeom>
      </xdr:spPr>
    </xdr:pic>
    <xdr:clientData/>
  </xdr:twoCellAnchor>
  <xdr:twoCellAnchor editAs="oneCell">
    <xdr:from>
      <xdr:col>0</xdr:col>
      <xdr:colOff>177800</xdr:colOff>
      <xdr:row>28</xdr:row>
      <xdr:rowOff>50800</xdr:rowOff>
    </xdr:from>
    <xdr:to>
      <xdr:col>0</xdr:col>
      <xdr:colOff>1257300</xdr:colOff>
      <xdr:row>28</xdr:row>
      <xdr:rowOff>618871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B122209-A667-1C48-BA0A-A3A229500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7640300"/>
          <a:ext cx="1079500" cy="568071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29</xdr:row>
      <xdr:rowOff>12701</xdr:rowOff>
    </xdr:from>
    <xdr:to>
      <xdr:col>0</xdr:col>
      <xdr:colOff>1322538</xdr:colOff>
      <xdr:row>29</xdr:row>
      <xdr:rowOff>609601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DE51AA92-0E6C-2F44-8932-F4573BB0E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18237201"/>
          <a:ext cx="1208238" cy="596900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228600</xdr:colOff>
      <xdr:row>30</xdr:row>
      <xdr:rowOff>25400</xdr:rowOff>
    </xdr:from>
    <xdr:to>
      <xdr:col>0</xdr:col>
      <xdr:colOff>1270000</xdr:colOff>
      <xdr:row>30</xdr:row>
      <xdr:rowOff>596447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8F861B02-F387-714F-92FA-123CCED31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8884900"/>
          <a:ext cx="1041400" cy="571047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31</xdr:row>
      <xdr:rowOff>12700</xdr:rowOff>
    </xdr:from>
    <xdr:to>
      <xdr:col>0</xdr:col>
      <xdr:colOff>1333500</xdr:colOff>
      <xdr:row>31</xdr:row>
      <xdr:rowOff>615186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9F57B723-DEE3-2C4D-BDCE-D8FEA2347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9507200"/>
          <a:ext cx="1181100" cy="602486"/>
        </a:xfrm>
        <a:prstGeom prst="rect">
          <a:avLst/>
        </a:prstGeom>
      </xdr:spPr>
    </xdr:pic>
    <xdr:clientData/>
  </xdr:twoCellAnchor>
  <xdr:twoCellAnchor editAs="oneCell">
    <xdr:from>
      <xdr:col>0</xdr:col>
      <xdr:colOff>177800</xdr:colOff>
      <xdr:row>32</xdr:row>
      <xdr:rowOff>38100</xdr:rowOff>
    </xdr:from>
    <xdr:to>
      <xdr:col>0</xdr:col>
      <xdr:colOff>1130300</xdr:colOff>
      <xdr:row>32</xdr:row>
      <xdr:rowOff>586076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17F122D-8298-2E48-BFD3-BF1E7581E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0167600"/>
          <a:ext cx="952500" cy="547976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33</xdr:row>
      <xdr:rowOff>50800</xdr:rowOff>
    </xdr:from>
    <xdr:to>
      <xdr:col>0</xdr:col>
      <xdr:colOff>1117600</xdr:colOff>
      <xdr:row>33</xdr:row>
      <xdr:rowOff>563557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E6435CA7-8BD4-7F41-A370-E9440DCCE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20815300"/>
          <a:ext cx="1003300" cy="512757"/>
        </a:xfrm>
        <a:prstGeom prst="rect">
          <a:avLst/>
        </a:prstGeom>
      </xdr:spPr>
    </xdr:pic>
    <xdr:clientData/>
  </xdr:twoCellAnchor>
  <xdr:oneCellAnchor>
    <xdr:from>
      <xdr:col>0</xdr:col>
      <xdr:colOff>241301</xdr:colOff>
      <xdr:row>34</xdr:row>
      <xdr:rowOff>25400</xdr:rowOff>
    </xdr:from>
    <xdr:ext cx="1066800" cy="592667"/>
    <xdr:pic>
      <xdr:nvPicPr>
        <xdr:cNvPr id="30" name="Picture 29">
          <a:extLst>
            <a:ext uri="{FF2B5EF4-FFF2-40B4-BE49-F238E27FC236}">
              <a16:creationId xmlns:a16="http://schemas.microsoft.com/office/drawing/2014/main" id="{FC8E94D2-6930-A845-BC61-41ACFBA72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1" y="21424900"/>
          <a:ext cx="1066800" cy="592667"/>
        </a:xfrm>
        <a:prstGeom prst="rect">
          <a:avLst/>
        </a:prstGeom>
      </xdr:spPr>
    </xdr:pic>
    <xdr:clientData/>
  </xdr:oneCellAnchor>
  <xdr:twoCellAnchor editAs="oneCell">
    <xdr:from>
      <xdr:col>0</xdr:col>
      <xdr:colOff>63501</xdr:colOff>
      <xdr:row>35</xdr:row>
      <xdr:rowOff>88901</xdr:rowOff>
    </xdr:from>
    <xdr:to>
      <xdr:col>0</xdr:col>
      <xdr:colOff>1582463</xdr:colOff>
      <xdr:row>35</xdr:row>
      <xdr:rowOff>393704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5A0264B-1136-B744-83CC-3505ADC5F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670580" y="21554422"/>
          <a:ext cx="304803" cy="1518962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36</xdr:row>
      <xdr:rowOff>114300</xdr:rowOff>
    </xdr:from>
    <xdr:to>
      <xdr:col>0</xdr:col>
      <xdr:colOff>1663700</xdr:colOff>
      <xdr:row>36</xdr:row>
      <xdr:rowOff>412428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35023954-EDCF-F545-9BE5-AA57B25C3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720886" y="22177214"/>
          <a:ext cx="298128" cy="158750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37</xdr:row>
      <xdr:rowOff>38100</xdr:rowOff>
    </xdr:from>
    <xdr:to>
      <xdr:col>0</xdr:col>
      <xdr:colOff>1409700</xdr:colOff>
      <xdr:row>37</xdr:row>
      <xdr:rowOff>563559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6465F5B8-BF0D-9149-80F5-9218B4486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23380700"/>
          <a:ext cx="1282700" cy="525459"/>
        </a:xfrm>
        <a:prstGeom prst="rect">
          <a:avLst/>
        </a:prstGeom>
      </xdr:spPr>
    </xdr:pic>
    <xdr:clientData/>
  </xdr:twoCellAnchor>
  <xdr:oneCellAnchor>
    <xdr:from>
      <xdr:col>0</xdr:col>
      <xdr:colOff>177801</xdr:colOff>
      <xdr:row>38</xdr:row>
      <xdr:rowOff>12700</xdr:rowOff>
    </xdr:from>
    <xdr:ext cx="1168400" cy="516556"/>
    <xdr:pic>
      <xdr:nvPicPr>
        <xdr:cNvPr id="34" name="Picture 33">
          <a:extLst>
            <a:ext uri="{FF2B5EF4-FFF2-40B4-BE49-F238E27FC236}">
              <a16:creationId xmlns:a16="http://schemas.microsoft.com/office/drawing/2014/main" id="{72DE7760-931F-4B46-9515-64CFFEB68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1" y="23990300"/>
          <a:ext cx="1168400" cy="516556"/>
        </a:xfrm>
        <a:prstGeom prst="rect">
          <a:avLst/>
        </a:prstGeom>
      </xdr:spPr>
    </xdr:pic>
    <xdr:clientData/>
  </xdr:oneCellAnchor>
  <xdr:twoCellAnchor editAs="oneCell">
    <xdr:from>
      <xdr:col>0</xdr:col>
      <xdr:colOff>292100</xdr:colOff>
      <xdr:row>39</xdr:row>
      <xdr:rowOff>139700</xdr:rowOff>
    </xdr:from>
    <xdr:to>
      <xdr:col>0</xdr:col>
      <xdr:colOff>1371600</xdr:colOff>
      <xdr:row>39</xdr:row>
      <xdr:rowOff>716777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FF01677B-E360-D74C-967E-1BA9F272F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24752300"/>
          <a:ext cx="1079500" cy="577077"/>
        </a:xfrm>
        <a:prstGeom prst="rect">
          <a:avLst/>
        </a:prstGeom>
      </xdr:spPr>
    </xdr:pic>
    <xdr:clientData/>
  </xdr:twoCellAnchor>
  <xdr:oneCellAnchor>
    <xdr:from>
      <xdr:col>0</xdr:col>
      <xdr:colOff>330201</xdr:colOff>
      <xdr:row>40</xdr:row>
      <xdr:rowOff>38101</xdr:rowOff>
    </xdr:from>
    <xdr:ext cx="927100" cy="585622"/>
    <xdr:pic>
      <xdr:nvPicPr>
        <xdr:cNvPr id="36" name="Picture 35">
          <a:extLst>
            <a:ext uri="{FF2B5EF4-FFF2-40B4-BE49-F238E27FC236}">
              <a16:creationId xmlns:a16="http://schemas.microsoft.com/office/drawing/2014/main" id="{F6C0DA65-FEF5-F749-BC28-0F03C7BB4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201" y="25412701"/>
          <a:ext cx="927100" cy="585622"/>
        </a:xfrm>
        <a:prstGeom prst="rect">
          <a:avLst/>
        </a:prstGeom>
      </xdr:spPr>
    </xdr:pic>
    <xdr:clientData/>
  </xdr:oneCellAnchor>
  <xdr:twoCellAnchor editAs="oneCell">
    <xdr:from>
      <xdr:col>0</xdr:col>
      <xdr:colOff>241301</xdr:colOff>
      <xdr:row>42</xdr:row>
      <xdr:rowOff>38100</xdr:rowOff>
    </xdr:from>
    <xdr:to>
      <xdr:col>0</xdr:col>
      <xdr:colOff>1371601</xdr:colOff>
      <xdr:row>42</xdr:row>
      <xdr:rowOff>593787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BF09A89A-985B-3543-B9B5-8FAECEE68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1" y="26682700"/>
          <a:ext cx="1130300" cy="555687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254000</xdr:colOff>
      <xdr:row>43</xdr:row>
      <xdr:rowOff>434541</xdr:rowOff>
    </xdr:from>
    <xdr:to>
      <xdr:col>0</xdr:col>
      <xdr:colOff>1320800</xdr:colOff>
      <xdr:row>44</xdr:row>
      <xdr:rowOff>343035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FD7BC079-649A-3A47-9FC4-B595286FD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28319721"/>
          <a:ext cx="1066800" cy="749069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114301</xdr:colOff>
      <xdr:row>45</xdr:row>
      <xdr:rowOff>241117</xdr:rowOff>
    </xdr:from>
    <xdr:to>
      <xdr:col>0</xdr:col>
      <xdr:colOff>1485901</xdr:colOff>
      <xdr:row>46</xdr:row>
      <xdr:rowOff>173488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3585BB12-F4AE-EB42-9C0A-8D9717DF9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1" y="29807448"/>
          <a:ext cx="1371600" cy="571939"/>
        </a:xfrm>
        <a:prstGeom prst="rect">
          <a:avLst/>
        </a:prstGeom>
      </xdr:spPr>
    </xdr:pic>
    <xdr:clientData/>
  </xdr:twoCellAnchor>
  <xdr:oneCellAnchor>
    <xdr:from>
      <xdr:col>0</xdr:col>
      <xdr:colOff>284973</xdr:colOff>
      <xdr:row>47</xdr:row>
      <xdr:rowOff>423851</xdr:rowOff>
    </xdr:from>
    <xdr:ext cx="952500" cy="752782"/>
    <xdr:pic>
      <xdr:nvPicPr>
        <xdr:cNvPr id="40" name="Picture 39">
          <a:extLst>
            <a:ext uri="{FF2B5EF4-FFF2-40B4-BE49-F238E27FC236}">
              <a16:creationId xmlns:a16="http://schemas.microsoft.com/office/drawing/2014/main" id="{41726E16-FDD1-0A40-BD15-81A4873E5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73" y="31269319"/>
          <a:ext cx="952500" cy="752782"/>
        </a:xfrm>
        <a:prstGeom prst="rect">
          <a:avLst/>
        </a:prstGeom>
      </xdr:spPr>
    </xdr:pic>
    <xdr:clientData/>
  </xdr:oneCellAnchor>
  <xdr:twoCellAnchor editAs="oneCell">
    <xdr:from>
      <xdr:col>0</xdr:col>
      <xdr:colOff>242854</xdr:colOff>
      <xdr:row>49</xdr:row>
      <xdr:rowOff>416268</xdr:rowOff>
    </xdr:from>
    <xdr:to>
      <xdr:col>0</xdr:col>
      <xdr:colOff>1360454</xdr:colOff>
      <xdr:row>50</xdr:row>
      <xdr:rowOff>328630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B7989CC-2D06-CC4D-B2B4-615FF5CD1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854" y="32997707"/>
          <a:ext cx="1117600" cy="698117"/>
        </a:xfrm>
        <a:prstGeom prst="rect">
          <a:avLst/>
        </a:prstGeom>
      </xdr:spPr>
    </xdr:pic>
    <xdr:clientData/>
  </xdr:twoCellAnchor>
  <xdr:twoCellAnchor editAs="oneCell">
    <xdr:from>
      <xdr:col>0</xdr:col>
      <xdr:colOff>250437</xdr:colOff>
      <xdr:row>51</xdr:row>
      <xdr:rowOff>430977</xdr:rowOff>
    </xdr:from>
    <xdr:to>
      <xdr:col>0</xdr:col>
      <xdr:colOff>1383158</xdr:colOff>
      <xdr:row>52</xdr:row>
      <xdr:rowOff>288902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C1834DE-80A7-EB41-B76A-C2493B643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437" y="34583927"/>
          <a:ext cx="1132721" cy="698500"/>
        </a:xfrm>
        <a:prstGeom prst="rect">
          <a:avLst/>
        </a:prstGeom>
      </xdr:spPr>
    </xdr:pic>
    <xdr:clientData/>
  </xdr:twoCellAnchor>
  <xdr:twoCellAnchor>
    <xdr:from>
      <xdr:col>0</xdr:col>
      <xdr:colOff>197627</xdr:colOff>
      <xdr:row>53</xdr:row>
      <xdr:rowOff>745190</xdr:rowOff>
    </xdr:from>
    <xdr:to>
      <xdr:col>0</xdr:col>
      <xdr:colOff>1454927</xdr:colOff>
      <xdr:row>55</xdr:row>
      <xdr:rowOff>36546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6FE87D02-D841-844F-8109-8419F246C76D}"/>
            </a:ext>
          </a:extLst>
        </xdr:cNvPr>
        <xdr:cNvSpPr/>
      </xdr:nvSpPr>
      <xdr:spPr>
        <a:xfrm>
          <a:off x="197627" y="32604830"/>
          <a:ext cx="1257300" cy="1045601"/>
        </a:xfrm>
        <a:prstGeom prst="rect">
          <a:avLst/>
        </a:prstGeom>
        <a:blipFill dpi="0" rotWithShape="1">
          <a:blip xmlns:r="http://schemas.openxmlformats.org/officeDocument/2006/relationships" r:embed="rId4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34080</xdr:colOff>
      <xdr:row>56</xdr:row>
      <xdr:rowOff>613713</xdr:rowOff>
    </xdr:from>
    <xdr:to>
      <xdr:col>0</xdr:col>
      <xdr:colOff>1675578</xdr:colOff>
      <xdr:row>58</xdr:row>
      <xdr:rowOff>73094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14EC2616-00F9-A04F-85C2-7E6D71DFDBF7}"/>
            </a:ext>
          </a:extLst>
        </xdr:cNvPr>
        <xdr:cNvSpPr/>
      </xdr:nvSpPr>
      <xdr:spPr>
        <a:xfrm>
          <a:off x="34080" y="35104720"/>
          <a:ext cx="1641498" cy="738518"/>
        </a:xfrm>
        <a:prstGeom prst="rect">
          <a:avLst/>
        </a:prstGeom>
        <a:blipFill dpi="0" rotWithShape="1">
          <a:blip xmlns:r="http://schemas.openxmlformats.org/officeDocument/2006/relationships" r:embed="rId4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18274</xdr:colOff>
      <xdr:row>60</xdr:row>
      <xdr:rowOff>45683</xdr:rowOff>
    </xdr:from>
    <xdr:to>
      <xdr:col>0</xdr:col>
      <xdr:colOff>1669274</xdr:colOff>
      <xdr:row>60</xdr:row>
      <xdr:rowOff>909283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6C512E47-B435-1043-9EDD-55DCBB4BF7A2}"/>
            </a:ext>
          </a:extLst>
        </xdr:cNvPr>
        <xdr:cNvSpPr/>
      </xdr:nvSpPr>
      <xdr:spPr>
        <a:xfrm>
          <a:off x="18274" y="37405611"/>
          <a:ext cx="1651000" cy="863600"/>
        </a:xfrm>
        <a:prstGeom prst="rect">
          <a:avLst/>
        </a:prstGeom>
        <a:blipFill dpi="0" rotWithShape="1">
          <a:blip xmlns:r="http://schemas.openxmlformats.org/officeDocument/2006/relationships" r:embed="rId4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1</xdr:colOff>
      <xdr:row>62</xdr:row>
      <xdr:rowOff>319784</xdr:rowOff>
    </xdr:from>
    <xdr:to>
      <xdr:col>0</xdr:col>
      <xdr:colOff>1574801</xdr:colOff>
      <xdr:row>63</xdr:row>
      <xdr:rowOff>215445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859C606C-FE59-1E40-8116-63E824701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34646331"/>
          <a:ext cx="1574800" cy="535229"/>
        </a:xfrm>
        <a:prstGeom prst="rect">
          <a:avLst/>
        </a:prstGeom>
      </xdr:spPr>
    </xdr:pic>
    <xdr:clientData/>
  </xdr:twoCellAnchor>
  <xdr:twoCellAnchor>
    <xdr:from>
      <xdr:col>0</xdr:col>
      <xdr:colOff>137691</xdr:colOff>
      <xdr:row>64</xdr:row>
      <xdr:rowOff>326912</xdr:rowOff>
    </xdr:from>
    <xdr:to>
      <xdr:col>0</xdr:col>
      <xdr:colOff>1623591</xdr:colOff>
      <xdr:row>65</xdr:row>
      <xdr:rowOff>246144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6D7E5DEC-DD51-894F-AB54-337EAD9FD82D}"/>
            </a:ext>
          </a:extLst>
        </xdr:cNvPr>
        <xdr:cNvSpPr/>
      </xdr:nvSpPr>
      <xdr:spPr>
        <a:xfrm>
          <a:off x="137691" y="35293027"/>
          <a:ext cx="1485900" cy="558800"/>
        </a:xfrm>
        <a:prstGeom prst="rect">
          <a:avLst/>
        </a:prstGeom>
        <a:blipFill dpi="0" rotWithShape="1">
          <a:blip xmlns:r="http://schemas.openxmlformats.org/officeDocument/2006/relationships" r:embed="rId4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0</xdr:col>
      <xdr:colOff>139700</xdr:colOff>
      <xdr:row>66</xdr:row>
      <xdr:rowOff>414714</xdr:rowOff>
    </xdr:from>
    <xdr:to>
      <xdr:col>0</xdr:col>
      <xdr:colOff>1473200</xdr:colOff>
      <xdr:row>67</xdr:row>
      <xdr:rowOff>314066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86C0E87D-4A41-6F48-A0F4-1F3C6F474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700" y="42233347"/>
          <a:ext cx="1333500" cy="813021"/>
        </a:xfrm>
        <a:prstGeom prst="rect">
          <a:avLst/>
        </a:prstGeom>
      </xdr:spPr>
    </xdr:pic>
    <xdr:clientData/>
  </xdr:twoCellAnchor>
  <xdr:twoCellAnchor editAs="oneCell">
    <xdr:from>
      <xdr:col>0</xdr:col>
      <xdr:colOff>540069</xdr:colOff>
      <xdr:row>68</xdr:row>
      <xdr:rowOff>571135</xdr:rowOff>
    </xdr:from>
    <xdr:to>
      <xdr:col>0</xdr:col>
      <xdr:colOff>1124269</xdr:colOff>
      <xdr:row>69</xdr:row>
      <xdr:rowOff>330000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5E287FF4-3B42-86E7-165F-08CB8C672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40069" y="44217106"/>
          <a:ext cx="584200" cy="59944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14</xdr:row>
      <xdr:rowOff>76200</xdr:rowOff>
    </xdr:from>
    <xdr:to>
      <xdr:col>0</xdr:col>
      <xdr:colOff>1257300</xdr:colOff>
      <xdr:row>14</xdr:row>
      <xdr:rowOff>937381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35622A30-B616-6997-FC47-056D46CBE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27000" y="8775700"/>
          <a:ext cx="1130300" cy="861181"/>
        </a:xfrm>
        <a:prstGeom prst="rect">
          <a:avLst/>
        </a:prstGeom>
      </xdr:spPr>
    </xdr:pic>
    <xdr:clientData/>
  </xdr:twoCellAnchor>
  <xdr:twoCellAnchor editAs="oneCell">
    <xdr:from>
      <xdr:col>0</xdr:col>
      <xdr:colOff>265097</xdr:colOff>
      <xdr:row>41</xdr:row>
      <xdr:rowOff>27867</xdr:rowOff>
    </xdr:from>
    <xdr:to>
      <xdr:col>0</xdr:col>
      <xdr:colOff>1319320</xdr:colOff>
      <xdr:row>41</xdr:row>
      <xdr:rowOff>623867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259E5AF2-7F28-B271-2D18-A7A276479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65097" y="26482090"/>
          <a:ext cx="1054223" cy="596000"/>
        </a:xfrm>
        <a:prstGeom prst="rect">
          <a:avLst/>
        </a:prstGeom>
      </xdr:spPr>
    </xdr:pic>
    <xdr:clientData/>
  </xdr:twoCellAnchor>
  <xdr:twoCellAnchor editAs="oneCell">
    <xdr:from>
      <xdr:col>0</xdr:col>
      <xdr:colOff>173139</xdr:colOff>
      <xdr:row>70</xdr:row>
      <xdr:rowOff>84882</xdr:rowOff>
    </xdr:from>
    <xdr:to>
      <xdr:col>0</xdr:col>
      <xdr:colOff>1589784</xdr:colOff>
      <xdr:row>70</xdr:row>
      <xdr:rowOff>766514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8B0E08A9-9B68-494B-85F1-CEDE22F64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139" y="37444810"/>
          <a:ext cx="1416645" cy="6816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4</xdr:row>
      <xdr:rowOff>88901</xdr:rowOff>
    </xdr:from>
    <xdr:to>
      <xdr:col>6</xdr:col>
      <xdr:colOff>550460</xdr:colOff>
      <xdr:row>23</xdr:row>
      <xdr:rowOff>127001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E7F76648-EF0B-0382-23E6-37774901C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9800" y="901701"/>
          <a:ext cx="4563660" cy="381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203200</xdr:colOff>
      <xdr:row>27</xdr:row>
      <xdr:rowOff>101600</xdr:rowOff>
    </xdr:from>
    <xdr:to>
      <xdr:col>6</xdr:col>
      <xdr:colOff>609600</xdr:colOff>
      <xdr:row>42</xdr:row>
      <xdr:rowOff>143589</xdr:rowOff>
    </xdr:to>
    <xdr:pic>
      <xdr:nvPicPr>
        <xdr:cNvPr id="180" name="Picture 179">
          <a:extLst>
            <a:ext uri="{FF2B5EF4-FFF2-40B4-BE49-F238E27FC236}">
              <a16:creationId xmlns:a16="http://schemas.microsoft.com/office/drawing/2014/main" id="{CCD4E1C8-7739-E366-373D-49BE457D8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8700" y="5499100"/>
          <a:ext cx="4533900" cy="2988389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46</xdr:row>
      <xdr:rowOff>101600</xdr:rowOff>
    </xdr:from>
    <xdr:to>
      <xdr:col>5</xdr:col>
      <xdr:colOff>622300</xdr:colOff>
      <xdr:row>64</xdr:row>
      <xdr:rowOff>173603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C5F5947C-E704-6EC7-D254-21860E6C1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4500" y="9232900"/>
          <a:ext cx="3035300" cy="3653403"/>
        </a:xfrm>
        <a:prstGeom prst="rect">
          <a:avLst/>
        </a:prstGeom>
      </xdr:spPr>
    </xdr:pic>
    <xdr:clientData/>
  </xdr:twoCellAnchor>
  <xdr:twoCellAnchor editAs="oneCell">
    <xdr:from>
      <xdr:col>2</xdr:col>
      <xdr:colOff>101600</xdr:colOff>
      <xdr:row>69</xdr:row>
      <xdr:rowOff>88900</xdr:rowOff>
    </xdr:from>
    <xdr:to>
      <xdr:col>5</xdr:col>
      <xdr:colOff>647700</xdr:colOff>
      <xdr:row>84</xdr:row>
      <xdr:rowOff>165039</xdr:rowOff>
    </xdr:to>
    <xdr:pic>
      <xdr:nvPicPr>
        <xdr:cNvPr id="182" name="Picture 181">
          <a:extLst>
            <a:ext uri="{FF2B5EF4-FFF2-40B4-BE49-F238E27FC236}">
              <a16:creationId xmlns:a16="http://schemas.microsoft.com/office/drawing/2014/main" id="{59CEE561-DF04-3F21-6DB9-EED27C6F5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52600" y="13766800"/>
          <a:ext cx="3022600" cy="3009839"/>
        </a:xfrm>
        <a:prstGeom prst="rect">
          <a:avLst/>
        </a:prstGeom>
      </xdr:spPr>
    </xdr:pic>
    <xdr:clientData/>
  </xdr:twoCellAnchor>
  <xdr:twoCellAnchor editAs="oneCell">
    <xdr:from>
      <xdr:col>3</xdr:col>
      <xdr:colOff>63500</xdr:colOff>
      <xdr:row>88</xdr:row>
      <xdr:rowOff>165100</xdr:rowOff>
    </xdr:from>
    <xdr:to>
      <xdr:col>4</xdr:col>
      <xdr:colOff>457200</xdr:colOff>
      <xdr:row>103</xdr:row>
      <xdr:rowOff>105656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5A8B0082-8453-A0F0-D489-AED3E202F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40000" y="17564100"/>
          <a:ext cx="1219200" cy="2874256"/>
        </a:xfrm>
        <a:prstGeom prst="rect">
          <a:avLst/>
        </a:prstGeom>
      </xdr:spPr>
    </xdr:pic>
    <xdr:clientData/>
  </xdr:twoCellAnchor>
  <xdr:twoCellAnchor editAs="oneCell">
    <xdr:from>
      <xdr:col>2</xdr:col>
      <xdr:colOff>393700</xdr:colOff>
      <xdr:row>106</xdr:row>
      <xdr:rowOff>63500</xdr:rowOff>
    </xdr:from>
    <xdr:to>
      <xdr:col>5</xdr:col>
      <xdr:colOff>139700</xdr:colOff>
      <xdr:row>117</xdr:row>
      <xdr:rowOff>153789</xdr:rowOff>
    </xdr:to>
    <xdr:pic>
      <xdr:nvPicPr>
        <xdr:cNvPr id="185" name="Picture 184">
          <a:extLst>
            <a:ext uri="{FF2B5EF4-FFF2-40B4-BE49-F238E27FC236}">
              <a16:creationId xmlns:a16="http://schemas.microsoft.com/office/drawing/2014/main" id="{7C84FAAB-8F7D-C74E-753F-13E9E23F9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44700" y="21005800"/>
          <a:ext cx="2222500" cy="2236589"/>
        </a:xfrm>
        <a:prstGeom prst="rect">
          <a:avLst/>
        </a:prstGeom>
      </xdr:spPr>
    </xdr:pic>
    <xdr:clientData/>
  </xdr:twoCellAnchor>
  <xdr:oneCellAnchor>
    <xdr:from>
      <xdr:col>16</xdr:col>
      <xdr:colOff>114300</xdr:colOff>
      <xdr:row>4</xdr:row>
      <xdr:rowOff>88901</xdr:rowOff>
    </xdr:from>
    <xdr:ext cx="4563660" cy="3810000"/>
    <xdr:pic>
      <xdr:nvPicPr>
        <xdr:cNvPr id="192" name="Picture 191">
          <a:extLst>
            <a:ext uri="{FF2B5EF4-FFF2-40B4-BE49-F238E27FC236}">
              <a16:creationId xmlns:a16="http://schemas.microsoft.com/office/drawing/2014/main" id="{98162DA9-2145-E740-AAC6-ACEF23D53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9800" y="901701"/>
          <a:ext cx="4563660" cy="3810000"/>
        </a:xfrm>
        <a:prstGeom prst="rect">
          <a:avLst/>
        </a:prstGeom>
      </xdr:spPr>
    </xdr:pic>
    <xdr:clientData/>
  </xdr:oneCellAnchor>
  <xdr:oneCellAnchor>
    <xdr:from>
      <xdr:col>16</xdr:col>
      <xdr:colOff>203200</xdr:colOff>
      <xdr:row>27</xdr:row>
      <xdr:rowOff>101600</xdr:rowOff>
    </xdr:from>
    <xdr:ext cx="4533900" cy="2988389"/>
    <xdr:pic>
      <xdr:nvPicPr>
        <xdr:cNvPr id="193" name="Picture 192">
          <a:extLst>
            <a:ext uri="{FF2B5EF4-FFF2-40B4-BE49-F238E27FC236}">
              <a16:creationId xmlns:a16="http://schemas.microsoft.com/office/drawing/2014/main" id="{2FC570BB-E56E-5B43-8782-3258A3090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8700" y="5499100"/>
          <a:ext cx="4533900" cy="2988389"/>
        </a:xfrm>
        <a:prstGeom prst="rect">
          <a:avLst/>
        </a:prstGeom>
      </xdr:spPr>
    </xdr:pic>
    <xdr:clientData/>
  </xdr:oneCellAnchor>
  <xdr:oneCellAnchor>
    <xdr:from>
      <xdr:col>17</xdr:col>
      <xdr:colOff>63500</xdr:colOff>
      <xdr:row>46</xdr:row>
      <xdr:rowOff>101600</xdr:rowOff>
    </xdr:from>
    <xdr:ext cx="3035300" cy="3653403"/>
    <xdr:pic>
      <xdr:nvPicPr>
        <xdr:cNvPr id="194" name="Picture 193">
          <a:extLst>
            <a:ext uri="{FF2B5EF4-FFF2-40B4-BE49-F238E27FC236}">
              <a16:creationId xmlns:a16="http://schemas.microsoft.com/office/drawing/2014/main" id="{4E030E08-F4ED-0F40-83ED-63DFCA880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4500" y="9232900"/>
          <a:ext cx="3035300" cy="3653403"/>
        </a:xfrm>
        <a:prstGeom prst="rect">
          <a:avLst/>
        </a:prstGeom>
      </xdr:spPr>
    </xdr:pic>
    <xdr:clientData/>
  </xdr:oneCellAnchor>
  <xdr:oneCellAnchor>
    <xdr:from>
      <xdr:col>17</xdr:col>
      <xdr:colOff>101600</xdr:colOff>
      <xdr:row>69</xdr:row>
      <xdr:rowOff>88900</xdr:rowOff>
    </xdr:from>
    <xdr:ext cx="3022600" cy="3009839"/>
    <xdr:pic>
      <xdr:nvPicPr>
        <xdr:cNvPr id="195" name="Picture 194">
          <a:extLst>
            <a:ext uri="{FF2B5EF4-FFF2-40B4-BE49-F238E27FC236}">
              <a16:creationId xmlns:a16="http://schemas.microsoft.com/office/drawing/2014/main" id="{0AE81EB0-AA53-D944-BF00-6D7D825E7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52600" y="13766800"/>
          <a:ext cx="3022600" cy="3009839"/>
        </a:xfrm>
        <a:prstGeom prst="rect">
          <a:avLst/>
        </a:prstGeom>
      </xdr:spPr>
    </xdr:pic>
    <xdr:clientData/>
  </xdr:oneCellAnchor>
  <xdr:oneCellAnchor>
    <xdr:from>
      <xdr:col>18</xdr:col>
      <xdr:colOff>63500</xdr:colOff>
      <xdr:row>88</xdr:row>
      <xdr:rowOff>165100</xdr:rowOff>
    </xdr:from>
    <xdr:ext cx="1219200" cy="2874256"/>
    <xdr:pic>
      <xdr:nvPicPr>
        <xdr:cNvPr id="196" name="Picture 195">
          <a:extLst>
            <a:ext uri="{FF2B5EF4-FFF2-40B4-BE49-F238E27FC236}">
              <a16:creationId xmlns:a16="http://schemas.microsoft.com/office/drawing/2014/main" id="{A8D7A6D5-81CA-6447-9A2B-1FA5C36C6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40000" y="17564100"/>
          <a:ext cx="1219200" cy="2874256"/>
        </a:xfrm>
        <a:prstGeom prst="rect">
          <a:avLst/>
        </a:prstGeom>
      </xdr:spPr>
    </xdr:pic>
    <xdr:clientData/>
  </xdr:oneCellAnchor>
  <xdr:oneCellAnchor>
    <xdr:from>
      <xdr:col>17</xdr:col>
      <xdr:colOff>393700</xdr:colOff>
      <xdr:row>106</xdr:row>
      <xdr:rowOff>63500</xdr:rowOff>
    </xdr:from>
    <xdr:ext cx="2222500" cy="2236589"/>
    <xdr:pic>
      <xdr:nvPicPr>
        <xdr:cNvPr id="197" name="Picture 196">
          <a:extLst>
            <a:ext uri="{FF2B5EF4-FFF2-40B4-BE49-F238E27FC236}">
              <a16:creationId xmlns:a16="http://schemas.microsoft.com/office/drawing/2014/main" id="{05FDF3A1-9B0A-CE41-A737-933D65652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44700" y="21005800"/>
          <a:ext cx="2222500" cy="2236589"/>
        </a:xfrm>
        <a:prstGeom prst="rect">
          <a:avLst/>
        </a:prstGeom>
      </xdr:spPr>
    </xdr:pic>
    <xdr:clientData/>
  </xdr:oneCellAnchor>
  <xdr:oneCellAnchor>
    <xdr:from>
      <xdr:col>31</xdr:col>
      <xdr:colOff>114300</xdr:colOff>
      <xdr:row>4</xdr:row>
      <xdr:rowOff>88901</xdr:rowOff>
    </xdr:from>
    <xdr:ext cx="4563660" cy="3810000"/>
    <xdr:pic>
      <xdr:nvPicPr>
        <xdr:cNvPr id="198" name="Picture 197">
          <a:extLst>
            <a:ext uri="{FF2B5EF4-FFF2-40B4-BE49-F238E27FC236}">
              <a16:creationId xmlns:a16="http://schemas.microsoft.com/office/drawing/2014/main" id="{2B8B7FDC-9636-5249-8CBC-FCD684F29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9800" y="901701"/>
          <a:ext cx="4563660" cy="3810000"/>
        </a:xfrm>
        <a:prstGeom prst="rect">
          <a:avLst/>
        </a:prstGeom>
      </xdr:spPr>
    </xdr:pic>
    <xdr:clientData/>
  </xdr:oneCellAnchor>
  <xdr:oneCellAnchor>
    <xdr:from>
      <xdr:col>31</xdr:col>
      <xdr:colOff>203200</xdr:colOff>
      <xdr:row>27</xdr:row>
      <xdr:rowOff>101600</xdr:rowOff>
    </xdr:from>
    <xdr:ext cx="4533900" cy="2988389"/>
    <xdr:pic>
      <xdr:nvPicPr>
        <xdr:cNvPr id="199" name="Picture 198">
          <a:extLst>
            <a:ext uri="{FF2B5EF4-FFF2-40B4-BE49-F238E27FC236}">
              <a16:creationId xmlns:a16="http://schemas.microsoft.com/office/drawing/2014/main" id="{307AC286-9457-DE40-B6D5-8D6DA53DC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8700" y="5499100"/>
          <a:ext cx="4533900" cy="2988389"/>
        </a:xfrm>
        <a:prstGeom prst="rect">
          <a:avLst/>
        </a:prstGeom>
      </xdr:spPr>
    </xdr:pic>
    <xdr:clientData/>
  </xdr:oneCellAnchor>
  <xdr:oneCellAnchor>
    <xdr:from>
      <xdr:col>32</xdr:col>
      <xdr:colOff>63500</xdr:colOff>
      <xdr:row>46</xdr:row>
      <xdr:rowOff>101600</xdr:rowOff>
    </xdr:from>
    <xdr:ext cx="3035300" cy="3653403"/>
    <xdr:pic>
      <xdr:nvPicPr>
        <xdr:cNvPr id="200" name="Picture 199">
          <a:extLst>
            <a:ext uri="{FF2B5EF4-FFF2-40B4-BE49-F238E27FC236}">
              <a16:creationId xmlns:a16="http://schemas.microsoft.com/office/drawing/2014/main" id="{5DD497B4-37B3-D84B-BEAC-80B065448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4500" y="9232900"/>
          <a:ext cx="3035300" cy="3653403"/>
        </a:xfrm>
        <a:prstGeom prst="rect">
          <a:avLst/>
        </a:prstGeom>
      </xdr:spPr>
    </xdr:pic>
    <xdr:clientData/>
  </xdr:oneCellAnchor>
  <xdr:oneCellAnchor>
    <xdr:from>
      <xdr:col>32</xdr:col>
      <xdr:colOff>101600</xdr:colOff>
      <xdr:row>69</xdr:row>
      <xdr:rowOff>88900</xdr:rowOff>
    </xdr:from>
    <xdr:ext cx="3022600" cy="3009839"/>
    <xdr:pic>
      <xdr:nvPicPr>
        <xdr:cNvPr id="201" name="Picture 200">
          <a:extLst>
            <a:ext uri="{FF2B5EF4-FFF2-40B4-BE49-F238E27FC236}">
              <a16:creationId xmlns:a16="http://schemas.microsoft.com/office/drawing/2014/main" id="{C5D43E04-EB93-AD40-89ED-9A51F85F8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52600" y="13766800"/>
          <a:ext cx="3022600" cy="3009839"/>
        </a:xfrm>
        <a:prstGeom prst="rect">
          <a:avLst/>
        </a:prstGeom>
      </xdr:spPr>
    </xdr:pic>
    <xdr:clientData/>
  </xdr:oneCellAnchor>
  <xdr:oneCellAnchor>
    <xdr:from>
      <xdr:col>33</xdr:col>
      <xdr:colOff>63500</xdr:colOff>
      <xdr:row>88</xdr:row>
      <xdr:rowOff>165100</xdr:rowOff>
    </xdr:from>
    <xdr:ext cx="1219200" cy="2874256"/>
    <xdr:pic>
      <xdr:nvPicPr>
        <xdr:cNvPr id="202" name="Picture 201">
          <a:extLst>
            <a:ext uri="{FF2B5EF4-FFF2-40B4-BE49-F238E27FC236}">
              <a16:creationId xmlns:a16="http://schemas.microsoft.com/office/drawing/2014/main" id="{97B5203C-4A18-E14C-B197-8E7DD721E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40000" y="17564100"/>
          <a:ext cx="1219200" cy="2874256"/>
        </a:xfrm>
        <a:prstGeom prst="rect">
          <a:avLst/>
        </a:prstGeom>
      </xdr:spPr>
    </xdr:pic>
    <xdr:clientData/>
  </xdr:oneCellAnchor>
  <xdr:oneCellAnchor>
    <xdr:from>
      <xdr:col>32</xdr:col>
      <xdr:colOff>393700</xdr:colOff>
      <xdr:row>106</xdr:row>
      <xdr:rowOff>63500</xdr:rowOff>
    </xdr:from>
    <xdr:ext cx="2222500" cy="2236589"/>
    <xdr:pic>
      <xdr:nvPicPr>
        <xdr:cNvPr id="203" name="Picture 202">
          <a:extLst>
            <a:ext uri="{FF2B5EF4-FFF2-40B4-BE49-F238E27FC236}">
              <a16:creationId xmlns:a16="http://schemas.microsoft.com/office/drawing/2014/main" id="{F9B45DB6-6AE9-4147-9E77-75B2E2FC0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44700" y="21005800"/>
          <a:ext cx="2222500" cy="2236589"/>
        </a:xfrm>
        <a:prstGeom prst="rect">
          <a:avLst/>
        </a:prstGeom>
      </xdr:spPr>
    </xdr:pic>
    <xdr:clientData/>
  </xdr:oneCellAnchor>
  <xdr:oneCellAnchor>
    <xdr:from>
      <xdr:col>46</xdr:col>
      <xdr:colOff>114300</xdr:colOff>
      <xdr:row>4</xdr:row>
      <xdr:rowOff>88901</xdr:rowOff>
    </xdr:from>
    <xdr:ext cx="4563660" cy="3810000"/>
    <xdr:pic>
      <xdr:nvPicPr>
        <xdr:cNvPr id="204" name="Picture 203">
          <a:extLst>
            <a:ext uri="{FF2B5EF4-FFF2-40B4-BE49-F238E27FC236}">
              <a16:creationId xmlns:a16="http://schemas.microsoft.com/office/drawing/2014/main" id="{B70FDBA8-B890-2E41-87BB-70513ED2E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9800" y="901701"/>
          <a:ext cx="4563660" cy="3810000"/>
        </a:xfrm>
        <a:prstGeom prst="rect">
          <a:avLst/>
        </a:prstGeom>
      </xdr:spPr>
    </xdr:pic>
    <xdr:clientData/>
  </xdr:oneCellAnchor>
  <xdr:oneCellAnchor>
    <xdr:from>
      <xdr:col>46</xdr:col>
      <xdr:colOff>203200</xdr:colOff>
      <xdr:row>27</xdr:row>
      <xdr:rowOff>101600</xdr:rowOff>
    </xdr:from>
    <xdr:ext cx="4533900" cy="2988389"/>
    <xdr:pic>
      <xdr:nvPicPr>
        <xdr:cNvPr id="205" name="Picture 204">
          <a:extLst>
            <a:ext uri="{FF2B5EF4-FFF2-40B4-BE49-F238E27FC236}">
              <a16:creationId xmlns:a16="http://schemas.microsoft.com/office/drawing/2014/main" id="{3E76173A-0036-1948-82DD-32B0027D5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8700" y="5499100"/>
          <a:ext cx="4533900" cy="2988389"/>
        </a:xfrm>
        <a:prstGeom prst="rect">
          <a:avLst/>
        </a:prstGeom>
      </xdr:spPr>
    </xdr:pic>
    <xdr:clientData/>
  </xdr:oneCellAnchor>
  <xdr:oneCellAnchor>
    <xdr:from>
      <xdr:col>47</xdr:col>
      <xdr:colOff>63500</xdr:colOff>
      <xdr:row>46</xdr:row>
      <xdr:rowOff>101600</xdr:rowOff>
    </xdr:from>
    <xdr:ext cx="3035300" cy="3653403"/>
    <xdr:pic>
      <xdr:nvPicPr>
        <xdr:cNvPr id="206" name="Picture 205">
          <a:extLst>
            <a:ext uri="{FF2B5EF4-FFF2-40B4-BE49-F238E27FC236}">
              <a16:creationId xmlns:a16="http://schemas.microsoft.com/office/drawing/2014/main" id="{E16FAD3A-773C-4441-B58C-22BA64505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4500" y="9232900"/>
          <a:ext cx="3035300" cy="3653403"/>
        </a:xfrm>
        <a:prstGeom prst="rect">
          <a:avLst/>
        </a:prstGeom>
      </xdr:spPr>
    </xdr:pic>
    <xdr:clientData/>
  </xdr:oneCellAnchor>
  <xdr:oneCellAnchor>
    <xdr:from>
      <xdr:col>47</xdr:col>
      <xdr:colOff>101600</xdr:colOff>
      <xdr:row>69</xdr:row>
      <xdr:rowOff>88900</xdr:rowOff>
    </xdr:from>
    <xdr:ext cx="3022600" cy="3009839"/>
    <xdr:pic>
      <xdr:nvPicPr>
        <xdr:cNvPr id="207" name="Picture 206">
          <a:extLst>
            <a:ext uri="{FF2B5EF4-FFF2-40B4-BE49-F238E27FC236}">
              <a16:creationId xmlns:a16="http://schemas.microsoft.com/office/drawing/2014/main" id="{B1BAFE25-36ED-6D4E-9F9C-00E827811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52600" y="13766800"/>
          <a:ext cx="3022600" cy="3009839"/>
        </a:xfrm>
        <a:prstGeom prst="rect">
          <a:avLst/>
        </a:prstGeom>
      </xdr:spPr>
    </xdr:pic>
    <xdr:clientData/>
  </xdr:oneCellAnchor>
  <xdr:oneCellAnchor>
    <xdr:from>
      <xdr:col>48</xdr:col>
      <xdr:colOff>63500</xdr:colOff>
      <xdr:row>88</xdr:row>
      <xdr:rowOff>165100</xdr:rowOff>
    </xdr:from>
    <xdr:ext cx="1219200" cy="2874256"/>
    <xdr:pic>
      <xdr:nvPicPr>
        <xdr:cNvPr id="208" name="Picture 207">
          <a:extLst>
            <a:ext uri="{FF2B5EF4-FFF2-40B4-BE49-F238E27FC236}">
              <a16:creationId xmlns:a16="http://schemas.microsoft.com/office/drawing/2014/main" id="{F70C97EC-D83E-E24F-8F80-B7DB09A16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40000" y="17564100"/>
          <a:ext cx="1219200" cy="2874256"/>
        </a:xfrm>
        <a:prstGeom prst="rect">
          <a:avLst/>
        </a:prstGeom>
      </xdr:spPr>
    </xdr:pic>
    <xdr:clientData/>
  </xdr:oneCellAnchor>
  <xdr:oneCellAnchor>
    <xdr:from>
      <xdr:col>47</xdr:col>
      <xdr:colOff>393700</xdr:colOff>
      <xdr:row>106</xdr:row>
      <xdr:rowOff>63500</xdr:rowOff>
    </xdr:from>
    <xdr:ext cx="2222500" cy="2236589"/>
    <xdr:pic>
      <xdr:nvPicPr>
        <xdr:cNvPr id="209" name="Picture 208">
          <a:extLst>
            <a:ext uri="{FF2B5EF4-FFF2-40B4-BE49-F238E27FC236}">
              <a16:creationId xmlns:a16="http://schemas.microsoft.com/office/drawing/2014/main" id="{A38518D1-B12F-7645-ABF5-FB1D115F0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44700" y="21005800"/>
          <a:ext cx="2222500" cy="2236589"/>
        </a:xfrm>
        <a:prstGeom prst="rect">
          <a:avLst/>
        </a:prstGeom>
      </xdr:spPr>
    </xdr:pic>
    <xdr:clientData/>
  </xdr:oneCellAnchor>
  <xdr:oneCellAnchor>
    <xdr:from>
      <xdr:col>61</xdr:col>
      <xdr:colOff>114300</xdr:colOff>
      <xdr:row>4</xdr:row>
      <xdr:rowOff>88901</xdr:rowOff>
    </xdr:from>
    <xdr:ext cx="4563660" cy="3810000"/>
    <xdr:pic>
      <xdr:nvPicPr>
        <xdr:cNvPr id="210" name="Picture 209">
          <a:extLst>
            <a:ext uri="{FF2B5EF4-FFF2-40B4-BE49-F238E27FC236}">
              <a16:creationId xmlns:a16="http://schemas.microsoft.com/office/drawing/2014/main" id="{661B31B4-42E9-AA4F-80D0-44F36675C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9800" y="901701"/>
          <a:ext cx="4563660" cy="3810000"/>
        </a:xfrm>
        <a:prstGeom prst="rect">
          <a:avLst/>
        </a:prstGeom>
      </xdr:spPr>
    </xdr:pic>
    <xdr:clientData/>
  </xdr:oneCellAnchor>
  <xdr:oneCellAnchor>
    <xdr:from>
      <xdr:col>61</xdr:col>
      <xdr:colOff>203200</xdr:colOff>
      <xdr:row>27</xdr:row>
      <xdr:rowOff>101600</xdr:rowOff>
    </xdr:from>
    <xdr:ext cx="4533900" cy="2988389"/>
    <xdr:pic>
      <xdr:nvPicPr>
        <xdr:cNvPr id="211" name="Picture 210">
          <a:extLst>
            <a:ext uri="{FF2B5EF4-FFF2-40B4-BE49-F238E27FC236}">
              <a16:creationId xmlns:a16="http://schemas.microsoft.com/office/drawing/2014/main" id="{3D5498D6-1BD7-EF4F-BED6-AAF5517EB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8700" y="5499100"/>
          <a:ext cx="4533900" cy="2988389"/>
        </a:xfrm>
        <a:prstGeom prst="rect">
          <a:avLst/>
        </a:prstGeom>
      </xdr:spPr>
    </xdr:pic>
    <xdr:clientData/>
  </xdr:oneCellAnchor>
  <xdr:oneCellAnchor>
    <xdr:from>
      <xdr:col>62</xdr:col>
      <xdr:colOff>63500</xdr:colOff>
      <xdr:row>46</xdr:row>
      <xdr:rowOff>101600</xdr:rowOff>
    </xdr:from>
    <xdr:ext cx="3035300" cy="3653403"/>
    <xdr:pic>
      <xdr:nvPicPr>
        <xdr:cNvPr id="212" name="Picture 211">
          <a:extLst>
            <a:ext uri="{FF2B5EF4-FFF2-40B4-BE49-F238E27FC236}">
              <a16:creationId xmlns:a16="http://schemas.microsoft.com/office/drawing/2014/main" id="{52DE2125-9986-D64B-836C-85FD8DD24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4500" y="9232900"/>
          <a:ext cx="3035300" cy="3653403"/>
        </a:xfrm>
        <a:prstGeom prst="rect">
          <a:avLst/>
        </a:prstGeom>
      </xdr:spPr>
    </xdr:pic>
    <xdr:clientData/>
  </xdr:oneCellAnchor>
  <xdr:oneCellAnchor>
    <xdr:from>
      <xdr:col>62</xdr:col>
      <xdr:colOff>101600</xdr:colOff>
      <xdr:row>69</xdr:row>
      <xdr:rowOff>88900</xdr:rowOff>
    </xdr:from>
    <xdr:ext cx="3022600" cy="3009839"/>
    <xdr:pic>
      <xdr:nvPicPr>
        <xdr:cNvPr id="213" name="Picture 212">
          <a:extLst>
            <a:ext uri="{FF2B5EF4-FFF2-40B4-BE49-F238E27FC236}">
              <a16:creationId xmlns:a16="http://schemas.microsoft.com/office/drawing/2014/main" id="{6DD2ED73-7CDA-2D42-AC79-15E3508EC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52600" y="13766800"/>
          <a:ext cx="3022600" cy="3009839"/>
        </a:xfrm>
        <a:prstGeom prst="rect">
          <a:avLst/>
        </a:prstGeom>
      </xdr:spPr>
    </xdr:pic>
    <xdr:clientData/>
  </xdr:oneCellAnchor>
  <xdr:oneCellAnchor>
    <xdr:from>
      <xdr:col>63</xdr:col>
      <xdr:colOff>63500</xdr:colOff>
      <xdr:row>88</xdr:row>
      <xdr:rowOff>165100</xdr:rowOff>
    </xdr:from>
    <xdr:ext cx="1219200" cy="2874256"/>
    <xdr:pic>
      <xdr:nvPicPr>
        <xdr:cNvPr id="214" name="Picture 213">
          <a:extLst>
            <a:ext uri="{FF2B5EF4-FFF2-40B4-BE49-F238E27FC236}">
              <a16:creationId xmlns:a16="http://schemas.microsoft.com/office/drawing/2014/main" id="{048A9D1E-D187-3142-83DD-D12CA5463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40000" y="17564100"/>
          <a:ext cx="1219200" cy="2874256"/>
        </a:xfrm>
        <a:prstGeom prst="rect">
          <a:avLst/>
        </a:prstGeom>
      </xdr:spPr>
    </xdr:pic>
    <xdr:clientData/>
  </xdr:oneCellAnchor>
  <xdr:oneCellAnchor>
    <xdr:from>
      <xdr:col>62</xdr:col>
      <xdr:colOff>393700</xdr:colOff>
      <xdr:row>106</xdr:row>
      <xdr:rowOff>63500</xdr:rowOff>
    </xdr:from>
    <xdr:ext cx="2222500" cy="2236589"/>
    <xdr:pic>
      <xdr:nvPicPr>
        <xdr:cNvPr id="215" name="Picture 214">
          <a:extLst>
            <a:ext uri="{FF2B5EF4-FFF2-40B4-BE49-F238E27FC236}">
              <a16:creationId xmlns:a16="http://schemas.microsoft.com/office/drawing/2014/main" id="{1F6E1C43-E76B-414A-8C27-4A7B52FB8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44700" y="21005800"/>
          <a:ext cx="2222500" cy="2236589"/>
        </a:xfrm>
        <a:prstGeom prst="rect">
          <a:avLst/>
        </a:prstGeom>
      </xdr:spPr>
    </xdr:pic>
    <xdr:clientData/>
  </xdr:oneCellAnchor>
  <xdr:twoCellAnchor editAs="oneCell">
    <xdr:from>
      <xdr:col>77</xdr:col>
      <xdr:colOff>711200</xdr:colOff>
      <xdr:row>3</xdr:row>
      <xdr:rowOff>63500</xdr:rowOff>
    </xdr:from>
    <xdr:to>
      <xdr:col>80</xdr:col>
      <xdr:colOff>698500</xdr:colOff>
      <xdr:row>17</xdr:row>
      <xdr:rowOff>165266</xdr:rowOff>
    </xdr:to>
    <xdr:pic>
      <xdr:nvPicPr>
        <xdr:cNvPr id="216" name="Picture 215">
          <a:extLst>
            <a:ext uri="{FF2B5EF4-FFF2-40B4-BE49-F238E27FC236}">
              <a16:creationId xmlns:a16="http://schemas.microsoft.com/office/drawing/2014/main" id="{68B39C0F-DA67-D559-B55D-D9F096D66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9448700" y="673100"/>
          <a:ext cx="2463800" cy="2857666"/>
        </a:xfrm>
        <a:prstGeom prst="rect">
          <a:avLst/>
        </a:prstGeom>
      </xdr:spPr>
    </xdr:pic>
    <xdr:clientData/>
  </xdr:twoCellAnchor>
  <xdr:twoCellAnchor editAs="oneCell">
    <xdr:from>
      <xdr:col>76</xdr:col>
      <xdr:colOff>355600</xdr:colOff>
      <xdr:row>20</xdr:row>
      <xdr:rowOff>101600</xdr:rowOff>
    </xdr:from>
    <xdr:to>
      <xdr:col>82</xdr:col>
      <xdr:colOff>533400</xdr:colOff>
      <xdr:row>36</xdr:row>
      <xdr:rowOff>99139</xdr:rowOff>
    </xdr:to>
    <xdr:pic>
      <xdr:nvPicPr>
        <xdr:cNvPr id="217" name="Picture 216">
          <a:extLst>
            <a:ext uri="{FF2B5EF4-FFF2-40B4-BE49-F238E27FC236}">
              <a16:creationId xmlns:a16="http://schemas.microsoft.com/office/drawing/2014/main" id="{3250CEF0-9DC8-18F1-D022-869134ACA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8267600" y="4089400"/>
          <a:ext cx="5130800" cy="3172539"/>
        </a:xfrm>
        <a:prstGeom prst="rect">
          <a:avLst/>
        </a:prstGeom>
      </xdr:spPr>
    </xdr:pic>
    <xdr:clientData/>
  </xdr:twoCellAnchor>
  <xdr:twoCellAnchor editAs="oneCell">
    <xdr:from>
      <xdr:col>76</xdr:col>
      <xdr:colOff>127000</xdr:colOff>
      <xdr:row>41</xdr:row>
      <xdr:rowOff>88900</xdr:rowOff>
    </xdr:from>
    <xdr:to>
      <xdr:col>82</xdr:col>
      <xdr:colOff>787400</xdr:colOff>
      <xdr:row>56</xdr:row>
      <xdr:rowOff>101901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480EBFDF-5AFD-2079-C6B6-94AF65871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8039000" y="8242300"/>
          <a:ext cx="5613400" cy="2972101"/>
        </a:xfrm>
        <a:prstGeom prst="rect">
          <a:avLst/>
        </a:prstGeom>
      </xdr:spPr>
    </xdr:pic>
    <xdr:clientData/>
  </xdr:twoCellAnchor>
  <xdr:oneCellAnchor>
    <xdr:from>
      <xdr:col>109</xdr:col>
      <xdr:colOff>711200</xdr:colOff>
      <xdr:row>3</xdr:row>
      <xdr:rowOff>63500</xdr:rowOff>
    </xdr:from>
    <xdr:ext cx="2463800" cy="2857666"/>
    <xdr:pic>
      <xdr:nvPicPr>
        <xdr:cNvPr id="219" name="Picture 218">
          <a:extLst>
            <a:ext uri="{FF2B5EF4-FFF2-40B4-BE49-F238E27FC236}">
              <a16:creationId xmlns:a16="http://schemas.microsoft.com/office/drawing/2014/main" id="{D8BF0151-D73A-6846-BC4D-1E8FC7BAC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9448700" y="673100"/>
          <a:ext cx="2463800" cy="2857666"/>
        </a:xfrm>
        <a:prstGeom prst="rect">
          <a:avLst/>
        </a:prstGeom>
      </xdr:spPr>
    </xdr:pic>
    <xdr:clientData/>
  </xdr:oneCellAnchor>
  <xdr:oneCellAnchor>
    <xdr:from>
      <xdr:col>108</xdr:col>
      <xdr:colOff>355600</xdr:colOff>
      <xdr:row>20</xdr:row>
      <xdr:rowOff>101600</xdr:rowOff>
    </xdr:from>
    <xdr:ext cx="5130800" cy="3172539"/>
    <xdr:pic>
      <xdr:nvPicPr>
        <xdr:cNvPr id="220" name="Picture 219">
          <a:extLst>
            <a:ext uri="{FF2B5EF4-FFF2-40B4-BE49-F238E27FC236}">
              <a16:creationId xmlns:a16="http://schemas.microsoft.com/office/drawing/2014/main" id="{EB8FB385-98C6-E742-926D-9DED95FB7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8267600" y="4089400"/>
          <a:ext cx="5130800" cy="3172539"/>
        </a:xfrm>
        <a:prstGeom prst="rect">
          <a:avLst/>
        </a:prstGeom>
      </xdr:spPr>
    </xdr:pic>
    <xdr:clientData/>
  </xdr:oneCellAnchor>
  <xdr:twoCellAnchor editAs="oneCell">
    <xdr:from>
      <xdr:col>92</xdr:col>
      <xdr:colOff>800100</xdr:colOff>
      <xdr:row>40</xdr:row>
      <xdr:rowOff>88901</xdr:rowOff>
    </xdr:from>
    <xdr:to>
      <xdr:col>98</xdr:col>
      <xdr:colOff>76200</xdr:colOff>
      <xdr:row>57</xdr:row>
      <xdr:rowOff>161755</xdr:rowOff>
    </xdr:to>
    <xdr:pic>
      <xdr:nvPicPr>
        <xdr:cNvPr id="227" name="Picture 226">
          <a:extLst>
            <a:ext uri="{FF2B5EF4-FFF2-40B4-BE49-F238E27FC236}">
              <a16:creationId xmlns:a16="http://schemas.microsoft.com/office/drawing/2014/main" id="{2A118491-6610-28AB-CF3D-D9B75A813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1348600" y="8051801"/>
          <a:ext cx="4229100" cy="3425654"/>
        </a:xfrm>
        <a:prstGeom prst="rect">
          <a:avLst/>
        </a:prstGeom>
      </xdr:spPr>
    </xdr:pic>
    <xdr:clientData/>
  </xdr:twoCellAnchor>
  <xdr:twoCellAnchor editAs="oneCell">
    <xdr:from>
      <xdr:col>92</xdr:col>
      <xdr:colOff>330200</xdr:colOff>
      <xdr:row>20</xdr:row>
      <xdr:rowOff>88900</xdr:rowOff>
    </xdr:from>
    <xdr:to>
      <xdr:col>98</xdr:col>
      <xdr:colOff>609600</xdr:colOff>
      <xdr:row>36</xdr:row>
      <xdr:rowOff>155963</xdr:rowOff>
    </xdr:to>
    <xdr:pic>
      <xdr:nvPicPr>
        <xdr:cNvPr id="228" name="Picture 227">
          <a:extLst>
            <a:ext uri="{FF2B5EF4-FFF2-40B4-BE49-F238E27FC236}">
              <a16:creationId xmlns:a16="http://schemas.microsoft.com/office/drawing/2014/main" id="{F128B3F8-4E3E-1D94-BADE-AF70B1F04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0878700" y="4076700"/>
          <a:ext cx="5232400" cy="3242063"/>
        </a:xfrm>
        <a:prstGeom prst="rect">
          <a:avLst/>
        </a:prstGeom>
      </xdr:spPr>
    </xdr:pic>
    <xdr:clientData/>
  </xdr:twoCellAnchor>
  <xdr:twoCellAnchor editAs="oneCell">
    <xdr:from>
      <xdr:col>94</xdr:col>
      <xdr:colOff>25400</xdr:colOff>
      <xdr:row>3</xdr:row>
      <xdr:rowOff>76200</xdr:rowOff>
    </xdr:from>
    <xdr:to>
      <xdr:col>97</xdr:col>
      <xdr:colOff>38100</xdr:colOff>
      <xdr:row>17</xdr:row>
      <xdr:rowOff>205440</xdr:rowOff>
    </xdr:to>
    <xdr:pic>
      <xdr:nvPicPr>
        <xdr:cNvPr id="229" name="Picture 228">
          <a:extLst>
            <a:ext uri="{FF2B5EF4-FFF2-40B4-BE49-F238E27FC236}">
              <a16:creationId xmlns:a16="http://schemas.microsoft.com/office/drawing/2014/main" id="{89A90B69-718B-3598-28A8-6036092B0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2224900" y="685800"/>
          <a:ext cx="2489200" cy="2885140"/>
        </a:xfrm>
        <a:prstGeom prst="rect">
          <a:avLst/>
        </a:prstGeom>
      </xdr:spPr>
    </xdr:pic>
    <xdr:clientData/>
  </xdr:twoCellAnchor>
  <xdr:twoCellAnchor editAs="oneCell">
    <xdr:from>
      <xdr:col>124</xdr:col>
      <xdr:colOff>584200</xdr:colOff>
      <xdr:row>57</xdr:row>
      <xdr:rowOff>76200</xdr:rowOff>
    </xdr:from>
    <xdr:to>
      <xdr:col>128</xdr:col>
      <xdr:colOff>342900</xdr:colOff>
      <xdr:row>71</xdr:row>
      <xdr:rowOff>130283</xdr:rowOff>
    </xdr:to>
    <xdr:pic>
      <xdr:nvPicPr>
        <xdr:cNvPr id="230" name="Picture 229">
          <a:extLst>
            <a:ext uri="{FF2B5EF4-FFF2-40B4-BE49-F238E27FC236}">
              <a16:creationId xmlns:a16="http://schemas.microsoft.com/office/drawing/2014/main" id="{5CD115A4-67F9-1820-B76B-85954E763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6481900" y="11391900"/>
          <a:ext cx="3060700" cy="2822683"/>
        </a:xfrm>
        <a:prstGeom prst="rect">
          <a:avLst/>
        </a:prstGeom>
      </xdr:spPr>
    </xdr:pic>
    <xdr:clientData/>
  </xdr:twoCellAnchor>
  <xdr:twoCellAnchor editAs="oneCell">
    <xdr:from>
      <xdr:col>124</xdr:col>
      <xdr:colOff>63500</xdr:colOff>
      <xdr:row>21</xdr:row>
      <xdr:rowOff>127001</xdr:rowOff>
    </xdr:from>
    <xdr:to>
      <xdr:col>128</xdr:col>
      <xdr:colOff>812800</xdr:colOff>
      <xdr:row>35</xdr:row>
      <xdr:rowOff>110639</xdr:rowOff>
    </xdr:to>
    <xdr:pic>
      <xdr:nvPicPr>
        <xdr:cNvPr id="231" name="Picture 230">
          <a:extLst>
            <a:ext uri="{FF2B5EF4-FFF2-40B4-BE49-F238E27FC236}">
              <a16:creationId xmlns:a16="http://schemas.microsoft.com/office/drawing/2014/main" id="{CFE6962A-9052-0462-DAE9-0AE3C5B58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5961200" y="4318001"/>
          <a:ext cx="4051300" cy="2764938"/>
        </a:xfrm>
        <a:prstGeom prst="rect">
          <a:avLst/>
        </a:prstGeom>
      </xdr:spPr>
    </xdr:pic>
    <xdr:clientData/>
  </xdr:twoCellAnchor>
  <xdr:twoCellAnchor editAs="oneCell">
    <xdr:from>
      <xdr:col>124</xdr:col>
      <xdr:colOff>76200</xdr:colOff>
      <xdr:row>40</xdr:row>
      <xdr:rowOff>50800</xdr:rowOff>
    </xdr:from>
    <xdr:to>
      <xdr:col>128</xdr:col>
      <xdr:colOff>787400</xdr:colOff>
      <xdr:row>53</xdr:row>
      <xdr:rowOff>14737</xdr:rowOff>
    </xdr:to>
    <xdr:pic>
      <xdr:nvPicPr>
        <xdr:cNvPr id="232" name="Picture 231">
          <a:extLst>
            <a:ext uri="{FF2B5EF4-FFF2-40B4-BE49-F238E27FC236}">
              <a16:creationId xmlns:a16="http://schemas.microsoft.com/office/drawing/2014/main" id="{52025511-3CF5-77FF-CFE5-4EF66BD99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5973900" y="8013700"/>
          <a:ext cx="4013200" cy="2516637"/>
        </a:xfrm>
        <a:prstGeom prst="rect">
          <a:avLst/>
        </a:prstGeom>
      </xdr:spPr>
    </xdr:pic>
    <xdr:clientData/>
  </xdr:twoCellAnchor>
  <xdr:twoCellAnchor editAs="oneCell">
    <xdr:from>
      <xdr:col>125</xdr:col>
      <xdr:colOff>12700</xdr:colOff>
      <xdr:row>3</xdr:row>
      <xdr:rowOff>76200</xdr:rowOff>
    </xdr:from>
    <xdr:to>
      <xdr:col>128</xdr:col>
      <xdr:colOff>38100</xdr:colOff>
      <xdr:row>17</xdr:row>
      <xdr:rowOff>179614</xdr:rowOff>
    </xdr:to>
    <xdr:pic>
      <xdr:nvPicPr>
        <xdr:cNvPr id="233" name="Picture 232">
          <a:extLst>
            <a:ext uri="{FF2B5EF4-FFF2-40B4-BE49-F238E27FC236}">
              <a16:creationId xmlns:a16="http://schemas.microsoft.com/office/drawing/2014/main" id="{32C6449F-FBB0-D2FD-6349-E1D2B0C29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6735900" y="685800"/>
          <a:ext cx="2501900" cy="2859314"/>
        </a:xfrm>
        <a:prstGeom prst="rect">
          <a:avLst/>
        </a:prstGeom>
      </xdr:spPr>
    </xdr:pic>
    <xdr:clientData/>
  </xdr:twoCellAnchor>
  <xdr:twoCellAnchor editAs="oneCell">
    <xdr:from>
      <xdr:col>139</xdr:col>
      <xdr:colOff>152400</xdr:colOff>
      <xdr:row>3</xdr:row>
      <xdr:rowOff>50800</xdr:rowOff>
    </xdr:from>
    <xdr:to>
      <xdr:col>141</xdr:col>
      <xdr:colOff>550897</xdr:colOff>
      <xdr:row>24</xdr:row>
      <xdr:rowOff>139700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FB9E24F-6778-168C-32AC-F45D04667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7784900" y="736600"/>
          <a:ext cx="2049497" cy="4267200"/>
        </a:xfrm>
        <a:prstGeom prst="rect">
          <a:avLst/>
        </a:prstGeom>
      </xdr:spPr>
    </xdr:pic>
    <xdr:clientData/>
  </xdr:twoCellAnchor>
  <xdr:twoCellAnchor editAs="oneCell">
    <xdr:from>
      <xdr:col>138</xdr:col>
      <xdr:colOff>393700</xdr:colOff>
      <xdr:row>28</xdr:row>
      <xdr:rowOff>63500</xdr:rowOff>
    </xdr:from>
    <xdr:to>
      <xdr:col>142</xdr:col>
      <xdr:colOff>469900</xdr:colOff>
      <xdr:row>49</xdr:row>
      <xdr:rowOff>170654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C7BE5BC-B11C-08FB-A060-7308C329E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7200700" y="5740400"/>
          <a:ext cx="3378200" cy="4221954"/>
        </a:xfrm>
        <a:prstGeom prst="rect">
          <a:avLst/>
        </a:prstGeom>
      </xdr:spPr>
    </xdr:pic>
    <xdr:clientData/>
  </xdr:twoCellAnchor>
  <xdr:twoCellAnchor editAs="oneCell">
    <xdr:from>
      <xdr:col>139</xdr:col>
      <xdr:colOff>38101</xdr:colOff>
      <xdr:row>53</xdr:row>
      <xdr:rowOff>50800</xdr:rowOff>
    </xdr:from>
    <xdr:to>
      <xdr:col>142</xdr:col>
      <xdr:colOff>68105</xdr:colOff>
      <xdr:row>74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FA361A9-9CAE-4C14-C5DF-D03185A3A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7670601" y="10642600"/>
          <a:ext cx="2506504" cy="4279900"/>
        </a:xfrm>
        <a:prstGeom prst="rect">
          <a:avLst/>
        </a:prstGeom>
      </xdr:spPr>
    </xdr:pic>
    <xdr:clientData/>
  </xdr:twoCellAnchor>
  <xdr:oneCellAnchor>
    <xdr:from>
      <xdr:col>153</xdr:col>
      <xdr:colOff>152400</xdr:colOff>
      <xdr:row>3</xdr:row>
      <xdr:rowOff>50800</xdr:rowOff>
    </xdr:from>
    <xdr:ext cx="2049497" cy="4267200"/>
    <xdr:pic>
      <xdr:nvPicPr>
        <xdr:cNvPr id="7" name="Picture 6">
          <a:extLst>
            <a:ext uri="{FF2B5EF4-FFF2-40B4-BE49-F238E27FC236}">
              <a16:creationId xmlns:a16="http://schemas.microsoft.com/office/drawing/2014/main" id="{1176E787-7ECB-1047-9118-F5CFB6EA4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7784900" y="736600"/>
          <a:ext cx="2049497" cy="4267200"/>
        </a:xfrm>
        <a:prstGeom prst="rect">
          <a:avLst/>
        </a:prstGeom>
      </xdr:spPr>
    </xdr:pic>
    <xdr:clientData/>
  </xdr:oneCellAnchor>
  <xdr:oneCellAnchor>
    <xdr:from>
      <xdr:col>152</xdr:col>
      <xdr:colOff>393700</xdr:colOff>
      <xdr:row>28</xdr:row>
      <xdr:rowOff>63500</xdr:rowOff>
    </xdr:from>
    <xdr:ext cx="3378200" cy="4221954"/>
    <xdr:pic>
      <xdr:nvPicPr>
        <xdr:cNvPr id="8" name="Picture 7">
          <a:extLst>
            <a:ext uri="{FF2B5EF4-FFF2-40B4-BE49-F238E27FC236}">
              <a16:creationId xmlns:a16="http://schemas.microsoft.com/office/drawing/2014/main" id="{75D35274-E351-0449-87CB-919C43889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7200700" y="5740400"/>
          <a:ext cx="3378200" cy="4221954"/>
        </a:xfrm>
        <a:prstGeom prst="rect">
          <a:avLst/>
        </a:prstGeom>
      </xdr:spPr>
    </xdr:pic>
    <xdr:clientData/>
  </xdr:oneCellAnchor>
  <xdr:oneCellAnchor>
    <xdr:from>
      <xdr:col>153</xdr:col>
      <xdr:colOff>38101</xdr:colOff>
      <xdr:row>53</xdr:row>
      <xdr:rowOff>50800</xdr:rowOff>
    </xdr:from>
    <xdr:ext cx="2506504" cy="4279900"/>
    <xdr:pic>
      <xdr:nvPicPr>
        <xdr:cNvPr id="9" name="Picture 8">
          <a:extLst>
            <a:ext uri="{FF2B5EF4-FFF2-40B4-BE49-F238E27FC236}">
              <a16:creationId xmlns:a16="http://schemas.microsoft.com/office/drawing/2014/main" id="{D3D0D6FA-F73A-964F-932D-561A8029B1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7670601" y="10642600"/>
          <a:ext cx="2506504" cy="4279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INFO.ALIFAB@GMAIL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28"/>
  <sheetViews>
    <sheetView tabSelected="1" zoomScale="137" workbookViewId="0">
      <selection activeCell="B7" sqref="B7"/>
    </sheetView>
  </sheetViews>
  <sheetFormatPr baseColWidth="10" defaultColWidth="8.83203125" defaultRowHeight="15"/>
  <cols>
    <col min="1" max="2" width="16.5" bestFit="1" customWidth="1"/>
    <col min="3" max="3" width="15.1640625" bestFit="1" customWidth="1"/>
    <col min="5" max="5" width="17.1640625" bestFit="1" customWidth="1"/>
    <col min="6" max="6" width="17" bestFit="1" customWidth="1"/>
    <col min="7" max="7" width="26.83203125" bestFit="1" customWidth="1"/>
    <col min="8" max="8" width="17" customWidth="1"/>
    <col min="10" max="10" width="16.5" bestFit="1" customWidth="1"/>
    <col min="11" max="11" width="13.6640625" bestFit="1" customWidth="1"/>
  </cols>
  <sheetData>
    <row r="1" spans="1:11">
      <c r="A1" s="8" t="s">
        <v>15</v>
      </c>
      <c r="B1" s="130"/>
      <c r="C1" s="131"/>
      <c r="D1" s="131"/>
      <c r="E1" s="132"/>
    </row>
    <row r="2" spans="1:11" ht="16" thickBot="1">
      <c r="A2" s="87" t="s">
        <v>0</v>
      </c>
      <c r="B2" s="133"/>
      <c r="C2" s="134"/>
      <c r="D2" s="134"/>
      <c r="E2" s="135"/>
    </row>
    <row r="3" spans="1:11" ht="16" thickBot="1">
      <c r="A3" s="88" t="s">
        <v>225</v>
      </c>
      <c r="B3" s="136"/>
      <c r="C3" s="137"/>
      <c r="D3" s="137"/>
      <c r="E3" s="138"/>
    </row>
    <row r="4" spans="1:11" ht="16" thickBot="1"/>
    <row r="5" spans="1:11" ht="16" thickBot="1">
      <c r="A5" s="11" t="s">
        <v>16</v>
      </c>
      <c r="B5" s="12" t="s">
        <v>10</v>
      </c>
      <c r="C5" s="12" t="s">
        <v>17</v>
      </c>
      <c r="D5" s="12" t="s">
        <v>18</v>
      </c>
      <c r="E5" s="12" t="s">
        <v>11</v>
      </c>
      <c r="F5" s="13" t="s">
        <v>207</v>
      </c>
      <c r="G5" s="128" t="s">
        <v>224</v>
      </c>
      <c r="H5" s="129" t="s">
        <v>213</v>
      </c>
      <c r="J5" s="127" t="s">
        <v>9</v>
      </c>
    </row>
    <row r="6" spans="1:11">
      <c r="E6">
        <f t="shared" ref="E6:E17" si="0">C6*D6</f>
        <v>0</v>
      </c>
      <c r="F6" t="s">
        <v>206</v>
      </c>
      <c r="J6" s="7" t="str" cm="1">
        <f t="array" ref="J6">IFERROR(
  INDEX($B$6:$B$1000,
    MATCH(0,
      IF($B$6:$B$1000&lt;&gt;"",
        COUNTIF($J$5:J5,$B$6:$B$1000),
        1
      ),
    0)
  ),
"")</f>
        <v/>
      </c>
    </row>
    <row r="7" spans="1:11">
      <c r="E7">
        <f t="shared" si="0"/>
        <v>0</v>
      </c>
      <c r="F7" t="s">
        <v>206</v>
      </c>
      <c r="J7" s="7" t="str" cm="1">
        <f t="array" ref="J7">IFERROR(
  INDEX($B$6:$B$1000,
    MATCH(0,
      IF($B$6:$B$1000&lt;&gt;"",
        COUNTIF($J$5:J6,$B$6:$B$1000),
        1
      ),
    0)
  ),
"")</f>
        <v/>
      </c>
    </row>
    <row r="8" spans="1:11">
      <c r="E8">
        <f t="shared" si="0"/>
        <v>0</v>
      </c>
      <c r="F8" t="s">
        <v>206</v>
      </c>
      <c r="J8" s="7" t="str" cm="1">
        <f t="array" ref="J8">IFERROR(
  INDEX($B$6:$B$1000,
    MATCH(0,
      IF($B$6:$B$1000&lt;&gt;"",
        COUNTIF($J$5:J7,$B$6:$B$1000),
        1
      ),
    0)
  ),
"")</f>
        <v/>
      </c>
    </row>
    <row r="9" spans="1:11">
      <c r="E9">
        <f t="shared" si="0"/>
        <v>0</v>
      </c>
      <c r="F9" t="s">
        <v>206</v>
      </c>
      <c r="J9" s="7" t="str" cm="1">
        <f t="array" ref="J9">IFERROR(
  INDEX($B$6:$B$1000,
    MATCH(0,
      IF($B$6:$B$1000&lt;&gt;"",
        COUNTIF($J$5:J8,$B$6:$B$1000),
        1
      ),
    0)
  ),
"")</f>
        <v/>
      </c>
    </row>
    <row r="10" spans="1:11">
      <c r="B10" s="36"/>
      <c r="E10">
        <f t="shared" si="0"/>
        <v>0</v>
      </c>
      <c r="F10" t="s">
        <v>206</v>
      </c>
      <c r="J10" s="7" t="str" cm="1">
        <f t="array" ref="J10">IFERROR(
  INDEX($B$6:$B$1000,
    MATCH(0,
      IF($B$6:$B$1000&lt;&gt;"",
        COUNTIF($J$5:J9,$B$6:$B$1000),
        1
      ),
    0)
  ),
"")</f>
        <v/>
      </c>
    </row>
    <row r="11" spans="1:11">
      <c r="B11" s="36"/>
      <c r="E11">
        <f t="shared" si="0"/>
        <v>0</v>
      </c>
      <c r="F11" t="s">
        <v>206</v>
      </c>
      <c r="J11" s="7" t="str" cm="1">
        <f t="array" ref="J11">IFERROR(
  INDEX($B$6:$B$1000,
    MATCH(0,
      IF($B$6:$B$1000&lt;&gt;"",
        COUNTIF($J$5:J10,$B$6:$B$1000),
        1
      ),
    0)
  ),
"")</f>
        <v/>
      </c>
      <c r="K11" s="16"/>
    </row>
    <row r="12" spans="1:11">
      <c r="B12" s="36"/>
      <c r="E12">
        <f t="shared" si="0"/>
        <v>0</v>
      </c>
      <c r="F12" t="s">
        <v>206</v>
      </c>
      <c r="J12" s="7" t="str" cm="1">
        <f t="array" ref="J12">IFERROR(
  INDEX($B$6:$B$1000,
    MATCH(0,
      IF($B$6:$B$1000&lt;&gt;"",
        COUNTIF($J$5:J11,$B$6:$B$1000),
        1
      ),
    0)
  ),
"")</f>
        <v/>
      </c>
      <c r="K12" s="16"/>
    </row>
    <row r="13" spans="1:11">
      <c r="B13" s="36"/>
      <c r="E13">
        <f t="shared" si="0"/>
        <v>0</v>
      </c>
      <c r="F13" t="s">
        <v>206</v>
      </c>
      <c r="J13" s="7" t="str" cm="1">
        <f t="array" ref="J13">IFERROR(
  INDEX($B$6:$B$1000,
    MATCH(0,
      IF($B$6:$B$1000&lt;&gt;"",
        COUNTIF($J$5:J12,$B$6:$B$1000),
        1
      ),
    0)
  ),
"")</f>
        <v/>
      </c>
    </row>
    <row r="14" spans="1:11">
      <c r="B14" s="36"/>
      <c r="E14">
        <f t="shared" si="0"/>
        <v>0</v>
      </c>
      <c r="F14" t="s">
        <v>206</v>
      </c>
      <c r="J14" s="7" t="str" cm="1">
        <f t="array" ref="J14">IFERROR(
  INDEX($B$6:$B$1000,
    MATCH(0,
      IF($B$6:$B$1000&lt;&gt;"",
        COUNTIF($J$5:J13,$B$6:$B$1000),
        1
      ),
    0)
  ),
"")</f>
        <v/>
      </c>
    </row>
    <row r="15" spans="1:11">
      <c r="B15" s="36"/>
      <c r="E15">
        <f t="shared" si="0"/>
        <v>0</v>
      </c>
      <c r="F15" t="s">
        <v>206</v>
      </c>
      <c r="J15" s="7" t="str" cm="1">
        <f t="array" ref="J15">IFERROR(
  INDEX($B$6:$B$1000,
    MATCH(0,
      IF($B$6:$B$1000&lt;&gt;"",
        COUNTIF($J$5:J14,$B$6:$B$1000),
        1
      ),
    0)
  ),
"")</f>
        <v/>
      </c>
    </row>
    <row r="16" spans="1:11">
      <c r="E16">
        <f t="shared" si="0"/>
        <v>0</v>
      </c>
      <c r="F16" t="s">
        <v>206</v>
      </c>
      <c r="J16" s="7" t="str" cm="1">
        <f t="array" ref="J16">IFERROR(
  INDEX($B$6:$B$1000,
    MATCH(0,
      IF($B$6:$B$1000&lt;&gt;"",
        COUNTIF($J$5:J15,$B$6:$B$1000),
        1
      ),
    0)
  ),
"")</f>
        <v/>
      </c>
    </row>
    <row r="17" spans="2:10">
      <c r="E17">
        <f t="shared" si="0"/>
        <v>0</v>
      </c>
      <c r="F17" t="s">
        <v>206</v>
      </c>
      <c r="J17" s="7" t="str" cm="1">
        <f t="array" ref="J17">IFERROR(
  INDEX($B$6:$B$1000,
    MATCH(0,
      IF($B$6:$B$1000&lt;&gt;"",
        COUNTIF($J$5:J16,$B$6:$B$1000),
        1
      ),
    0)
  ),
"")</f>
        <v/>
      </c>
    </row>
    <row r="18" spans="2:10">
      <c r="B18" s="36"/>
      <c r="E18">
        <f t="shared" ref="E18:E19" si="1">C18*D18</f>
        <v>0</v>
      </c>
      <c r="F18" t="s">
        <v>206</v>
      </c>
      <c r="J18" s="7" t="str" cm="1">
        <f t="array" ref="J18">IFERROR(
  INDEX($B$6:$B$1000,
    MATCH(0,
      IF($B$6:$B$1000&lt;&gt;"",
        COUNTIF($J$5:J17,$B$6:$B$1000),
        1
      ),
    0)
  ),
"")</f>
        <v/>
      </c>
    </row>
    <row r="19" spans="2:10">
      <c r="B19" s="36"/>
      <c r="E19">
        <f t="shared" si="1"/>
        <v>0</v>
      </c>
      <c r="F19" t="s">
        <v>206</v>
      </c>
      <c r="J19" s="7" t="str" cm="1">
        <f t="array" ref="J19">IFERROR(
  INDEX($B$6:$B$1000,
    MATCH(0,
      IF($B$6:$B$1000&lt;&gt;"",
        COUNTIF($J$5:J18,$B$6:$B$1000),
        1
      ),
    0)
  ),
"")</f>
        <v/>
      </c>
    </row>
    <row r="20" spans="2:10">
      <c r="B20" s="36"/>
      <c r="E20">
        <f t="shared" ref="E20:E80" si="2">C20*D20</f>
        <v>0</v>
      </c>
      <c r="F20" t="s">
        <v>206</v>
      </c>
      <c r="J20" s="7" t="str" cm="1">
        <f t="array" ref="J20">IFERROR(
  INDEX($B$6:$B$1000,
    MATCH(0,
      IF($B$6:$B$1000&lt;&gt;"",
        COUNTIF($J$5:J19,$B$6:$B$1000),
        1
      ),
    0)
  ),
"")</f>
        <v/>
      </c>
    </row>
    <row r="21" spans="2:10">
      <c r="B21" s="36"/>
      <c r="E21">
        <f t="shared" si="2"/>
        <v>0</v>
      </c>
      <c r="F21" t="s">
        <v>206</v>
      </c>
      <c r="J21" s="7" t="str" cm="1">
        <f t="array" ref="J21">IFERROR(
  INDEX($B$6:$B$1000,
    MATCH(0,
      IF($B$6:$B$1000&lt;&gt;"",
        COUNTIF($J$5:J20,$B$6:$B$1000),
        1
      ),
    0)
  ),
"")</f>
        <v/>
      </c>
    </row>
    <row r="22" spans="2:10">
      <c r="B22" s="36"/>
      <c r="E22">
        <f t="shared" si="2"/>
        <v>0</v>
      </c>
      <c r="F22" t="s">
        <v>206</v>
      </c>
      <c r="J22" s="7" t="str" cm="1">
        <f t="array" ref="J22">IFERROR(
  INDEX($B$6:$B$1000,
    MATCH(0,
      IF($B$6:$B$1000&lt;&gt;"",
        COUNTIF($J$5:J21,$B$6:$B$1000),
        1
      ),
    0)
  ),
"")</f>
        <v/>
      </c>
    </row>
    <row r="23" spans="2:10">
      <c r="B23" s="36"/>
      <c r="E23">
        <f t="shared" si="2"/>
        <v>0</v>
      </c>
      <c r="F23" t="s">
        <v>206</v>
      </c>
      <c r="J23" s="7" t="str" cm="1">
        <f t="array" ref="J23">IFERROR(
  INDEX($B$6:$B$1000,
    MATCH(0,
      IF($B$6:$B$1000&lt;&gt;"",
        COUNTIF($J$5:J22,$B$6:$B$1000),
        1
      ),
    0)
  ),
"")</f>
        <v/>
      </c>
    </row>
    <row r="24" spans="2:10">
      <c r="B24" s="36"/>
      <c r="E24">
        <f t="shared" si="2"/>
        <v>0</v>
      </c>
      <c r="F24" t="s">
        <v>206</v>
      </c>
      <c r="J24" s="7" t="str" cm="1">
        <f t="array" ref="J24">IFERROR(
  INDEX($B$6:$B$1000,
    MATCH(0,
      IF($B$6:$B$1000&lt;&gt;"",
        COUNTIF($J$5:J23,$B$6:$B$1000),
        1
      ),
    0)
  ),
"")</f>
        <v/>
      </c>
    </row>
    <row r="25" spans="2:10">
      <c r="B25" s="36"/>
      <c r="E25">
        <f t="shared" si="2"/>
        <v>0</v>
      </c>
      <c r="F25" t="s">
        <v>206</v>
      </c>
      <c r="J25" s="7" t="str" cm="1">
        <f t="array" ref="J25">IFERROR(
  INDEX($B$6:$B$1000,
    MATCH(0,
      IF($B$6:$B$1000&lt;&gt;"",
        COUNTIF($J$5:J24,$B$6:$B$1000),
        1
      ),
    0)
  ),
"")</f>
        <v/>
      </c>
    </row>
    <row r="26" spans="2:10">
      <c r="B26" s="36"/>
      <c r="E26">
        <f t="shared" si="2"/>
        <v>0</v>
      </c>
      <c r="F26" t="s">
        <v>206</v>
      </c>
    </row>
    <row r="27" spans="2:10">
      <c r="B27" s="36"/>
      <c r="E27">
        <f t="shared" si="2"/>
        <v>0</v>
      </c>
      <c r="F27" t="s">
        <v>206</v>
      </c>
    </row>
    <row r="28" spans="2:10">
      <c r="B28" s="36"/>
      <c r="E28">
        <f t="shared" si="2"/>
        <v>0</v>
      </c>
      <c r="F28" t="s">
        <v>206</v>
      </c>
    </row>
    <row r="29" spans="2:10">
      <c r="B29" s="36"/>
      <c r="E29">
        <f t="shared" si="2"/>
        <v>0</v>
      </c>
      <c r="F29" t="s">
        <v>206</v>
      </c>
    </row>
    <row r="30" spans="2:10">
      <c r="E30">
        <f t="shared" si="2"/>
        <v>0</v>
      </c>
      <c r="F30" t="s">
        <v>206</v>
      </c>
    </row>
    <row r="31" spans="2:10">
      <c r="E31">
        <f t="shared" si="2"/>
        <v>0</v>
      </c>
      <c r="F31" t="s">
        <v>206</v>
      </c>
    </row>
    <row r="32" spans="2:10">
      <c r="E32">
        <f t="shared" si="2"/>
        <v>0</v>
      </c>
      <c r="F32" t="s">
        <v>206</v>
      </c>
    </row>
    <row r="33" spans="2:6">
      <c r="E33">
        <f t="shared" si="2"/>
        <v>0</v>
      </c>
      <c r="F33" t="s">
        <v>206</v>
      </c>
    </row>
    <row r="34" spans="2:6">
      <c r="B34" s="36"/>
      <c r="E34">
        <f t="shared" si="2"/>
        <v>0</v>
      </c>
      <c r="F34" t="s">
        <v>206</v>
      </c>
    </row>
    <row r="35" spans="2:6">
      <c r="B35" s="36"/>
      <c r="E35">
        <f t="shared" si="2"/>
        <v>0</v>
      </c>
      <c r="F35" t="s">
        <v>206</v>
      </c>
    </row>
    <row r="36" spans="2:6">
      <c r="B36" s="36"/>
      <c r="E36">
        <f t="shared" si="2"/>
        <v>0</v>
      </c>
      <c r="F36" t="s">
        <v>206</v>
      </c>
    </row>
    <row r="37" spans="2:6">
      <c r="B37" s="36"/>
      <c r="E37">
        <f t="shared" si="2"/>
        <v>0</v>
      </c>
      <c r="F37" t="s">
        <v>206</v>
      </c>
    </row>
    <row r="38" spans="2:6">
      <c r="B38" s="36"/>
      <c r="E38">
        <f t="shared" si="2"/>
        <v>0</v>
      </c>
      <c r="F38" t="s">
        <v>206</v>
      </c>
    </row>
    <row r="39" spans="2:6">
      <c r="B39" s="36"/>
      <c r="E39">
        <f t="shared" si="2"/>
        <v>0</v>
      </c>
      <c r="F39" t="s">
        <v>206</v>
      </c>
    </row>
    <row r="40" spans="2:6">
      <c r="B40" s="36"/>
      <c r="E40">
        <f t="shared" si="2"/>
        <v>0</v>
      </c>
      <c r="F40" t="s">
        <v>206</v>
      </c>
    </row>
    <row r="41" spans="2:6">
      <c r="B41" s="36"/>
      <c r="E41">
        <f t="shared" si="2"/>
        <v>0</v>
      </c>
      <c r="F41" t="s">
        <v>206</v>
      </c>
    </row>
    <row r="42" spans="2:6">
      <c r="B42" s="36"/>
      <c r="E42">
        <f t="shared" si="2"/>
        <v>0</v>
      </c>
      <c r="F42" t="s">
        <v>206</v>
      </c>
    </row>
    <row r="43" spans="2:6">
      <c r="B43" s="36"/>
      <c r="E43">
        <f t="shared" si="2"/>
        <v>0</v>
      </c>
      <c r="F43" t="s">
        <v>206</v>
      </c>
    </row>
    <row r="44" spans="2:6">
      <c r="B44" s="36"/>
      <c r="E44">
        <f t="shared" si="2"/>
        <v>0</v>
      </c>
      <c r="F44" t="s">
        <v>206</v>
      </c>
    </row>
    <row r="45" spans="2:6">
      <c r="B45" s="36"/>
      <c r="E45">
        <f t="shared" si="2"/>
        <v>0</v>
      </c>
      <c r="F45" t="s">
        <v>206</v>
      </c>
    </row>
    <row r="46" spans="2:6">
      <c r="B46" s="36"/>
      <c r="E46">
        <f t="shared" si="2"/>
        <v>0</v>
      </c>
      <c r="F46" t="s">
        <v>206</v>
      </c>
    </row>
    <row r="47" spans="2:6">
      <c r="B47" s="36"/>
      <c r="E47">
        <f t="shared" si="2"/>
        <v>0</v>
      </c>
      <c r="F47" t="s">
        <v>206</v>
      </c>
    </row>
    <row r="48" spans="2:6">
      <c r="B48" s="36"/>
      <c r="E48">
        <f t="shared" si="2"/>
        <v>0</v>
      </c>
      <c r="F48" t="s">
        <v>206</v>
      </c>
    </row>
    <row r="49" spans="2:6">
      <c r="B49" s="36"/>
      <c r="E49">
        <f t="shared" si="2"/>
        <v>0</v>
      </c>
      <c r="F49" t="s">
        <v>206</v>
      </c>
    </row>
    <row r="50" spans="2:6">
      <c r="B50" s="36"/>
      <c r="E50">
        <f t="shared" si="2"/>
        <v>0</v>
      </c>
      <c r="F50" t="s">
        <v>206</v>
      </c>
    </row>
    <row r="51" spans="2:6">
      <c r="B51" s="36"/>
      <c r="E51">
        <f t="shared" si="2"/>
        <v>0</v>
      </c>
      <c r="F51" t="s">
        <v>206</v>
      </c>
    </row>
    <row r="52" spans="2:6">
      <c r="B52" s="36"/>
      <c r="E52">
        <f t="shared" si="2"/>
        <v>0</v>
      </c>
      <c r="F52" t="s">
        <v>206</v>
      </c>
    </row>
    <row r="53" spans="2:6">
      <c r="B53" s="36"/>
      <c r="E53">
        <f t="shared" si="2"/>
        <v>0</v>
      </c>
      <c r="F53" t="s">
        <v>206</v>
      </c>
    </row>
    <row r="54" spans="2:6">
      <c r="E54">
        <f t="shared" si="2"/>
        <v>0</v>
      </c>
      <c r="F54" t="s">
        <v>206</v>
      </c>
    </row>
    <row r="55" spans="2:6">
      <c r="E55">
        <f t="shared" si="2"/>
        <v>0</v>
      </c>
      <c r="F55" t="s">
        <v>206</v>
      </c>
    </row>
    <row r="56" spans="2:6">
      <c r="E56">
        <f t="shared" si="2"/>
        <v>0</v>
      </c>
      <c r="F56" t="s">
        <v>206</v>
      </c>
    </row>
    <row r="57" spans="2:6">
      <c r="E57">
        <f t="shared" si="2"/>
        <v>0</v>
      </c>
      <c r="F57" t="s">
        <v>206</v>
      </c>
    </row>
    <row r="58" spans="2:6">
      <c r="B58" s="36"/>
      <c r="E58">
        <f t="shared" si="2"/>
        <v>0</v>
      </c>
      <c r="F58" t="s">
        <v>206</v>
      </c>
    </row>
    <row r="59" spans="2:6">
      <c r="B59" s="36"/>
      <c r="E59">
        <f t="shared" si="2"/>
        <v>0</v>
      </c>
      <c r="F59" t="s">
        <v>206</v>
      </c>
    </row>
    <row r="60" spans="2:6">
      <c r="B60" s="36"/>
      <c r="E60">
        <f t="shared" ref="E60:E63" si="3">C60*D60</f>
        <v>0</v>
      </c>
      <c r="F60" t="s">
        <v>206</v>
      </c>
    </row>
    <row r="61" spans="2:6">
      <c r="B61" s="36"/>
      <c r="E61">
        <f t="shared" si="3"/>
        <v>0</v>
      </c>
      <c r="F61" t="s">
        <v>206</v>
      </c>
    </row>
    <row r="62" spans="2:6">
      <c r="B62" s="36"/>
      <c r="E62">
        <f t="shared" si="3"/>
        <v>0</v>
      </c>
      <c r="F62" t="s">
        <v>206</v>
      </c>
    </row>
    <row r="63" spans="2:6">
      <c r="B63" s="36"/>
      <c r="E63">
        <f t="shared" si="3"/>
        <v>0</v>
      </c>
      <c r="F63" t="s">
        <v>206</v>
      </c>
    </row>
    <row r="64" spans="2:6">
      <c r="B64" s="36"/>
      <c r="E64">
        <f t="shared" si="2"/>
        <v>0</v>
      </c>
      <c r="F64" t="s">
        <v>206</v>
      </c>
    </row>
    <row r="65" spans="2:6">
      <c r="B65" s="36"/>
      <c r="E65">
        <f t="shared" si="2"/>
        <v>0</v>
      </c>
      <c r="F65" t="s">
        <v>206</v>
      </c>
    </row>
    <row r="66" spans="2:6">
      <c r="B66" s="36"/>
      <c r="E66">
        <f t="shared" si="2"/>
        <v>0</v>
      </c>
      <c r="F66" t="s">
        <v>206</v>
      </c>
    </row>
    <row r="67" spans="2:6">
      <c r="B67" s="36"/>
      <c r="E67">
        <f t="shared" si="2"/>
        <v>0</v>
      </c>
      <c r="F67" t="s">
        <v>206</v>
      </c>
    </row>
    <row r="68" spans="2:6">
      <c r="B68" s="36"/>
      <c r="E68">
        <f t="shared" si="2"/>
        <v>0</v>
      </c>
      <c r="F68" t="s">
        <v>206</v>
      </c>
    </row>
    <row r="69" spans="2:6">
      <c r="B69" s="36"/>
      <c r="E69">
        <f t="shared" si="2"/>
        <v>0</v>
      </c>
      <c r="F69" t="s">
        <v>206</v>
      </c>
    </row>
    <row r="70" spans="2:6">
      <c r="B70" s="36"/>
      <c r="E70">
        <f t="shared" si="2"/>
        <v>0</v>
      </c>
      <c r="F70" t="s">
        <v>206</v>
      </c>
    </row>
    <row r="71" spans="2:6">
      <c r="B71" s="36"/>
      <c r="E71">
        <f t="shared" si="2"/>
        <v>0</v>
      </c>
      <c r="F71" t="s">
        <v>206</v>
      </c>
    </row>
    <row r="72" spans="2:6">
      <c r="B72" s="36"/>
      <c r="E72">
        <f t="shared" si="2"/>
        <v>0</v>
      </c>
      <c r="F72" t="s">
        <v>206</v>
      </c>
    </row>
    <row r="73" spans="2:6">
      <c r="B73" s="36"/>
      <c r="E73">
        <f t="shared" si="2"/>
        <v>0</v>
      </c>
      <c r="F73" t="s">
        <v>206</v>
      </c>
    </row>
    <row r="74" spans="2:6">
      <c r="B74" s="36"/>
      <c r="E74">
        <f t="shared" si="2"/>
        <v>0</v>
      </c>
      <c r="F74" t="s">
        <v>206</v>
      </c>
    </row>
    <row r="75" spans="2:6">
      <c r="B75" s="36"/>
      <c r="E75">
        <f t="shared" si="2"/>
        <v>0</v>
      </c>
      <c r="F75" t="s">
        <v>206</v>
      </c>
    </row>
    <row r="76" spans="2:6">
      <c r="B76" s="36"/>
      <c r="E76">
        <f t="shared" si="2"/>
        <v>0</v>
      </c>
      <c r="F76" t="s">
        <v>206</v>
      </c>
    </row>
    <row r="77" spans="2:6">
      <c r="B77" s="36"/>
      <c r="E77">
        <f t="shared" si="2"/>
        <v>0</v>
      </c>
      <c r="F77" t="s">
        <v>206</v>
      </c>
    </row>
    <row r="78" spans="2:6">
      <c r="E78">
        <f t="shared" si="2"/>
        <v>0</v>
      </c>
      <c r="F78" t="s">
        <v>206</v>
      </c>
    </row>
    <row r="79" spans="2:6">
      <c r="E79">
        <f t="shared" si="2"/>
        <v>0</v>
      </c>
      <c r="F79" t="s">
        <v>206</v>
      </c>
    </row>
    <row r="80" spans="2:6">
      <c r="E80">
        <f t="shared" si="2"/>
        <v>0</v>
      </c>
      <c r="F80" t="s">
        <v>206</v>
      </c>
    </row>
    <row r="81" spans="2:6">
      <c r="B81" s="36"/>
      <c r="E81">
        <f t="shared" ref="E81:E144" si="4">C81*D81</f>
        <v>0</v>
      </c>
      <c r="F81" t="s">
        <v>206</v>
      </c>
    </row>
    <row r="82" spans="2:6">
      <c r="B82" s="36"/>
      <c r="E82">
        <f t="shared" si="4"/>
        <v>0</v>
      </c>
      <c r="F82" t="s">
        <v>206</v>
      </c>
    </row>
    <row r="83" spans="2:6">
      <c r="B83" s="36"/>
      <c r="E83">
        <f t="shared" si="4"/>
        <v>0</v>
      </c>
      <c r="F83" t="s">
        <v>206</v>
      </c>
    </row>
    <row r="84" spans="2:6">
      <c r="B84" s="36"/>
      <c r="E84">
        <f t="shared" si="4"/>
        <v>0</v>
      </c>
      <c r="F84" t="s">
        <v>206</v>
      </c>
    </row>
    <row r="85" spans="2:6">
      <c r="B85" s="36"/>
      <c r="E85">
        <f t="shared" si="4"/>
        <v>0</v>
      </c>
      <c r="F85" t="s">
        <v>206</v>
      </c>
    </row>
    <row r="86" spans="2:6">
      <c r="B86" s="36"/>
      <c r="E86">
        <f t="shared" si="4"/>
        <v>0</v>
      </c>
      <c r="F86" t="s">
        <v>206</v>
      </c>
    </row>
    <row r="87" spans="2:6">
      <c r="B87" s="36"/>
      <c r="E87">
        <f t="shared" si="4"/>
        <v>0</v>
      </c>
      <c r="F87" t="s">
        <v>206</v>
      </c>
    </row>
    <row r="88" spans="2:6">
      <c r="B88" s="36"/>
      <c r="E88">
        <f t="shared" si="4"/>
        <v>0</v>
      </c>
      <c r="F88" t="s">
        <v>206</v>
      </c>
    </row>
    <row r="89" spans="2:6">
      <c r="B89" s="36"/>
      <c r="E89">
        <f t="shared" si="4"/>
        <v>0</v>
      </c>
      <c r="F89" t="s">
        <v>206</v>
      </c>
    </row>
    <row r="90" spans="2:6">
      <c r="B90" s="36"/>
      <c r="E90">
        <f t="shared" si="4"/>
        <v>0</v>
      </c>
      <c r="F90" t="s">
        <v>206</v>
      </c>
    </row>
    <row r="91" spans="2:6">
      <c r="B91" s="36"/>
      <c r="E91">
        <f t="shared" si="4"/>
        <v>0</v>
      </c>
      <c r="F91" t="s">
        <v>206</v>
      </c>
    </row>
    <row r="92" spans="2:6">
      <c r="B92" s="36"/>
      <c r="E92">
        <f t="shared" si="4"/>
        <v>0</v>
      </c>
      <c r="F92" t="s">
        <v>206</v>
      </c>
    </row>
    <row r="93" spans="2:6">
      <c r="B93" s="36"/>
      <c r="E93">
        <f t="shared" si="4"/>
        <v>0</v>
      </c>
      <c r="F93" t="s">
        <v>206</v>
      </c>
    </row>
    <row r="94" spans="2:6">
      <c r="B94" s="36"/>
      <c r="E94">
        <f t="shared" si="4"/>
        <v>0</v>
      </c>
      <c r="F94" t="s">
        <v>206</v>
      </c>
    </row>
    <row r="95" spans="2:6">
      <c r="B95" s="36"/>
      <c r="E95">
        <f t="shared" si="4"/>
        <v>0</v>
      </c>
      <c r="F95" t="s">
        <v>206</v>
      </c>
    </row>
    <row r="96" spans="2:6">
      <c r="B96" s="36"/>
      <c r="E96">
        <f t="shared" si="4"/>
        <v>0</v>
      </c>
      <c r="F96" t="s">
        <v>206</v>
      </c>
    </row>
    <row r="97" spans="2:6">
      <c r="E97">
        <f t="shared" si="4"/>
        <v>0</v>
      </c>
      <c r="F97" t="s">
        <v>206</v>
      </c>
    </row>
    <row r="98" spans="2:6">
      <c r="E98">
        <f t="shared" si="4"/>
        <v>0</v>
      </c>
      <c r="F98" t="s">
        <v>206</v>
      </c>
    </row>
    <row r="99" spans="2:6">
      <c r="E99">
        <f t="shared" si="4"/>
        <v>0</v>
      </c>
      <c r="F99" t="s">
        <v>206</v>
      </c>
    </row>
    <row r="100" spans="2:6">
      <c r="B100" s="36"/>
      <c r="E100">
        <f t="shared" si="4"/>
        <v>0</v>
      </c>
      <c r="F100" t="s">
        <v>206</v>
      </c>
    </row>
    <row r="101" spans="2:6">
      <c r="B101" s="36"/>
      <c r="E101">
        <f t="shared" si="4"/>
        <v>0</v>
      </c>
      <c r="F101" t="s">
        <v>206</v>
      </c>
    </row>
    <row r="102" spans="2:6">
      <c r="B102" s="36"/>
      <c r="E102">
        <f t="shared" si="4"/>
        <v>0</v>
      </c>
      <c r="F102" t="s">
        <v>206</v>
      </c>
    </row>
    <row r="103" spans="2:6">
      <c r="B103" s="36"/>
      <c r="E103">
        <f t="shared" si="4"/>
        <v>0</v>
      </c>
      <c r="F103" t="s">
        <v>206</v>
      </c>
    </row>
    <row r="104" spans="2:6">
      <c r="B104" s="36"/>
      <c r="E104">
        <f t="shared" si="4"/>
        <v>0</v>
      </c>
      <c r="F104" t="s">
        <v>206</v>
      </c>
    </row>
    <row r="105" spans="2:6">
      <c r="B105" s="36"/>
      <c r="E105">
        <f t="shared" si="4"/>
        <v>0</v>
      </c>
      <c r="F105" t="s">
        <v>206</v>
      </c>
    </row>
    <row r="106" spans="2:6">
      <c r="B106" s="36"/>
      <c r="E106">
        <f t="shared" si="4"/>
        <v>0</v>
      </c>
      <c r="F106" t="s">
        <v>206</v>
      </c>
    </row>
    <row r="107" spans="2:6">
      <c r="B107" s="36"/>
      <c r="E107">
        <f t="shared" si="4"/>
        <v>0</v>
      </c>
      <c r="F107" t="s">
        <v>206</v>
      </c>
    </row>
    <row r="108" spans="2:6">
      <c r="B108" s="36"/>
      <c r="E108">
        <f t="shared" si="4"/>
        <v>0</v>
      </c>
      <c r="F108" t="s">
        <v>206</v>
      </c>
    </row>
    <row r="109" spans="2:6">
      <c r="B109" s="36"/>
      <c r="E109">
        <f t="shared" si="4"/>
        <v>0</v>
      </c>
      <c r="F109" t="s">
        <v>206</v>
      </c>
    </row>
    <row r="110" spans="2:6">
      <c r="B110" s="36"/>
      <c r="E110">
        <f t="shared" si="4"/>
        <v>0</v>
      </c>
      <c r="F110" t="s">
        <v>206</v>
      </c>
    </row>
    <row r="111" spans="2:6">
      <c r="B111" s="36"/>
      <c r="E111">
        <f t="shared" si="4"/>
        <v>0</v>
      </c>
      <c r="F111" t="s">
        <v>206</v>
      </c>
    </row>
    <row r="112" spans="2:6">
      <c r="B112" s="36"/>
      <c r="E112">
        <f t="shared" si="4"/>
        <v>0</v>
      </c>
      <c r="F112" t="s">
        <v>206</v>
      </c>
    </row>
    <row r="113" spans="2:6">
      <c r="B113" s="36"/>
      <c r="E113">
        <f t="shared" si="4"/>
        <v>0</v>
      </c>
      <c r="F113" t="s">
        <v>206</v>
      </c>
    </row>
    <row r="114" spans="2:6">
      <c r="B114" s="36"/>
      <c r="E114">
        <f t="shared" si="4"/>
        <v>0</v>
      </c>
      <c r="F114" t="s">
        <v>206</v>
      </c>
    </row>
    <row r="115" spans="2:6">
      <c r="B115" s="36"/>
      <c r="E115">
        <f t="shared" si="4"/>
        <v>0</v>
      </c>
      <c r="F115" t="s">
        <v>206</v>
      </c>
    </row>
    <row r="116" spans="2:6">
      <c r="E116">
        <f t="shared" si="4"/>
        <v>0</v>
      </c>
      <c r="F116" t="s">
        <v>206</v>
      </c>
    </row>
    <row r="117" spans="2:6">
      <c r="E117">
        <f t="shared" si="4"/>
        <v>0</v>
      </c>
      <c r="F117" t="s">
        <v>206</v>
      </c>
    </row>
    <row r="118" spans="2:6">
      <c r="E118">
        <f t="shared" si="4"/>
        <v>0</v>
      </c>
      <c r="F118" t="s">
        <v>206</v>
      </c>
    </row>
    <row r="119" spans="2:6">
      <c r="B119" s="36"/>
      <c r="E119">
        <f t="shared" si="4"/>
        <v>0</v>
      </c>
      <c r="F119" t="s">
        <v>206</v>
      </c>
    </row>
    <row r="120" spans="2:6">
      <c r="B120" s="36"/>
      <c r="E120">
        <f t="shared" si="4"/>
        <v>0</v>
      </c>
      <c r="F120" t="s">
        <v>206</v>
      </c>
    </row>
    <row r="121" spans="2:6">
      <c r="B121" s="36"/>
      <c r="E121">
        <f t="shared" si="4"/>
        <v>0</v>
      </c>
      <c r="F121" t="s">
        <v>206</v>
      </c>
    </row>
    <row r="122" spans="2:6">
      <c r="B122" s="36"/>
      <c r="E122">
        <f t="shared" si="4"/>
        <v>0</v>
      </c>
      <c r="F122" t="s">
        <v>206</v>
      </c>
    </row>
    <row r="123" spans="2:6">
      <c r="B123" s="36"/>
      <c r="E123">
        <f t="shared" si="4"/>
        <v>0</v>
      </c>
      <c r="F123" t="s">
        <v>206</v>
      </c>
    </row>
    <row r="124" spans="2:6">
      <c r="B124" s="36"/>
      <c r="E124">
        <f t="shared" si="4"/>
        <v>0</v>
      </c>
      <c r="F124" t="s">
        <v>206</v>
      </c>
    </row>
    <row r="125" spans="2:6">
      <c r="B125" s="36"/>
      <c r="E125">
        <f t="shared" si="4"/>
        <v>0</v>
      </c>
      <c r="F125" t="s">
        <v>206</v>
      </c>
    </row>
    <row r="126" spans="2:6">
      <c r="B126" s="36"/>
      <c r="E126">
        <f t="shared" si="4"/>
        <v>0</v>
      </c>
      <c r="F126" t="s">
        <v>206</v>
      </c>
    </row>
    <row r="127" spans="2:6">
      <c r="B127" s="36"/>
      <c r="E127">
        <f t="shared" si="4"/>
        <v>0</v>
      </c>
      <c r="F127" t="s">
        <v>206</v>
      </c>
    </row>
    <row r="128" spans="2:6">
      <c r="B128" s="36"/>
      <c r="E128">
        <f t="shared" si="4"/>
        <v>0</v>
      </c>
      <c r="F128" t="s">
        <v>206</v>
      </c>
    </row>
    <row r="129" spans="2:6">
      <c r="B129" s="36"/>
      <c r="E129">
        <f t="shared" si="4"/>
        <v>0</v>
      </c>
      <c r="F129" t="s">
        <v>206</v>
      </c>
    </row>
    <row r="130" spans="2:6">
      <c r="B130" s="36"/>
      <c r="E130">
        <f t="shared" si="4"/>
        <v>0</v>
      </c>
      <c r="F130" t="s">
        <v>206</v>
      </c>
    </row>
    <row r="131" spans="2:6">
      <c r="B131" s="36"/>
      <c r="E131">
        <f t="shared" si="4"/>
        <v>0</v>
      </c>
      <c r="F131" t="s">
        <v>206</v>
      </c>
    </row>
    <row r="132" spans="2:6">
      <c r="B132" s="36"/>
      <c r="E132">
        <f t="shared" si="4"/>
        <v>0</v>
      </c>
      <c r="F132" t="s">
        <v>206</v>
      </c>
    </row>
    <row r="133" spans="2:6">
      <c r="B133" s="36"/>
      <c r="E133">
        <f t="shared" si="4"/>
        <v>0</v>
      </c>
      <c r="F133" t="s">
        <v>206</v>
      </c>
    </row>
    <row r="134" spans="2:6">
      <c r="B134" s="36"/>
      <c r="E134">
        <f t="shared" si="4"/>
        <v>0</v>
      </c>
      <c r="F134" t="s">
        <v>206</v>
      </c>
    </row>
    <row r="135" spans="2:6">
      <c r="E135">
        <f t="shared" si="4"/>
        <v>0</v>
      </c>
      <c r="F135" t="s">
        <v>206</v>
      </c>
    </row>
    <row r="136" spans="2:6">
      <c r="E136">
        <f t="shared" si="4"/>
        <v>0</v>
      </c>
      <c r="F136" t="s">
        <v>206</v>
      </c>
    </row>
    <row r="137" spans="2:6">
      <c r="E137">
        <f t="shared" si="4"/>
        <v>0</v>
      </c>
      <c r="F137" t="s">
        <v>206</v>
      </c>
    </row>
    <row r="138" spans="2:6">
      <c r="B138" s="36"/>
      <c r="E138">
        <f t="shared" si="4"/>
        <v>0</v>
      </c>
      <c r="F138" t="s">
        <v>206</v>
      </c>
    </row>
    <row r="139" spans="2:6">
      <c r="B139" s="36"/>
      <c r="E139">
        <f t="shared" si="4"/>
        <v>0</v>
      </c>
      <c r="F139" t="s">
        <v>206</v>
      </c>
    </row>
    <row r="140" spans="2:6">
      <c r="B140" s="36"/>
      <c r="E140">
        <f t="shared" si="4"/>
        <v>0</v>
      </c>
      <c r="F140" t="s">
        <v>206</v>
      </c>
    </row>
    <row r="141" spans="2:6">
      <c r="B141" s="36"/>
      <c r="E141">
        <f t="shared" si="4"/>
        <v>0</v>
      </c>
      <c r="F141" t="s">
        <v>206</v>
      </c>
    </row>
    <row r="142" spans="2:6">
      <c r="B142" s="36"/>
      <c r="E142">
        <f t="shared" si="4"/>
        <v>0</v>
      </c>
      <c r="F142" t="s">
        <v>206</v>
      </c>
    </row>
    <row r="143" spans="2:6">
      <c r="B143" s="36"/>
      <c r="E143">
        <f t="shared" si="4"/>
        <v>0</v>
      </c>
      <c r="F143" t="s">
        <v>206</v>
      </c>
    </row>
    <row r="144" spans="2:6">
      <c r="B144" s="36"/>
      <c r="E144">
        <f t="shared" si="4"/>
        <v>0</v>
      </c>
      <c r="F144" t="s">
        <v>206</v>
      </c>
    </row>
    <row r="145" spans="2:6">
      <c r="B145" s="36"/>
      <c r="E145">
        <f t="shared" ref="E145:E208" si="5">C145*D145</f>
        <v>0</v>
      </c>
      <c r="F145" t="s">
        <v>206</v>
      </c>
    </row>
    <row r="146" spans="2:6">
      <c r="B146" s="36"/>
      <c r="E146">
        <f t="shared" si="5"/>
        <v>0</v>
      </c>
      <c r="F146" t="s">
        <v>206</v>
      </c>
    </row>
    <row r="147" spans="2:6">
      <c r="B147" s="36"/>
      <c r="E147">
        <f t="shared" si="5"/>
        <v>0</v>
      </c>
      <c r="F147" t="s">
        <v>206</v>
      </c>
    </row>
    <row r="148" spans="2:6">
      <c r="B148" s="36"/>
      <c r="E148">
        <f t="shared" si="5"/>
        <v>0</v>
      </c>
      <c r="F148" t="s">
        <v>206</v>
      </c>
    </row>
    <row r="149" spans="2:6">
      <c r="B149" s="36"/>
      <c r="E149">
        <f t="shared" si="5"/>
        <v>0</v>
      </c>
      <c r="F149" t="s">
        <v>206</v>
      </c>
    </row>
    <row r="150" spans="2:6">
      <c r="B150" s="36"/>
      <c r="E150">
        <f t="shared" si="5"/>
        <v>0</v>
      </c>
      <c r="F150" t="s">
        <v>206</v>
      </c>
    </row>
    <row r="151" spans="2:6">
      <c r="B151" s="36"/>
      <c r="E151">
        <f t="shared" si="5"/>
        <v>0</v>
      </c>
      <c r="F151" t="s">
        <v>206</v>
      </c>
    </row>
    <row r="152" spans="2:6">
      <c r="B152" s="36"/>
      <c r="E152">
        <f t="shared" si="5"/>
        <v>0</v>
      </c>
      <c r="F152" t="s">
        <v>206</v>
      </c>
    </row>
    <row r="153" spans="2:6">
      <c r="B153" s="36"/>
      <c r="E153">
        <f t="shared" si="5"/>
        <v>0</v>
      </c>
      <c r="F153" t="s">
        <v>206</v>
      </c>
    </row>
    <row r="154" spans="2:6">
      <c r="E154">
        <f t="shared" si="5"/>
        <v>0</v>
      </c>
      <c r="F154" t="s">
        <v>206</v>
      </c>
    </row>
    <row r="155" spans="2:6">
      <c r="E155">
        <f t="shared" si="5"/>
        <v>0</v>
      </c>
      <c r="F155" t="s">
        <v>206</v>
      </c>
    </row>
    <row r="156" spans="2:6">
      <c r="B156" s="36"/>
      <c r="E156">
        <f t="shared" si="5"/>
        <v>0</v>
      </c>
      <c r="F156" t="s">
        <v>206</v>
      </c>
    </row>
    <row r="157" spans="2:6">
      <c r="B157" s="36"/>
      <c r="E157">
        <f t="shared" si="5"/>
        <v>0</v>
      </c>
      <c r="F157" t="s">
        <v>206</v>
      </c>
    </row>
    <row r="158" spans="2:6">
      <c r="B158" s="36"/>
      <c r="E158">
        <f t="shared" si="5"/>
        <v>0</v>
      </c>
      <c r="F158" t="s">
        <v>206</v>
      </c>
    </row>
    <row r="159" spans="2:6">
      <c r="B159" s="36"/>
      <c r="E159">
        <f t="shared" si="5"/>
        <v>0</v>
      </c>
      <c r="F159" t="s">
        <v>206</v>
      </c>
    </row>
    <row r="160" spans="2:6">
      <c r="B160" s="36"/>
      <c r="E160">
        <f t="shared" si="5"/>
        <v>0</v>
      </c>
      <c r="F160" t="s">
        <v>206</v>
      </c>
    </row>
    <row r="161" spans="2:6">
      <c r="B161" s="36"/>
      <c r="E161">
        <f t="shared" si="5"/>
        <v>0</v>
      </c>
      <c r="F161" t="s">
        <v>206</v>
      </c>
    </row>
    <row r="162" spans="2:6">
      <c r="B162" s="36"/>
      <c r="E162">
        <f t="shared" si="5"/>
        <v>0</v>
      </c>
      <c r="F162" t="s">
        <v>206</v>
      </c>
    </row>
    <row r="163" spans="2:6">
      <c r="B163" s="36"/>
      <c r="E163">
        <f t="shared" si="5"/>
        <v>0</v>
      </c>
      <c r="F163" t="s">
        <v>206</v>
      </c>
    </row>
    <row r="164" spans="2:6">
      <c r="B164" s="36"/>
      <c r="E164">
        <f t="shared" si="5"/>
        <v>0</v>
      </c>
      <c r="F164" t="s">
        <v>206</v>
      </c>
    </row>
    <row r="165" spans="2:6">
      <c r="B165" s="36"/>
      <c r="E165">
        <f t="shared" si="5"/>
        <v>0</v>
      </c>
      <c r="F165" t="s">
        <v>206</v>
      </c>
    </row>
    <row r="166" spans="2:6">
      <c r="B166" s="36"/>
      <c r="E166">
        <f t="shared" si="5"/>
        <v>0</v>
      </c>
      <c r="F166" t="s">
        <v>206</v>
      </c>
    </row>
    <row r="167" spans="2:6">
      <c r="B167" s="36"/>
      <c r="E167">
        <f t="shared" si="5"/>
        <v>0</v>
      </c>
      <c r="F167" t="s">
        <v>206</v>
      </c>
    </row>
    <row r="168" spans="2:6">
      <c r="E168">
        <f t="shared" si="5"/>
        <v>0</v>
      </c>
      <c r="F168" t="s">
        <v>206</v>
      </c>
    </row>
    <row r="169" spans="2:6">
      <c r="E169">
        <f t="shared" si="5"/>
        <v>0</v>
      </c>
      <c r="F169" t="s">
        <v>206</v>
      </c>
    </row>
    <row r="170" spans="2:6">
      <c r="B170" s="36"/>
      <c r="E170">
        <f t="shared" si="5"/>
        <v>0</v>
      </c>
      <c r="F170" t="s">
        <v>206</v>
      </c>
    </row>
    <row r="171" spans="2:6">
      <c r="B171" s="36"/>
      <c r="E171">
        <f t="shared" si="5"/>
        <v>0</v>
      </c>
      <c r="F171" t="s">
        <v>206</v>
      </c>
    </row>
    <row r="172" spans="2:6">
      <c r="B172" s="36"/>
      <c r="E172">
        <f t="shared" si="5"/>
        <v>0</v>
      </c>
      <c r="F172" t="s">
        <v>206</v>
      </c>
    </row>
    <row r="173" spans="2:6">
      <c r="B173" s="36"/>
      <c r="E173">
        <f t="shared" si="5"/>
        <v>0</v>
      </c>
      <c r="F173" t="s">
        <v>206</v>
      </c>
    </row>
    <row r="174" spans="2:6">
      <c r="B174" s="36"/>
      <c r="E174">
        <f t="shared" si="5"/>
        <v>0</v>
      </c>
      <c r="F174" t="s">
        <v>206</v>
      </c>
    </row>
    <row r="175" spans="2:6">
      <c r="B175" s="36"/>
      <c r="E175">
        <f t="shared" si="5"/>
        <v>0</v>
      </c>
      <c r="F175" t="s">
        <v>206</v>
      </c>
    </row>
    <row r="176" spans="2:6">
      <c r="B176" s="36"/>
      <c r="E176">
        <f t="shared" si="5"/>
        <v>0</v>
      </c>
      <c r="F176" t="s">
        <v>206</v>
      </c>
    </row>
    <row r="177" spans="2:6">
      <c r="B177" s="36"/>
      <c r="E177">
        <f t="shared" si="5"/>
        <v>0</v>
      </c>
      <c r="F177" t="s">
        <v>206</v>
      </c>
    </row>
    <row r="178" spans="2:6">
      <c r="B178" s="36"/>
      <c r="E178">
        <f t="shared" si="5"/>
        <v>0</v>
      </c>
      <c r="F178" t="s">
        <v>206</v>
      </c>
    </row>
    <row r="179" spans="2:6">
      <c r="B179" s="36"/>
      <c r="E179">
        <f t="shared" si="5"/>
        <v>0</v>
      </c>
      <c r="F179" t="s">
        <v>206</v>
      </c>
    </row>
    <row r="180" spans="2:6">
      <c r="B180" s="36"/>
      <c r="E180">
        <f t="shared" si="5"/>
        <v>0</v>
      </c>
      <c r="F180" t="s">
        <v>206</v>
      </c>
    </row>
    <row r="181" spans="2:6">
      <c r="B181" s="36"/>
      <c r="E181">
        <f t="shared" si="5"/>
        <v>0</v>
      </c>
      <c r="F181" t="s">
        <v>206</v>
      </c>
    </row>
    <row r="182" spans="2:6">
      <c r="E182">
        <f t="shared" si="5"/>
        <v>0</v>
      </c>
      <c r="F182" t="s">
        <v>206</v>
      </c>
    </row>
    <row r="183" spans="2:6">
      <c r="E183">
        <f t="shared" si="5"/>
        <v>0</v>
      </c>
      <c r="F183" t="s">
        <v>206</v>
      </c>
    </row>
    <row r="184" spans="2:6">
      <c r="B184" s="36"/>
      <c r="E184">
        <f t="shared" si="5"/>
        <v>0</v>
      </c>
      <c r="F184" t="s">
        <v>206</v>
      </c>
    </row>
    <row r="185" spans="2:6">
      <c r="B185" s="36"/>
      <c r="E185">
        <f t="shared" si="5"/>
        <v>0</v>
      </c>
      <c r="F185" t="s">
        <v>206</v>
      </c>
    </row>
    <row r="186" spans="2:6">
      <c r="B186" s="36"/>
      <c r="E186">
        <f t="shared" si="5"/>
        <v>0</v>
      </c>
      <c r="F186" t="s">
        <v>206</v>
      </c>
    </row>
    <row r="187" spans="2:6">
      <c r="B187" s="36"/>
      <c r="E187">
        <f t="shared" si="5"/>
        <v>0</v>
      </c>
      <c r="F187" t="s">
        <v>206</v>
      </c>
    </row>
    <row r="188" spans="2:6">
      <c r="B188" s="36"/>
      <c r="E188">
        <f t="shared" si="5"/>
        <v>0</v>
      </c>
      <c r="F188" t="s">
        <v>206</v>
      </c>
    </row>
    <row r="189" spans="2:6">
      <c r="B189" s="36"/>
      <c r="E189">
        <f t="shared" si="5"/>
        <v>0</v>
      </c>
      <c r="F189" t="s">
        <v>206</v>
      </c>
    </row>
    <row r="190" spans="2:6">
      <c r="B190" s="36"/>
      <c r="E190">
        <f t="shared" si="5"/>
        <v>0</v>
      </c>
      <c r="F190" t="s">
        <v>206</v>
      </c>
    </row>
    <row r="191" spans="2:6">
      <c r="B191" s="36"/>
      <c r="E191">
        <f t="shared" si="5"/>
        <v>0</v>
      </c>
      <c r="F191" t="s">
        <v>206</v>
      </c>
    </row>
    <row r="192" spans="2:6">
      <c r="B192" s="36"/>
      <c r="E192">
        <f t="shared" si="5"/>
        <v>0</v>
      </c>
      <c r="F192" t="s">
        <v>206</v>
      </c>
    </row>
    <row r="193" spans="2:6">
      <c r="B193" s="36"/>
      <c r="E193">
        <f t="shared" si="5"/>
        <v>0</v>
      </c>
      <c r="F193" t="s">
        <v>206</v>
      </c>
    </row>
    <row r="194" spans="2:6">
      <c r="B194" s="36"/>
      <c r="E194">
        <f t="shared" si="5"/>
        <v>0</v>
      </c>
      <c r="F194" t="s">
        <v>206</v>
      </c>
    </row>
    <row r="195" spans="2:6">
      <c r="B195" s="36"/>
      <c r="E195">
        <f t="shared" si="5"/>
        <v>0</v>
      </c>
      <c r="F195" t="s">
        <v>206</v>
      </c>
    </row>
    <row r="196" spans="2:6">
      <c r="E196">
        <f t="shared" si="5"/>
        <v>0</v>
      </c>
      <c r="F196" t="s">
        <v>206</v>
      </c>
    </row>
    <row r="197" spans="2:6">
      <c r="E197">
        <f t="shared" si="5"/>
        <v>0</v>
      </c>
      <c r="F197" t="s">
        <v>206</v>
      </c>
    </row>
    <row r="198" spans="2:6">
      <c r="B198" s="36"/>
      <c r="E198">
        <f t="shared" si="5"/>
        <v>0</v>
      </c>
      <c r="F198" t="s">
        <v>206</v>
      </c>
    </row>
    <row r="199" spans="2:6">
      <c r="B199" s="36"/>
      <c r="E199">
        <f t="shared" si="5"/>
        <v>0</v>
      </c>
      <c r="F199" t="s">
        <v>206</v>
      </c>
    </row>
    <row r="200" spans="2:6">
      <c r="B200" s="36"/>
      <c r="E200">
        <f t="shared" si="5"/>
        <v>0</v>
      </c>
      <c r="F200" t="s">
        <v>206</v>
      </c>
    </row>
    <row r="201" spans="2:6">
      <c r="B201" s="36"/>
      <c r="E201">
        <f t="shared" si="5"/>
        <v>0</v>
      </c>
      <c r="F201" t="s">
        <v>206</v>
      </c>
    </row>
    <row r="202" spans="2:6">
      <c r="B202" s="36"/>
      <c r="E202">
        <f t="shared" si="5"/>
        <v>0</v>
      </c>
      <c r="F202" t="s">
        <v>206</v>
      </c>
    </row>
    <row r="203" spans="2:6">
      <c r="B203" s="36"/>
      <c r="E203">
        <f t="shared" si="5"/>
        <v>0</v>
      </c>
      <c r="F203" t="s">
        <v>206</v>
      </c>
    </row>
    <row r="204" spans="2:6">
      <c r="B204" s="36"/>
      <c r="E204">
        <f t="shared" si="5"/>
        <v>0</v>
      </c>
      <c r="F204" t="s">
        <v>206</v>
      </c>
    </row>
    <row r="205" spans="2:6">
      <c r="B205" s="36"/>
      <c r="E205">
        <f t="shared" si="5"/>
        <v>0</v>
      </c>
      <c r="F205" t="s">
        <v>206</v>
      </c>
    </row>
    <row r="206" spans="2:6">
      <c r="B206" s="36"/>
      <c r="E206">
        <f t="shared" si="5"/>
        <v>0</v>
      </c>
      <c r="F206" t="s">
        <v>206</v>
      </c>
    </row>
    <row r="207" spans="2:6">
      <c r="B207" s="36"/>
      <c r="E207">
        <f t="shared" si="5"/>
        <v>0</v>
      </c>
      <c r="F207" t="s">
        <v>206</v>
      </c>
    </row>
    <row r="208" spans="2:6">
      <c r="B208" s="36"/>
      <c r="E208">
        <f t="shared" si="5"/>
        <v>0</v>
      </c>
      <c r="F208" t="s">
        <v>206</v>
      </c>
    </row>
    <row r="209" spans="2:6">
      <c r="B209" s="36"/>
      <c r="E209">
        <f t="shared" ref="E209:E272" si="6">C209*D209</f>
        <v>0</v>
      </c>
      <c r="F209" t="s">
        <v>206</v>
      </c>
    </row>
    <row r="210" spans="2:6">
      <c r="E210">
        <f t="shared" si="6"/>
        <v>0</v>
      </c>
      <c r="F210" t="s">
        <v>206</v>
      </c>
    </row>
    <row r="211" spans="2:6">
      <c r="E211">
        <f t="shared" si="6"/>
        <v>0</v>
      </c>
      <c r="F211" t="s">
        <v>206</v>
      </c>
    </row>
    <row r="212" spans="2:6">
      <c r="E212">
        <f t="shared" si="6"/>
        <v>0</v>
      </c>
      <c r="F212" t="s">
        <v>206</v>
      </c>
    </row>
    <row r="213" spans="2:6">
      <c r="E213">
        <f t="shared" si="6"/>
        <v>0</v>
      </c>
      <c r="F213" t="s">
        <v>206</v>
      </c>
    </row>
    <row r="214" spans="2:6">
      <c r="E214">
        <f t="shared" si="6"/>
        <v>0</v>
      </c>
      <c r="F214" t="s">
        <v>206</v>
      </c>
    </row>
    <row r="215" spans="2:6">
      <c r="E215">
        <f t="shared" si="6"/>
        <v>0</v>
      </c>
      <c r="F215" t="s">
        <v>206</v>
      </c>
    </row>
    <row r="216" spans="2:6">
      <c r="E216">
        <f t="shared" si="6"/>
        <v>0</v>
      </c>
      <c r="F216" t="s">
        <v>206</v>
      </c>
    </row>
    <row r="217" spans="2:6">
      <c r="E217">
        <f t="shared" si="6"/>
        <v>0</v>
      </c>
      <c r="F217" t="s">
        <v>206</v>
      </c>
    </row>
    <row r="218" spans="2:6">
      <c r="E218">
        <f t="shared" si="6"/>
        <v>0</v>
      </c>
      <c r="F218" t="s">
        <v>206</v>
      </c>
    </row>
    <row r="219" spans="2:6">
      <c r="E219">
        <f t="shared" si="6"/>
        <v>0</v>
      </c>
      <c r="F219" t="s">
        <v>206</v>
      </c>
    </row>
    <row r="220" spans="2:6">
      <c r="E220">
        <f t="shared" si="6"/>
        <v>0</v>
      </c>
      <c r="F220" t="s">
        <v>206</v>
      </c>
    </row>
    <row r="221" spans="2:6">
      <c r="E221">
        <f t="shared" si="6"/>
        <v>0</v>
      </c>
      <c r="F221" t="s">
        <v>206</v>
      </c>
    </row>
    <row r="222" spans="2:6">
      <c r="E222">
        <f t="shared" si="6"/>
        <v>0</v>
      </c>
      <c r="F222" t="s">
        <v>206</v>
      </c>
    </row>
    <row r="223" spans="2:6">
      <c r="E223">
        <f t="shared" si="6"/>
        <v>0</v>
      </c>
      <c r="F223" t="s">
        <v>206</v>
      </c>
    </row>
    <row r="224" spans="2:6">
      <c r="E224">
        <f t="shared" si="6"/>
        <v>0</v>
      </c>
      <c r="F224" t="s">
        <v>206</v>
      </c>
    </row>
    <row r="225" spans="5:6">
      <c r="E225">
        <f t="shared" si="6"/>
        <v>0</v>
      </c>
      <c r="F225" t="s">
        <v>206</v>
      </c>
    </row>
    <row r="226" spans="5:6">
      <c r="E226">
        <f t="shared" si="6"/>
        <v>0</v>
      </c>
      <c r="F226" t="s">
        <v>206</v>
      </c>
    </row>
    <row r="227" spans="5:6">
      <c r="E227">
        <f t="shared" si="6"/>
        <v>0</v>
      </c>
      <c r="F227" t="s">
        <v>206</v>
      </c>
    </row>
    <row r="228" spans="5:6">
      <c r="E228">
        <f t="shared" si="6"/>
        <v>0</v>
      </c>
      <c r="F228" t="s">
        <v>206</v>
      </c>
    </row>
    <row r="229" spans="5:6">
      <c r="E229">
        <f t="shared" si="6"/>
        <v>0</v>
      </c>
      <c r="F229" t="s">
        <v>206</v>
      </c>
    </row>
    <row r="230" spans="5:6">
      <c r="E230">
        <f t="shared" si="6"/>
        <v>0</v>
      </c>
      <c r="F230" t="s">
        <v>206</v>
      </c>
    </row>
    <row r="231" spans="5:6">
      <c r="E231">
        <f t="shared" si="6"/>
        <v>0</v>
      </c>
      <c r="F231" t="s">
        <v>206</v>
      </c>
    </row>
    <row r="232" spans="5:6">
      <c r="E232">
        <f t="shared" si="6"/>
        <v>0</v>
      </c>
      <c r="F232" t="s">
        <v>206</v>
      </c>
    </row>
    <row r="233" spans="5:6">
      <c r="E233">
        <f t="shared" si="6"/>
        <v>0</v>
      </c>
      <c r="F233" t="s">
        <v>206</v>
      </c>
    </row>
    <row r="234" spans="5:6">
      <c r="E234">
        <f t="shared" si="6"/>
        <v>0</v>
      </c>
      <c r="F234" t="s">
        <v>206</v>
      </c>
    </row>
    <row r="235" spans="5:6">
      <c r="E235">
        <f t="shared" si="6"/>
        <v>0</v>
      </c>
      <c r="F235" t="s">
        <v>206</v>
      </c>
    </row>
    <row r="236" spans="5:6">
      <c r="E236">
        <f t="shared" si="6"/>
        <v>0</v>
      </c>
      <c r="F236" t="s">
        <v>206</v>
      </c>
    </row>
    <row r="237" spans="5:6">
      <c r="E237">
        <f t="shared" si="6"/>
        <v>0</v>
      </c>
      <c r="F237" t="s">
        <v>206</v>
      </c>
    </row>
    <row r="238" spans="5:6">
      <c r="E238">
        <f t="shared" si="6"/>
        <v>0</v>
      </c>
      <c r="F238" t="s">
        <v>206</v>
      </c>
    </row>
    <row r="239" spans="5:6">
      <c r="E239">
        <f t="shared" si="6"/>
        <v>0</v>
      </c>
      <c r="F239" t="s">
        <v>206</v>
      </c>
    </row>
    <row r="240" spans="5:6">
      <c r="E240">
        <f t="shared" si="6"/>
        <v>0</v>
      </c>
      <c r="F240" t="s">
        <v>206</v>
      </c>
    </row>
    <row r="241" spans="5:6">
      <c r="E241">
        <f t="shared" si="6"/>
        <v>0</v>
      </c>
      <c r="F241" t="s">
        <v>206</v>
      </c>
    </row>
    <row r="242" spans="5:6">
      <c r="E242">
        <f t="shared" si="6"/>
        <v>0</v>
      </c>
      <c r="F242" t="s">
        <v>206</v>
      </c>
    </row>
    <row r="243" spans="5:6">
      <c r="E243">
        <f t="shared" si="6"/>
        <v>0</v>
      </c>
      <c r="F243" t="s">
        <v>206</v>
      </c>
    </row>
    <row r="244" spans="5:6">
      <c r="E244">
        <f t="shared" si="6"/>
        <v>0</v>
      </c>
      <c r="F244" t="s">
        <v>206</v>
      </c>
    </row>
    <row r="245" spans="5:6">
      <c r="E245">
        <f t="shared" si="6"/>
        <v>0</v>
      </c>
      <c r="F245" t="s">
        <v>206</v>
      </c>
    </row>
    <row r="246" spans="5:6">
      <c r="E246">
        <f t="shared" si="6"/>
        <v>0</v>
      </c>
      <c r="F246" t="s">
        <v>206</v>
      </c>
    </row>
    <row r="247" spans="5:6">
      <c r="E247">
        <f t="shared" si="6"/>
        <v>0</v>
      </c>
      <c r="F247" t="s">
        <v>206</v>
      </c>
    </row>
    <row r="248" spans="5:6">
      <c r="E248">
        <f t="shared" si="6"/>
        <v>0</v>
      </c>
      <c r="F248" t="s">
        <v>206</v>
      </c>
    </row>
    <row r="249" spans="5:6">
      <c r="E249">
        <f t="shared" si="6"/>
        <v>0</v>
      </c>
      <c r="F249" t="s">
        <v>206</v>
      </c>
    </row>
    <row r="250" spans="5:6">
      <c r="E250">
        <f t="shared" si="6"/>
        <v>0</v>
      </c>
      <c r="F250" t="s">
        <v>206</v>
      </c>
    </row>
    <row r="251" spans="5:6">
      <c r="E251">
        <f t="shared" si="6"/>
        <v>0</v>
      </c>
      <c r="F251" t="s">
        <v>206</v>
      </c>
    </row>
    <row r="252" spans="5:6">
      <c r="E252">
        <f t="shared" si="6"/>
        <v>0</v>
      </c>
      <c r="F252" t="s">
        <v>206</v>
      </c>
    </row>
    <row r="253" spans="5:6">
      <c r="E253">
        <f t="shared" si="6"/>
        <v>0</v>
      </c>
      <c r="F253" t="s">
        <v>206</v>
      </c>
    </row>
    <row r="254" spans="5:6">
      <c r="E254">
        <f t="shared" si="6"/>
        <v>0</v>
      </c>
      <c r="F254" t="s">
        <v>206</v>
      </c>
    </row>
    <row r="255" spans="5:6">
      <c r="E255">
        <f t="shared" si="6"/>
        <v>0</v>
      </c>
      <c r="F255" t="s">
        <v>206</v>
      </c>
    </row>
    <row r="256" spans="5:6">
      <c r="E256">
        <f t="shared" si="6"/>
        <v>0</v>
      </c>
      <c r="F256" t="s">
        <v>206</v>
      </c>
    </row>
    <row r="257" spans="5:6">
      <c r="E257">
        <f t="shared" si="6"/>
        <v>0</v>
      </c>
      <c r="F257" t="s">
        <v>206</v>
      </c>
    </row>
    <row r="258" spans="5:6">
      <c r="E258">
        <f t="shared" si="6"/>
        <v>0</v>
      </c>
      <c r="F258" t="s">
        <v>206</v>
      </c>
    </row>
    <row r="259" spans="5:6">
      <c r="E259">
        <f t="shared" si="6"/>
        <v>0</v>
      </c>
      <c r="F259" t="s">
        <v>206</v>
      </c>
    </row>
    <row r="260" spans="5:6">
      <c r="E260">
        <f t="shared" si="6"/>
        <v>0</v>
      </c>
      <c r="F260" t="s">
        <v>206</v>
      </c>
    </row>
    <row r="261" spans="5:6">
      <c r="E261">
        <f t="shared" si="6"/>
        <v>0</v>
      </c>
      <c r="F261" t="s">
        <v>206</v>
      </c>
    </row>
    <row r="262" spans="5:6">
      <c r="E262">
        <f t="shared" si="6"/>
        <v>0</v>
      </c>
      <c r="F262" t="s">
        <v>206</v>
      </c>
    </row>
    <row r="263" spans="5:6">
      <c r="E263">
        <f t="shared" si="6"/>
        <v>0</v>
      </c>
      <c r="F263" t="s">
        <v>206</v>
      </c>
    </row>
    <row r="264" spans="5:6">
      <c r="E264">
        <f t="shared" si="6"/>
        <v>0</v>
      </c>
      <c r="F264" t="s">
        <v>206</v>
      </c>
    </row>
    <row r="265" spans="5:6">
      <c r="E265">
        <f t="shared" si="6"/>
        <v>0</v>
      </c>
      <c r="F265" t="s">
        <v>206</v>
      </c>
    </row>
    <row r="266" spans="5:6">
      <c r="E266">
        <f t="shared" si="6"/>
        <v>0</v>
      </c>
      <c r="F266" t="s">
        <v>206</v>
      </c>
    </row>
    <row r="267" spans="5:6">
      <c r="E267">
        <f t="shared" si="6"/>
        <v>0</v>
      </c>
      <c r="F267" t="s">
        <v>206</v>
      </c>
    </row>
    <row r="268" spans="5:6">
      <c r="E268">
        <f t="shared" si="6"/>
        <v>0</v>
      </c>
      <c r="F268" t="s">
        <v>206</v>
      </c>
    </row>
    <row r="269" spans="5:6">
      <c r="E269">
        <f t="shared" si="6"/>
        <v>0</v>
      </c>
      <c r="F269" t="s">
        <v>206</v>
      </c>
    </row>
    <row r="270" spans="5:6">
      <c r="E270">
        <f t="shared" si="6"/>
        <v>0</v>
      </c>
      <c r="F270" t="s">
        <v>206</v>
      </c>
    </row>
    <row r="271" spans="5:6">
      <c r="E271">
        <f t="shared" si="6"/>
        <v>0</v>
      </c>
      <c r="F271" t="s">
        <v>206</v>
      </c>
    </row>
    <row r="272" spans="5:6">
      <c r="E272">
        <f t="shared" si="6"/>
        <v>0</v>
      </c>
      <c r="F272" t="s">
        <v>206</v>
      </c>
    </row>
    <row r="273" spans="5:6">
      <c r="E273">
        <f t="shared" ref="E273:E336" si="7">C273*D273</f>
        <v>0</v>
      </c>
      <c r="F273" t="s">
        <v>206</v>
      </c>
    </row>
    <row r="274" spans="5:6">
      <c r="E274">
        <f t="shared" si="7"/>
        <v>0</v>
      </c>
      <c r="F274" t="s">
        <v>206</v>
      </c>
    </row>
    <row r="275" spans="5:6">
      <c r="E275">
        <f t="shared" si="7"/>
        <v>0</v>
      </c>
      <c r="F275" t="s">
        <v>206</v>
      </c>
    </row>
    <row r="276" spans="5:6">
      <c r="E276">
        <f t="shared" si="7"/>
        <v>0</v>
      </c>
      <c r="F276" t="s">
        <v>206</v>
      </c>
    </row>
    <row r="277" spans="5:6">
      <c r="E277">
        <f t="shared" si="7"/>
        <v>0</v>
      </c>
      <c r="F277" t="s">
        <v>206</v>
      </c>
    </row>
    <row r="278" spans="5:6">
      <c r="E278">
        <f t="shared" si="7"/>
        <v>0</v>
      </c>
      <c r="F278" t="s">
        <v>206</v>
      </c>
    </row>
    <row r="279" spans="5:6">
      <c r="E279">
        <f t="shared" si="7"/>
        <v>0</v>
      </c>
      <c r="F279" t="s">
        <v>206</v>
      </c>
    </row>
    <row r="280" spans="5:6">
      <c r="E280">
        <f t="shared" si="7"/>
        <v>0</v>
      </c>
      <c r="F280" t="s">
        <v>206</v>
      </c>
    </row>
    <row r="281" spans="5:6">
      <c r="E281">
        <f t="shared" si="7"/>
        <v>0</v>
      </c>
      <c r="F281" t="s">
        <v>206</v>
      </c>
    </row>
    <row r="282" spans="5:6">
      <c r="E282">
        <f t="shared" si="7"/>
        <v>0</v>
      </c>
      <c r="F282" t="s">
        <v>206</v>
      </c>
    </row>
    <row r="283" spans="5:6">
      <c r="E283">
        <f t="shared" si="7"/>
        <v>0</v>
      </c>
      <c r="F283" t="s">
        <v>206</v>
      </c>
    </row>
    <row r="284" spans="5:6">
      <c r="E284">
        <f t="shared" si="7"/>
        <v>0</v>
      </c>
      <c r="F284" t="s">
        <v>206</v>
      </c>
    </row>
    <row r="285" spans="5:6">
      <c r="E285">
        <f t="shared" si="7"/>
        <v>0</v>
      </c>
      <c r="F285" t="s">
        <v>206</v>
      </c>
    </row>
    <row r="286" spans="5:6">
      <c r="E286">
        <f t="shared" si="7"/>
        <v>0</v>
      </c>
      <c r="F286" t="s">
        <v>206</v>
      </c>
    </row>
    <row r="287" spans="5:6">
      <c r="E287">
        <f t="shared" si="7"/>
        <v>0</v>
      </c>
      <c r="F287" t="s">
        <v>206</v>
      </c>
    </row>
    <row r="288" spans="5:6">
      <c r="E288">
        <f t="shared" si="7"/>
        <v>0</v>
      </c>
      <c r="F288" t="s">
        <v>206</v>
      </c>
    </row>
    <row r="289" spans="5:6">
      <c r="E289">
        <f t="shared" si="7"/>
        <v>0</v>
      </c>
      <c r="F289" t="s">
        <v>206</v>
      </c>
    </row>
    <row r="290" spans="5:6">
      <c r="E290">
        <f t="shared" si="7"/>
        <v>0</v>
      </c>
      <c r="F290" t="s">
        <v>206</v>
      </c>
    </row>
    <row r="291" spans="5:6">
      <c r="E291">
        <f t="shared" si="7"/>
        <v>0</v>
      </c>
      <c r="F291" t="s">
        <v>206</v>
      </c>
    </row>
    <row r="292" spans="5:6">
      <c r="E292">
        <f t="shared" si="7"/>
        <v>0</v>
      </c>
      <c r="F292" t="s">
        <v>206</v>
      </c>
    </row>
    <row r="293" spans="5:6">
      <c r="E293">
        <f t="shared" si="7"/>
        <v>0</v>
      </c>
      <c r="F293" t="s">
        <v>206</v>
      </c>
    </row>
    <row r="294" spans="5:6">
      <c r="E294">
        <f t="shared" si="7"/>
        <v>0</v>
      </c>
      <c r="F294" t="s">
        <v>206</v>
      </c>
    </row>
    <row r="295" spans="5:6">
      <c r="E295">
        <f t="shared" si="7"/>
        <v>0</v>
      </c>
      <c r="F295" t="s">
        <v>206</v>
      </c>
    </row>
    <row r="296" spans="5:6">
      <c r="E296">
        <f t="shared" si="7"/>
        <v>0</v>
      </c>
      <c r="F296" t="s">
        <v>206</v>
      </c>
    </row>
    <row r="297" spans="5:6">
      <c r="E297">
        <f t="shared" si="7"/>
        <v>0</v>
      </c>
      <c r="F297" t="s">
        <v>206</v>
      </c>
    </row>
    <row r="298" spans="5:6">
      <c r="E298">
        <f t="shared" si="7"/>
        <v>0</v>
      </c>
      <c r="F298" t="s">
        <v>206</v>
      </c>
    </row>
    <row r="299" spans="5:6">
      <c r="E299">
        <f t="shared" si="7"/>
        <v>0</v>
      </c>
      <c r="F299" t="s">
        <v>206</v>
      </c>
    </row>
    <row r="300" spans="5:6">
      <c r="E300">
        <f t="shared" si="7"/>
        <v>0</v>
      </c>
      <c r="F300" t="s">
        <v>206</v>
      </c>
    </row>
    <row r="301" spans="5:6">
      <c r="E301">
        <f t="shared" si="7"/>
        <v>0</v>
      </c>
      <c r="F301" t="s">
        <v>206</v>
      </c>
    </row>
    <row r="302" spans="5:6">
      <c r="E302">
        <f t="shared" si="7"/>
        <v>0</v>
      </c>
      <c r="F302" t="s">
        <v>206</v>
      </c>
    </row>
    <row r="303" spans="5:6">
      <c r="E303">
        <f t="shared" si="7"/>
        <v>0</v>
      </c>
      <c r="F303" t="s">
        <v>206</v>
      </c>
    </row>
    <row r="304" spans="5:6">
      <c r="E304">
        <f t="shared" si="7"/>
        <v>0</v>
      </c>
      <c r="F304" t="s">
        <v>206</v>
      </c>
    </row>
    <row r="305" spans="5:6">
      <c r="E305">
        <f t="shared" si="7"/>
        <v>0</v>
      </c>
      <c r="F305" t="s">
        <v>206</v>
      </c>
    </row>
    <row r="306" spans="5:6">
      <c r="E306">
        <f t="shared" si="7"/>
        <v>0</v>
      </c>
      <c r="F306" t="s">
        <v>206</v>
      </c>
    </row>
    <row r="307" spans="5:6">
      <c r="E307">
        <f t="shared" si="7"/>
        <v>0</v>
      </c>
      <c r="F307" t="s">
        <v>206</v>
      </c>
    </row>
    <row r="308" spans="5:6">
      <c r="E308">
        <f t="shared" si="7"/>
        <v>0</v>
      </c>
      <c r="F308" t="s">
        <v>206</v>
      </c>
    </row>
    <row r="309" spans="5:6">
      <c r="E309">
        <f t="shared" si="7"/>
        <v>0</v>
      </c>
      <c r="F309" t="s">
        <v>206</v>
      </c>
    </row>
    <row r="310" spans="5:6">
      <c r="E310">
        <f t="shared" si="7"/>
        <v>0</v>
      </c>
      <c r="F310" t="s">
        <v>206</v>
      </c>
    </row>
    <row r="311" spans="5:6">
      <c r="E311">
        <f t="shared" si="7"/>
        <v>0</v>
      </c>
      <c r="F311" t="s">
        <v>206</v>
      </c>
    </row>
    <row r="312" spans="5:6">
      <c r="E312">
        <f t="shared" si="7"/>
        <v>0</v>
      </c>
      <c r="F312" t="s">
        <v>206</v>
      </c>
    </row>
    <row r="313" spans="5:6">
      <c r="E313">
        <f t="shared" si="7"/>
        <v>0</v>
      </c>
      <c r="F313" t="s">
        <v>206</v>
      </c>
    </row>
    <row r="314" spans="5:6">
      <c r="E314">
        <f t="shared" si="7"/>
        <v>0</v>
      </c>
      <c r="F314" t="s">
        <v>206</v>
      </c>
    </row>
    <row r="315" spans="5:6">
      <c r="E315">
        <f t="shared" si="7"/>
        <v>0</v>
      </c>
      <c r="F315" t="s">
        <v>206</v>
      </c>
    </row>
    <row r="316" spans="5:6">
      <c r="E316">
        <f t="shared" si="7"/>
        <v>0</v>
      </c>
      <c r="F316" t="s">
        <v>206</v>
      </c>
    </row>
    <row r="317" spans="5:6">
      <c r="E317">
        <f t="shared" si="7"/>
        <v>0</v>
      </c>
      <c r="F317" t="s">
        <v>206</v>
      </c>
    </row>
    <row r="318" spans="5:6">
      <c r="E318">
        <f t="shared" si="7"/>
        <v>0</v>
      </c>
      <c r="F318" t="s">
        <v>206</v>
      </c>
    </row>
    <row r="319" spans="5:6">
      <c r="E319">
        <f t="shared" si="7"/>
        <v>0</v>
      </c>
      <c r="F319" t="s">
        <v>206</v>
      </c>
    </row>
    <row r="320" spans="5:6">
      <c r="E320">
        <f t="shared" si="7"/>
        <v>0</v>
      </c>
      <c r="F320" t="s">
        <v>206</v>
      </c>
    </row>
    <row r="321" spans="5:6">
      <c r="E321">
        <f t="shared" si="7"/>
        <v>0</v>
      </c>
      <c r="F321" t="s">
        <v>206</v>
      </c>
    </row>
    <row r="322" spans="5:6">
      <c r="E322">
        <f t="shared" si="7"/>
        <v>0</v>
      </c>
      <c r="F322" t="s">
        <v>206</v>
      </c>
    </row>
    <row r="323" spans="5:6">
      <c r="E323">
        <f t="shared" si="7"/>
        <v>0</v>
      </c>
      <c r="F323" t="s">
        <v>206</v>
      </c>
    </row>
    <row r="324" spans="5:6">
      <c r="E324">
        <f t="shared" si="7"/>
        <v>0</v>
      </c>
      <c r="F324" t="s">
        <v>206</v>
      </c>
    </row>
    <row r="325" spans="5:6">
      <c r="E325">
        <f t="shared" si="7"/>
        <v>0</v>
      </c>
      <c r="F325" t="s">
        <v>206</v>
      </c>
    </row>
    <row r="326" spans="5:6">
      <c r="E326">
        <f t="shared" si="7"/>
        <v>0</v>
      </c>
      <c r="F326" t="s">
        <v>206</v>
      </c>
    </row>
    <row r="327" spans="5:6">
      <c r="E327">
        <f t="shared" si="7"/>
        <v>0</v>
      </c>
      <c r="F327" t="s">
        <v>206</v>
      </c>
    </row>
    <row r="328" spans="5:6">
      <c r="E328">
        <f t="shared" si="7"/>
        <v>0</v>
      </c>
      <c r="F328" t="s">
        <v>206</v>
      </c>
    </row>
    <row r="329" spans="5:6">
      <c r="E329">
        <f t="shared" si="7"/>
        <v>0</v>
      </c>
      <c r="F329" t="s">
        <v>206</v>
      </c>
    </row>
    <row r="330" spans="5:6">
      <c r="E330">
        <f t="shared" si="7"/>
        <v>0</v>
      </c>
      <c r="F330" t="s">
        <v>206</v>
      </c>
    </row>
    <row r="331" spans="5:6">
      <c r="E331">
        <f t="shared" si="7"/>
        <v>0</v>
      </c>
      <c r="F331" t="s">
        <v>206</v>
      </c>
    </row>
    <row r="332" spans="5:6">
      <c r="E332">
        <f t="shared" si="7"/>
        <v>0</v>
      </c>
      <c r="F332" t="s">
        <v>206</v>
      </c>
    </row>
    <row r="333" spans="5:6">
      <c r="E333">
        <f t="shared" si="7"/>
        <v>0</v>
      </c>
      <c r="F333" t="s">
        <v>206</v>
      </c>
    </row>
    <row r="334" spans="5:6">
      <c r="E334">
        <f t="shared" si="7"/>
        <v>0</v>
      </c>
      <c r="F334" t="s">
        <v>206</v>
      </c>
    </row>
    <row r="335" spans="5:6">
      <c r="E335">
        <f t="shared" si="7"/>
        <v>0</v>
      </c>
      <c r="F335" t="s">
        <v>206</v>
      </c>
    </row>
    <row r="336" spans="5:6">
      <c r="E336">
        <f t="shared" si="7"/>
        <v>0</v>
      </c>
      <c r="F336" t="s">
        <v>206</v>
      </c>
    </row>
    <row r="337" spans="5:6">
      <c r="E337">
        <f t="shared" ref="E337:E400" si="8">C337*D337</f>
        <v>0</v>
      </c>
      <c r="F337" t="s">
        <v>206</v>
      </c>
    </row>
    <row r="338" spans="5:6">
      <c r="E338">
        <f t="shared" si="8"/>
        <v>0</v>
      </c>
      <c r="F338" t="s">
        <v>206</v>
      </c>
    </row>
    <row r="339" spans="5:6">
      <c r="E339">
        <f t="shared" si="8"/>
        <v>0</v>
      </c>
      <c r="F339" t="s">
        <v>206</v>
      </c>
    </row>
    <row r="340" spans="5:6">
      <c r="E340">
        <f t="shared" si="8"/>
        <v>0</v>
      </c>
      <c r="F340" t="s">
        <v>206</v>
      </c>
    </row>
    <row r="341" spans="5:6">
      <c r="E341">
        <f t="shared" si="8"/>
        <v>0</v>
      </c>
      <c r="F341" t="s">
        <v>206</v>
      </c>
    </row>
    <row r="342" spans="5:6">
      <c r="E342">
        <f t="shared" si="8"/>
        <v>0</v>
      </c>
      <c r="F342" t="s">
        <v>206</v>
      </c>
    </row>
    <row r="343" spans="5:6">
      <c r="E343">
        <f t="shared" si="8"/>
        <v>0</v>
      </c>
      <c r="F343" t="s">
        <v>206</v>
      </c>
    </row>
    <row r="344" spans="5:6">
      <c r="E344">
        <f t="shared" si="8"/>
        <v>0</v>
      </c>
      <c r="F344" t="s">
        <v>206</v>
      </c>
    </row>
    <row r="345" spans="5:6">
      <c r="E345">
        <f t="shared" si="8"/>
        <v>0</v>
      </c>
      <c r="F345" t="s">
        <v>206</v>
      </c>
    </row>
    <row r="346" spans="5:6">
      <c r="E346">
        <f t="shared" si="8"/>
        <v>0</v>
      </c>
      <c r="F346" t="s">
        <v>206</v>
      </c>
    </row>
    <row r="347" spans="5:6">
      <c r="E347">
        <f t="shared" si="8"/>
        <v>0</v>
      </c>
      <c r="F347" t="s">
        <v>206</v>
      </c>
    </row>
    <row r="348" spans="5:6">
      <c r="E348">
        <f t="shared" si="8"/>
        <v>0</v>
      </c>
      <c r="F348" t="s">
        <v>206</v>
      </c>
    </row>
    <row r="349" spans="5:6">
      <c r="E349">
        <f t="shared" si="8"/>
        <v>0</v>
      </c>
      <c r="F349" t="s">
        <v>206</v>
      </c>
    </row>
    <row r="350" spans="5:6">
      <c r="E350">
        <f t="shared" si="8"/>
        <v>0</v>
      </c>
      <c r="F350" t="s">
        <v>206</v>
      </c>
    </row>
    <row r="351" spans="5:6">
      <c r="E351">
        <f t="shared" si="8"/>
        <v>0</v>
      </c>
      <c r="F351" t="s">
        <v>206</v>
      </c>
    </row>
    <row r="352" spans="5:6">
      <c r="E352">
        <f t="shared" si="8"/>
        <v>0</v>
      </c>
      <c r="F352" t="s">
        <v>206</v>
      </c>
    </row>
    <row r="353" spans="5:6">
      <c r="E353">
        <f t="shared" si="8"/>
        <v>0</v>
      </c>
      <c r="F353" t="s">
        <v>206</v>
      </c>
    </row>
    <row r="354" spans="5:6">
      <c r="E354">
        <f t="shared" si="8"/>
        <v>0</v>
      </c>
      <c r="F354" t="s">
        <v>206</v>
      </c>
    </row>
    <row r="355" spans="5:6">
      <c r="E355">
        <f t="shared" si="8"/>
        <v>0</v>
      </c>
      <c r="F355" t="s">
        <v>206</v>
      </c>
    </row>
    <row r="356" spans="5:6">
      <c r="E356">
        <f t="shared" si="8"/>
        <v>0</v>
      </c>
      <c r="F356" t="s">
        <v>206</v>
      </c>
    </row>
    <row r="357" spans="5:6">
      <c r="E357">
        <f t="shared" si="8"/>
        <v>0</v>
      </c>
      <c r="F357" t="s">
        <v>206</v>
      </c>
    </row>
    <row r="358" spans="5:6">
      <c r="E358">
        <f t="shared" si="8"/>
        <v>0</v>
      </c>
      <c r="F358" t="s">
        <v>206</v>
      </c>
    </row>
    <row r="359" spans="5:6">
      <c r="E359">
        <f t="shared" si="8"/>
        <v>0</v>
      </c>
      <c r="F359" t="s">
        <v>206</v>
      </c>
    </row>
    <row r="360" spans="5:6">
      <c r="E360">
        <f t="shared" si="8"/>
        <v>0</v>
      </c>
      <c r="F360" t="s">
        <v>206</v>
      </c>
    </row>
    <row r="361" spans="5:6">
      <c r="E361">
        <f t="shared" si="8"/>
        <v>0</v>
      </c>
      <c r="F361" t="s">
        <v>206</v>
      </c>
    </row>
    <row r="362" spans="5:6">
      <c r="E362">
        <f t="shared" si="8"/>
        <v>0</v>
      </c>
      <c r="F362" t="s">
        <v>206</v>
      </c>
    </row>
    <row r="363" spans="5:6">
      <c r="E363">
        <f t="shared" si="8"/>
        <v>0</v>
      </c>
      <c r="F363" t="s">
        <v>206</v>
      </c>
    </row>
    <row r="364" spans="5:6">
      <c r="E364">
        <f t="shared" si="8"/>
        <v>0</v>
      </c>
      <c r="F364" t="s">
        <v>206</v>
      </c>
    </row>
    <row r="365" spans="5:6">
      <c r="E365">
        <f t="shared" si="8"/>
        <v>0</v>
      </c>
      <c r="F365" t="s">
        <v>206</v>
      </c>
    </row>
    <row r="366" spans="5:6">
      <c r="E366">
        <f t="shared" si="8"/>
        <v>0</v>
      </c>
      <c r="F366" t="s">
        <v>206</v>
      </c>
    </row>
    <row r="367" spans="5:6">
      <c r="E367">
        <f t="shared" si="8"/>
        <v>0</v>
      </c>
      <c r="F367" t="s">
        <v>206</v>
      </c>
    </row>
    <row r="368" spans="5:6">
      <c r="E368">
        <f t="shared" si="8"/>
        <v>0</v>
      </c>
      <c r="F368" t="s">
        <v>206</v>
      </c>
    </row>
    <row r="369" spans="5:6">
      <c r="E369">
        <f t="shared" si="8"/>
        <v>0</v>
      </c>
      <c r="F369" t="s">
        <v>206</v>
      </c>
    </row>
    <row r="370" spans="5:6">
      <c r="E370">
        <f t="shared" si="8"/>
        <v>0</v>
      </c>
      <c r="F370" t="s">
        <v>206</v>
      </c>
    </row>
    <row r="371" spans="5:6">
      <c r="E371">
        <f t="shared" si="8"/>
        <v>0</v>
      </c>
      <c r="F371" t="s">
        <v>206</v>
      </c>
    </row>
    <row r="372" spans="5:6">
      <c r="E372">
        <f t="shared" si="8"/>
        <v>0</v>
      </c>
      <c r="F372" t="s">
        <v>206</v>
      </c>
    </row>
    <row r="373" spans="5:6">
      <c r="E373">
        <f t="shared" si="8"/>
        <v>0</v>
      </c>
      <c r="F373" t="s">
        <v>206</v>
      </c>
    </row>
    <row r="374" spans="5:6">
      <c r="E374">
        <f t="shared" si="8"/>
        <v>0</v>
      </c>
      <c r="F374" t="s">
        <v>206</v>
      </c>
    </row>
    <row r="375" spans="5:6">
      <c r="E375">
        <f t="shared" si="8"/>
        <v>0</v>
      </c>
      <c r="F375" t="s">
        <v>206</v>
      </c>
    </row>
    <row r="376" spans="5:6">
      <c r="E376">
        <f t="shared" si="8"/>
        <v>0</v>
      </c>
      <c r="F376" t="s">
        <v>206</v>
      </c>
    </row>
    <row r="377" spans="5:6">
      <c r="E377">
        <f t="shared" si="8"/>
        <v>0</v>
      </c>
      <c r="F377" t="s">
        <v>206</v>
      </c>
    </row>
    <row r="378" spans="5:6">
      <c r="E378">
        <f t="shared" si="8"/>
        <v>0</v>
      </c>
      <c r="F378" t="s">
        <v>206</v>
      </c>
    </row>
    <row r="379" spans="5:6">
      <c r="E379">
        <f t="shared" si="8"/>
        <v>0</v>
      </c>
      <c r="F379" t="s">
        <v>206</v>
      </c>
    </row>
    <row r="380" spans="5:6">
      <c r="E380">
        <f t="shared" si="8"/>
        <v>0</v>
      </c>
      <c r="F380" t="s">
        <v>206</v>
      </c>
    </row>
    <row r="381" spans="5:6">
      <c r="E381">
        <f t="shared" si="8"/>
        <v>0</v>
      </c>
      <c r="F381" t="s">
        <v>206</v>
      </c>
    </row>
    <row r="382" spans="5:6">
      <c r="E382">
        <f t="shared" si="8"/>
        <v>0</v>
      </c>
      <c r="F382" t="s">
        <v>206</v>
      </c>
    </row>
    <row r="383" spans="5:6">
      <c r="E383">
        <f t="shared" si="8"/>
        <v>0</v>
      </c>
      <c r="F383" t="s">
        <v>206</v>
      </c>
    </row>
    <row r="384" spans="5:6">
      <c r="E384">
        <f t="shared" si="8"/>
        <v>0</v>
      </c>
      <c r="F384" t="s">
        <v>206</v>
      </c>
    </row>
    <row r="385" spans="5:6">
      <c r="E385">
        <f t="shared" si="8"/>
        <v>0</v>
      </c>
      <c r="F385" t="s">
        <v>206</v>
      </c>
    </row>
    <row r="386" spans="5:6">
      <c r="E386">
        <f t="shared" si="8"/>
        <v>0</v>
      </c>
      <c r="F386" t="s">
        <v>206</v>
      </c>
    </row>
    <row r="387" spans="5:6">
      <c r="E387">
        <f t="shared" si="8"/>
        <v>0</v>
      </c>
      <c r="F387" t="s">
        <v>206</v>
      </c>
    </row>
    <row r="388" spans="5:6">
      <c r="E388">
        <f t="shared" si="8"/>
        <v>0</v>
      </c>
      <c r="F388" t="s">
        <v>206</v>
      </c>
    </row>
    <row r="389" spans="5:6">
      <c r="E389">
        <f t="shared" si="8"/>
        <v>0</v>
      </c>
      <c r="F389" t="s">
        <v>206</v>
      </c>
    </row>
    <row r="390" spans="5:6">
      <c r="E390">
        <f t="shared" si="8"/>
        <v>0</v>
      </c>
      <c r="F390" t="s">
        <v>206</v>
      </c>
    </row>
    <row r="391" spans="5:6">
      <c r="E391">
        <f t="shared" si="8"/>
        <v>0</v>
      </c>
      <c r="F391" t="s">
        <v>206</v>
      </c>
    </row>
    <row r="392" spans="5:6">
      <c r="E392">
        <f t="shared" si="8"/>
        <v>0</v>
      </c>
      <c r="F392" t="s">
        <v>206</v>
      </c>
    </row>
    <row r="393" spans="5:6">
      <c r="E393">
        <f t="shared" si="8"/>
        <v>0</v>
      </c>
      <c r="F393" t="s">
        <v>206</v>
      </c>
    </row>
    <row r="394" spans="5:6">
      <c r="E394">
        <f t="shared" si="8"/>
        <v>0</v>
      </c>
      <c r="F394" t="s">
        <v>206</v>
      </c>
    </row>
    <row r="395" spans="5:6">
      <c r="E395">
        <f t="shared" si="8"/>
        <v>0</v>
      </c>
      <c r="F395" t="s">
        <v>206</v>
      </c>
    </row>
    <row r="396" spans="5:6">
      <c r="E396">
        <f t="shared" si="8"/>
        <v>0</v>
      </c>
      <c r="F396" t="s">
        <v>206</v>
      </c>
    </row>
    <row r="397" spans="5:6">
      <c r="E397">
        <f t="shared" si="8"/>
        <v>0</v>
      </c>
      <c r="F397" t="s">
        <v>206</v>
      </c>
    </row>
    <row r="398" spans="5:6">
      <c r="E398">
        <f t="shared" si="8"/>
        <v>0</v>
      </c>
      <c r="F398" t="s">
        <v>206</v>
      </c>
    </row>
    <row r="399" spans="5:6">
      <c r="E399">
        <f t="shared" si="8"/>
        <v>0</v>
      </c>
      <c r="F399" t="s">
        <v>206</v>
      </c>
    </row>
    <row r="400" spans="5:6">
      <c r="E400">
        <f t="shared" si="8"/>
        <v>0</v>
      </c>
      <c r="F400" t="s">
        <v>206</v>
      </c>
    </row>
    <row r="401" spans="5:6">
      <c r="E401">
        <f t="shared" ref="E401:E464" si="9">C401*D401</f>
        <v>0</v>
      </c>
      <c r="F401" t="s">
        <v>206</v>
      </c>
    </row>
    <row r="402" spans="5:6">
      <c r="E402">
        <f t="shared" si="9"/>
        <v>0</v>
      </c>
      <c r="F402" t="s">
        <v>206</v>
      </c>
    </row>
    <row r="403" spans="5:6">
      <c r="E403">
        <f t="shared" si="9"/>
        <v>0</v>
      </c>
      <c r="F403" t="s">
        <v>206</v>
      </c>
    </row>
    <row r="404" spans="5:6">
      <c r="E404">
        <f t="shared" si="9"/>
        <v>0</v>
      </c>
      <c r="F404" t="s">
        <v>206</v>
      </c>
    </row>
    <row r="405" spans="5:6">
      <c r="E405">
        <f t="shared" si="9"/>
        <v>0</v>
      </c>
      <c r="F405" t="s">
        <v>206</v>
      </c>
    </row>
    <row r="406" spans="5:6">
      <c r="E406">
        <f t="shared" si="9"/>
        <v>0</v>
      </c>
      <c r="F406" t="s">
        <v>206</v>
      </c>
    </row>
    <row r="407" spans="5:6">
      <c r="E407">
        <f t="shared" si="9"/>
        <v>0</v>
      </c>
      <c r="F407" t="s">
        <v>206</v>
      </c>
    </row>
    <row r="408" spans="5:6">
      <c r="E408">
        <f t="shared" si="9"/>
        <v>0</v>
      </c>
      <c r="F408" t="s">
        <v>206</v>
      </c>
    </row>
    <row r="409" spans="5:6">
      <c r="E409">
        <f t="shared" si="9"/>
        <v>0</v>
      </c>
      <c r="F409" t="s">
        <v>206</v>
      </c>
    </row>
    <row r="410" spans="5:6">
      <c r="E410">
        <f t="shared" si="9"/>
        <v>0</v>
      </c>
      <c r="F410" t="s">
        <v>206</v>
      </c>
    </row>
    <row r="411" spans="5:6">
      <c r="E411">
        <f t="shared" si="9"/>
        <v>0</v>
      </c>
      <c r="F411" t="s">
        <v>206</v>
      </c>
    </row>
    <row r="412" spans="5:6">
      <c r="E412">
        <f t="shared" si="9"/>
        <v>0</v>
      </c>
      <c r="F412" t="s">
        <v>206</v>
      </c>
    </row>
    <row r="413" spans="5:6">
      <c r="E413">
        <f t="shared" si="9"/>
        <v>0</v>
      </c>
      <c r="F413" t="s">
        <v>206</v>
      </c>
    </row>
    <row r="414" spans="5:6">
      <c r="E414">
        <f t="shared" si="9"/>
        <v>0</v>
      </c>
      <c r="F414" t="s">
        <v>206</v>
      </c>
    </row>
    <row r="415" spans="5:6">
      <c r="E415">
        <f t="shared" si="9"/>
        <v>0</v>
      </c>
      <c r="F415" t="s">
        <v>206</v>
      </c>
    </row>
    <row r="416" spans="5:6">
      <c r="E416">
        <f t="shared" si="9"/>
        <v>0</v>
      </c>
      <c r="F416" t="s">
        <v>206</v>
      </c>
    </row>
    <row r="417" spans="5:6">
      <c r="E417">
        <f t="shared" si="9"/>
        <v>0</v>
      </c>
      <c r="F417" t="s">
        <v>206</v>
      </c>
    </row>
    <row r="418" spans="5:6">
      <c r="E418">
        <f t="shared" si="9"/>
        <v>0</v>
      </c>
      <c r="F418" t="s">
        <v>206</v>
      </c>
    </row>
    <row r="419" spans="5:6">
      <c r="E419">
        <f t="shared" si="9"/>
        <v>0</v>
      </c>
      <c r="F419" t="s">
        <v>206</v>
      </c>
    </row>
    <row r="420" spans="5:6">
      <c r="E420">
        <f t="shared" si="9"/>
        <v>0</v>
      </c>
      <c r="F420" t="s">
        <v>206</v>
      </c>
    </row>
    <row r="421" spans="5:6">
      <c r="E421">
        <f t="shared" si="9"/>
        <v>0</v>
      </c>
      <c r="F421" t="s">
        <v>206</v>
      </c>
    </row>
    <row r="422" spans="5:6">
      <c r="E422">
        <f t="shared" si="9"/>
        <v>0</v>
      </c>
      <c r="F422" t="s">
        <v>206</v>
      </c>
    </row>
    <row r="423" spans="5:6">
      <c r="E423">
        <f t="shared" si="9"/>
        <v>0</v>
      </c>
      <c r="F423" t="s">
        <v>206</v>
      </c>
    </row>
    <row r="424" spans="5:6">
      <c r="E424">
        <f t="shared" si="9"/>
        <v>0</v>
      </c>
      <c r="F424" t="s">
        <v>206</v>
      </c>
    </row>
    <row r="425" spans="5:6">
      <c r="E425">
        <f t="shared" si="9"/>
        <v>0</v>
      </c>
      <c r="F425" t="s">
        <v>206</v>
      </c>
    </row>
    <row r="426" spans="5:6">
      <c r="E426">
        <f t="shared" si="9"/>
        <v>0</v>
      </c>
      <c r="F426" t="s">
        <v>206</v>
      </c>
    </row>
    <row r="427" spans="5:6">
      <c r="E427">
        <f t="shared" si="9"/>
        <v>0</v>
      </c>
      <c r="F427" t="s">
        <v>206</v>
      </c>
    </row>
    <row r="428" spans="5:6">
      <c r="E428">
        <f t="shared" si="9"/>
        <v>0</v>
      </c>
      <c r="F428" t="s">
        <v>206</v>
      </c>
    </row>
    <row r="429" spans="5:6">
      <c r="E429">
        <f t="shared" si="9"/>
        <v>0</v>
      </c>
      <c r="F429" t="s">
        <v>206</v>
      </c>
    </row>
    <row r="430" spans="5:6">
      <c r="E430">
        <f t="shared" si="9"/>
        <v>0</v>
      </c>
      <c r="F430" t="s">
        <v>206</v>
      </c>
    </row>
    <row r="431" spans="5:6">
      <c r="E431">
        <f t="shared" si="9"/>
        <v>0</v>
      </c>
      <c r="F431" t="s">
        <v>206</v>
      </c>
    </row>
    <row r="432" spans="5:6">
      <c r="E432">
        <f t="shared" si="9"/>
        <v>0</v>
      </c>
      <c r="F432" t="s">
        <v>206</v>
      </c>
    </row>
    <row r="433" spans="5:6">
      <c r="E433">
        <f t="shared" si="9"/>
        <v>0</v>
      </c>
      <c r="F433" t="s">
        <v>206</v>
      </c>
    </row>
    <row r="434" spans="5:6">
      <c r="E434">
        <f t="shared" si="9"/>
        <v>0</v>
      </c>
      <c r="F434" t="s">
        <v>206</v>
      </c>
    </row>
    <row r="435" spans="5:6">
      <c r="E435">
        <f t="shared" si="9"/>
        <v>0</v>
      </c>
      <c r="F435" t="s">
        <v>206</v>
      </c>
    </row>
    <row r="436" spans="5:6">
      <c r="E436">
        <f t="shared" si="9"/>
        <v>0</v>
      </c>
      <c r="F436" t="s">
        <v>206</v>
      </c>
    </row>
    <row r="437" spans="5:6">
      <c r="E437">
        <f t="shared" si="9"/>
        <v>0</v>
      </c>
      <c r="F437" t="s">
        <v>206</v>
      </c>
    </row>
    <row r="438" spans="5:6">
      <c r="E438">
        <f t="shared" si="9"/>
        <v>0</v>
      </c>
      <c r="F438" t="s">
        <v>206</v>
      </c>
    </row>
    <row r="439" spans="5:6">
      <c r="E439">
        <f t="shared" si="9"/>
        <v>0</v>
      </c>
      <c r="F439" t="s">
        <v>206</v>
      </c>
    </row>
    <row r="440" spans="5:6">
      <c r="E440">
        <f t="shared" si="9"/>
        <v>0</v>
      </c>
      <c r="F440" t="s">
        <v>206</v>
      </c>
    </row>
    <row r="441" spans="5:6">
      <c r="E441">
        <f t="shared" si="9"/>
        <v>0</v>
      </c>
      <c r="F441" t="s">
        <v>206</v>
      </c>
    </row>
    <row r="442" spans="5:6">
      <c r="E442">
        <f t="shared" si="9"/>
        <v>0</v>
      </c>
      <c r="F442" t="s">
        <v>206</v>
      </c>
    </row>
    <row r="443" spans="5:6">
      <c r="E443">
        <f t="shared" si="9"/>
        <v>0</v>
      </c>
      <c r="F443" t="s">
        <v>206</v>
      </c>
    </row>
    <row r="444" spans="5:6">
      <c r="E444">
        <f t="shared" si="9"/>
        <v>0</v>
      </c>
      <c r="F444" t="s">
        <v>206</v>
      </c>
    </row>
    <row r="445" spans="5:6">
      <c r="E445">
        <f t="shared" si="9"/>
        <v>0</v>
      </c>
      <c r="F445" t="s">
        <v>206</v>
      </c>
    </row>
    <row r="446" spans="5:6">
      <c r="E446">
        <f t="shared" si="9"/>
        <v>0</v>
      </c>
      <c r="F446" t="s">
        <v>206</v>
      </c>
    </row>
    <row r="447" spans="5:6">
      <c r="E447">
        <f t="shared" si="9"/>
        <v>0</v>
      </c>
      <c r="F447" t="s">
        <v>206</v>
      </c>
    </row>
    <row r="448" spans="5:6">
      <c r="E448">
        <f t="shared" si="9"/>
        <v>0</v>
      </c>
      <c r="F448" t="s">
        <v>206</v>
      </c>
    </row>
    <row r="449" spans="5:6">
      <c r="E449">
        <f t="shared" si="9"/>
        <v>0</v>
      </c>
      <c r="F449" t="s">
        <v>206</v>
      </c>
    </row>
    <row r="450" spans="5:6">
      <c r="E450">
        <f t="shared" si="9"/>
        <v>0</v>
      </c>
      <c r="F450" t="s">
        <v>206</v>
      </c>
    </row>
    <row r="451" spans="5:6">
      <c r="E451">
        <f t="shared" si="9"/>
        <v>0</v>
      </c>
      <c r="F451" t="s">
        <v>206</v>
      </c>
    </row>
    <row r="452" spans="5:6">
      <c r="E452">
        <f t="shared" si="9"/>
        <v>0</v>
      </c>
      <c r="F452" t="s">
        <v>206</v>
      </c>
    </row>
    <row r="453" spans="5:6">
      <c r="E453">
        <f t="shared" si="9"/>
        <v>0</v>
      </c>
      <c r="F453" t="s">
        <v>206</v>
      </c>
    </row>
    <row r="454" spans="5:6">
      <c r="E454">
        <f t="shared" si="9"/>
        <v>0</v>
      </c>
      <c r="F454" t="s">
        <v>206</v>
      </c>
    </row>
    <row r="455" spans="5:6">
      <c r="E455">
        <f t="shared" si="9"/>
        <v>0</v>
      </c>
      <c r="F455" t="s">
        <v>206</v>
      </c>
    </row>
    <row r="456" spans="5:6">
      <c r="E456">
        <f t="shared" si="9"/>
        <v>0</v>
      </c>
      <c r="F456" t="s">
        <v>206</v>
      </c>
    </row>
    <row r="457" spans="5:6">
      <c r="E457">
        <f t="shared" si="9"/>
        <v>0</v>
      </c>
      <c r="F457" t="s">
        <v>206</v>
      </c>
    </row>
    <row r="458" spans="5:6">
      <c r="E458">
        <f t="shared" si="9"/>
        <v>0</v>
      </c>
      <c r="F458" t="s">
        <v>206</v>
      </c>
    </row>
    <row r="459" spans="5:6">
      <c r="E459">
        <f t="shared" si="9"/>
        <v>0</v>
      </c>
      <c r="F459" t="s">
        <v>206</v>
      </c>
    </row>
    <row r="460" spans="5:6">
      <c r="E460">
        <f t="shared" si="9"/>
        <v>0</v>
      </c>
      <c r="F460" t="s">
        <v>206</v>
      </c>
    </row>
    <row r="461" spans="5:6">
      <c r="E461">
        <f t="shared" si="9"/>
        <v>0</v>
      </c>
      <c r="F461" t="s">
        <v>206</v>
      </c>
    </row>
    <row r="462" spans="5:6">
      <c r="E462">
        <f t="shared" si="9"/>
        <v>0</v>
      </c>
      <c r="F462" t="s">
        <v>206</v>
      </c>
    </row>
    <row r="463" spans="5:6">
      <c r="E463">
        <f t="shared" si="9"/>
        <v>0</v>
      </c>
      <c r="F463" t="s">
        <v>206</v>
      </c>
    </row>
    <row r="464" spans="5:6">
      <c r="E464">
        <f t="shared" si="9"/>
        <v>0</v>
      </c>
      <c r="F464" t="s">
        <v>206</v>
      </c>
    </row>
    <row r="465" spans="5:6">
      <c r="E465">
        <f t="shared" ref="E465:E528" si="10">C465*D465</f>
        <v>0</v>
      </c>
      <c r="F465" t="s">
        <v>206</v>
      </c>
    </row>
    <row r="466" spans="5:6">
      <c r="E466">
        <f t="shared" si="10"/>
        <v>0</v>
      </c>
      <c r="F466" t="s">
        <v>206</v>
      </c>
    </row>
    <row r="467" spans="5:6">
      <c r="E467">
        <f t="shared" si="10"/>
        <v>0</v>
      </c>
      <c r="F467" t="s">
        <v>206</v>
      </c>
    </row>
    <row r="468" spans="5:6">
      <c r="E468">
        <f t="shared" si="10"/>
        <v>0</v>
      </c>
      <c r="F468" t="s">
        <v>206</v>
      </c>
    </row>
    <row r="469" spans="5:6">
      <c r="E469">
        <f t="shared" si="10"/>
        <v>0</v>
      </c>
      <c r="F469" t="s">
        <v>206</v>
      </c>
    </row>
    <row r="470" spans="5:6">
      <c r="E470">
        <f t="shared" si="10"/>
        <v>0</v>
      </c>
      <c r="F470" t="s">
        <v>206</v>
      </c>
    </row>
    <row r="471" spans="5:6">
      <c r="E471">
        <f t="shared" si="10"/>
        <v>0</v>
      </c>
      <c r="F471" t="s">
        <v>206</v>
      </c>
    </row>
    <row r="472" spans="5:6">
      <c r="E472">
        <f t="shared" si="10"/>
        <v>0</v>
      </c>
      <c r="F472" t="s">
        <v>206</v>
      </c>
    </row>
    <row r="473" spans="5:6">
      <c r="E473">
        <f t="shared" si="10"/>
        <v>0</v>
      </c>
      <c r="F473" t="s">
        <v>206</v>
      </c>
    </row>
    <row r="474" spans="5:6">
      <c r="E474">
        <f t="shared" si="10"/>
        <v>0</v>
      </c>
      <c r="F474" t="s">
        <v>206</v>
      </c>
    </row>
    <row r="475" spans="5:6">
      <c r="E475">
        <f t="shared" si="10"/>
        <v>0</v>
      </c>
      <c r="F475" t="s">
        <v>206</v>
      </c>
    </row>
    <row r="476" spans="5:6">
      <c r="E476">
        <f t="shared" si="10"/>
        <v>0</v>
      </c>
      <c r="F476" t="s">
        <v>206</v>
      </c>
    </row>
    <row r="477" spans="5:6">
      <c r="E477">
        <f t="shared" si="10"/>
        <v>0</v>
      </c>
      <c r="F477" t="s">
        <v>206</v>
      </c>
    </row>
    <row r="478" spans="5:6">
      <c r="E478">
        <f t="shared" si="10"/>
        <v>0</v>
      </c>
      <c r="F478" t="s">
        <v>206</v>
      </c>
    </row>
    <row r="479" spans="5:6">
      <c r="E479">
        <f t="shared" si="10"/>
        <v>0</v>
      </c>
      <c r="F479" t="s">
        <v>206</v>
      </c>
    </row>
    <row r="480" spans="5:6">
      <c r="E480">
        <f t="shared" si="10"/>
        <v>0</v>
      </c>
      <c r="F480" t="s">
        <v>206</v>
      </c>
    </row>
    <row r="481" spans="5:6">
      <c r="E481">
        <f t="shared" si="10"/>
        <v>0</v>
      </c>
      <c r="F481" t="s">
        <v>206</v>
      </c>
    </row>
    <row r="482" spans="5:6">
      <c r="E482">
        <f t="shared" si="10"/>
        <v>0</v>
      </c>
      <c r="F482" t="s">
        <v>206</v>
      </c>
    </row>
    <row r="483" spans="5:6">
      <c r="E483">
        <f t="shared" si="10"/>
        <v>0</v>
      </c>
      <c r="F483" t="s">
        <v>206</v>
      </c>
    </row>
    <row r="484" spans="5:6">
      <c r="E484">
        <f t="shared" si="10"/>
        <v>0</v>
      </c>
      <c r="F484" t="s">
        <v>206</v>
      </c>
    </row>
    <row r="485" spans="5:6">
      <c r="E485">
        <f t="shared" si="10"/>
        <v>0</v>
      </c>
      <c r="F485" t="s">
        <v>206</v>
      </c>
    </row>
    <row r="486" spans="5:6">
      <c r="E486">
        <f t="shared" si="10"/>
        <v>0</v>
      </c>
      <c r="F486" t="s">
        <v>206</v>
      </c>
    </row>
    <row r="487" spans="5:6">
      <c r="E487">
        <f t="shared" si="10"/>
        <v>0</v>
      </c>
      <c r="F487" t="s">
        <v>206</v>
      </c>
    </row>
    <row r="488" spans="5:6">
      <c r="E488">
        <f t="shared" si="10"/>
        <v>0</v>
      </c>
      <c r="F488" t="s">
        <v>206</v>
      </c>
    </row>
    <row r="489" spans="5:6">
      <c r="E489">
        <f t="shared" si="10"/>
        <v>0</v>
      </c>
      <c r="F489" t="s">
        <v>206</v>
      </c>
    </row>
    <row r="490" spans="5:6">
      <c r="E490">
        <f t="shared" si="10"/>
        <v>0</v>
      </c>
      <c r="F490" t="s">
        <v>206</v>
      </c>
    </row>
    <row r="491" spans="5:6">
      <c r="E491">
        <f t="shared" si="10"/>
        <v>0</v>
      </c>
      <c r="F491" t="s">
        <v>206</v>
      </c>
    </row>
    <row r="492" spans="5:6">
      <c r="E492">
        <f t="shared" si="10"/>
        <v>0</v>
      </c>
      <c r="F492" t="s">
        <v>206</v>
      </c>
    </row>
    <row r="493" spans="5:6">
      <c r="E493">
        <f t="shared" si="10"/>
        <v>0</v>
      </c>
      <c r="F493" t="s">
        <v>206</v>
      </c>
    </row>
    <row r="494" spans="5:6">
      <c r="E494">
        <f t="shared" si="10"/>
        <v>0</v>
      </c>
      <c r="F494" t="s">
        <v>206</v>
      </c>
    </row>
    <row r="495" spans="5:6">
      <c r="E495">
        <f t="shared" si="10"/>
        <v>0</v>
      </c>
      <c r="F495" t="s">
        <v>206</v>
      </c>
    </row>
    <row r="496" spans="5:6">
      <c r="E496">
        <f t="shared" si="10"/>
        <v>0</v>
      </c>
      <c r="F496" t="s">
        <v>206</v>
      </c>
    </row>
    <row r="497" spans="5:6">
      <c r="E497">
        <f t="shared" si="10"/>
        <v>0</v>
      </c>
      <c r="F497" t="s">
        <v>206</v>
      </c>
    </row>
    <row r="498" spans="5:6">
      <c r="E498">
        <f t="shared" si="10"/>
        <v>0</v>
      </c>
      <c r="F498" t="s">
        <v>206</v>
      </c>
    </row>
    <row r="499" spans="5:6">
      <c r="E499">
        <f t="shared" si="10"/>
        <v>0</v>
      </c>
      <c r="F499" t="s">
        <v>206</v>
      </c>
    </row>
    <row r="500" spans="5:6">
      <c r="E500">
        <f t="shared" si="10"/>
        <v>0</v>
      </c>
      <c r="F500" t="s">
        <v>206</v>
      </c>
    </row>
    <row r="501" spans="5:6">
      <c r="E501">
        <f t="shared" si="10"/>
        <v>0</v>
      </c>
      <c r="F501" t="s">
        <v>206</v>
      </c>
    </row>
    <row r="502" spans="5:6">
      <c r="E502">
        <f t="shared" si="10"/>
        <v>0</v>
      </c>
      <c r="F502" t="s">
        <v>206</v>
      </c>
    </row>
    <row r="503" spans="5:6">
      <c r="E503">
        <f t="shared" si="10"/>
        <v>0</v>
      </c>
      <c r="F503" t="s">
        <v>206</v>
      </c>
    </row>
    <row r="504" spans="5:6">
      <c r="E504">
        <f t="shared" si="10"/>
        <v>0</v>
      </c>
      <c r="F504" t="s">
        <v>206</v>
      </c>
    </row>
    <row r="505" spans="5:6">
      <c r="E505">
        <f t="shared" si="10"/>
        <v>0</v>
      </c>
      <c r="F505" t="s">
        <v>206</v>
      </c>
    </row>
    <row r="506" spans="5:6">
      <c r="E506">
        <f t="shared" si="10"/>
        <v>0</v>
      </c>
      <c r="F506" t="s">
        <v>206</v>
      </c>
    </row>
    <row r="507" spans="5:6">
      <c r="E507">
        <f t="shared" si="10"/>
        <v>0</v>
      </c>
      <c r="F507" t="s">
        <v>206</v>
      </c>
    </row>
    <row r="508" spans="5:6">
      <c r="E508">
        <f t="shared" si="10"/>
        <v>0</v>
      </c>
      <c r="F508" t="s">
        <v>206</v>
      </c>
    </row>
    <row r="509" spans="5:6">
      <c r="E509">
        <f t="shared" si="10"/>
        <v>0</v>
      </c>
      <c r="F509" t="s">
        <v>206</v>
      </c>
    </row>
    <row r="510" spans="5:6">
      <c r="E510">
        <f t="shared" si="10"/>
        <v>0</v>
      </c>
      <c r="F510" t="s">
        <v>206</v>
      </c>
    </row>
    <row r="511" spans="5:6">
      <c r="E511">
        <f t="shared" si="10"/>
        <v>0</v>
      </c>
      <c r="F511" t="s">
        <v>206</v>
      </c>
    </row>
    <row r="512" spans="5:6">
      <c r="E512">
        <f t="shared" si="10"/>
        <v>0</v>
      </c>
      <c r="F512" t="s">
        <v>206</v>
      </c>
    </row>
    <row r="513" spans="5:6">
      <c r="E513">
        <f t="shared" si="10"/>
        <v>0</v>
      </c>
      <c r="F513" t="s">
        <v>206</v>
      </c>
    </row>
    <row r="514" spans="5:6">
      <c r="E514">
        <f t="shared" si="10"/>
        <v>0</v>
      </c>
      <c r="F514" t="s">
        <v>206</v>
      </c>
    </row>
    <row r="515" spans="5:6">
      <c r="E515">
        <f t="shared" si="10"/>
        <v>0</v>
      </c>
      <c r="F515" t="s">
        <v>206</v>
      </c>
    </row>
    <row r="516" spans="5:6">
      <c r="E516">
        <f t="shared" si="10"/>
        <v>0</v>
      </c>
      <c r="F516" t="s">
        <v>206</v>
      </c>
    </row>
    <row r="517" spans="5:6">
      <c r="E517">
        <f t="shared" si="10"/>
        <v>0</v>
      </c>
      <c r="F517" t="s">
        <v>206</v>
      </c>
    </row>
    <row r="518" spans="5:6">
      <c r="E518">
        <f t="shared" si="10"/>
        <v>0</v>
      </c>
      <c r="F518" t="s">
        <v>206</v>
      </c>
    </row>
    <row r="519" spans="5:6">
      <c r="E519">
        <f t="shared" si="10"/>
        <v>0</v>
      </c>
      <c r="F519" t="s">
        <v>206</v>
      </c>
    </row>
    <row r="520" spans="5:6">
      <c r="E520">
        <f t="shared" si="10"/>
        <v>0</v>
      </c>
      <c r="F520" t="s">
        <v>206</v>
      </c>
    </row>
    <row r="521" spans="5:6">
      <c r="E521">
        <f t="shared" si="10"/>
        <v>0</v>
      </c>
      <c r="F521" t="s">
        <v>206</v>
      </c>
    </row>
    <row r="522" spans="5:6">
      <c r="E522">
        <f t="shared" si="10"/>
        <v>0</v>
      </c>
      <c r="F522" t="s">
        <v>206</v>
      </c>
    </row>
    <row r="523" spans="5:6">
      <c r="E523">
        <f t="shared" si="10"/>
        <v>0</v>
      </c>
      <c r="F523" t="s">
        <v>206</v>
      </c>
    </row>
    <row r="524" spans="5:6">
      <c r="E524">
        <f t="shared" si="10"/>
        <v>0</v>
      </c>
      <c r="F524" t="s">
        <v>206</v>
      </c>
    </row>
    <row r="525" spans="5:6">
      <c r="E525">
        <f t="shared" si="10"/>
        <v>0</v>
      </c>
      <c r="F525" t="s">
        <v>206</v>
      </c>
    </row>
    <row r="526" spans="5:6">
      <c r="E526">
        <f t="shared" si="10"/>
        <v>0</v>
      </c>
      <c r="F526" t="s">
        <v>206</v>
      </c>
    </row>
    <row r="527" spans="5:6">
      <c r="E527">
        <f t="shared" si="10"/>
        <v>0</v>
      </c>
      <c r="F527" t="s">
        <v>206</v>
      </c>
    </row>
    <row r="528" spans="5:6">
      <c r="E528">
        <f t="shared" si="10"/>
        <v>0</v>
      </c>
      <c r="F528" t="s">
        <v>206</v>
      </c>
    </row>
  </sheetData>
  <mergeCells count="3">
    <mergeCell ref="B1:E1"/>
    <mergeCell ref="B2:E2"/>
    <mergeCell ref="B3:E3"/>
  </mergeCells>
  <phoneticPr fontId="3" type="noConversion"/>
  <conditionalFormatting sqref="F6:H528">
    <cfRule type="containsText" dxfId="1" priority="1" operator="containsText" text="YES">
      <formula>NOT(ISERROR(SEARCH("YES",F6)))</formula>
    </cfRule>
    <cfRule type="containsText" dxfId="0" priority="2" operator="containsText" text="NO">
      <formula>NOT(ISERROR(SEARCH("NO",F6)))</formula>
    </cfRule>
  </conditionalFormatting>
  <dataValidations count="1">
    <dataValidation type="list" allowBlank="1" showInputMessage="1" showErrorMessage="1" sqref="F6:F528" xr:uid="{0AA79CA7-B2BC-1549-B18F-66EDDC736F0B}">
      <formula1>"YES, NO"</formula1>
    </dataValidation>
  </dataValidations>
  <pageMargins left="0.75" right="0.75" top="1" bottom="1" header="0.5" footer="0.5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information" allowBlank="1" showInputMessage="1" showErrorMessage="1" errorTitle="PROFILE MISSING" error="This error has occured as this profile is missing in the weight catalogue. This will result in missing value of profile cost. _x000a__x000a_Please ignore this message, and proceed to fill the relevant details in the weight catalogue, and do the same in the template. " xr:uid="{D8BF9281-47C3-2146-BDD1-E14249C7DC7C}">
          <x14:formula1>
            <xm:f>'WEIGHT CATALOGUE'!$B:$B</xm:f>
          </x14:formula1>
          <xm:sqref>B16:B528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47"/>
  <sheetViews>
    <sheetView zoomScale="157" workbookViewId="0">
      <selection activeCell="B14" sqref="B14"/>
    </sheetView>
  </sheetViews>
  <sheetFormatPr baseColWidth="10" defaultColWidth="8.83203125" defaultRowHeight="15"/>
  <cols>
    <col min="1" max="1" width="16.6640625" bestFit="1" customWidth="1"/>
    <col min="2" max="2" width="17.1640625" bestFit="1" customWidth="1"/>
    <col min="3" max="3" width="22" bestFit="1" customWidth="1"/>
    <col min="4" max="4" width="29" bestFit="1" customWidth="1"/>
    <col min="5" max="5" width="11.33203125" bestFit="1" customWidth="1"/>
    <col min="7" max="7" width="15.1640625" bestFit="1" customWidth="1"/>
  </cols>
  <sheetData>
    <row r="1" spans="1:7">
      <c r="A1" s="8" t="s">
        <v>15</v>
      </c>
      <c r="B1" s="130">
        <f>CUT_LIST!B1</f>
        <v>0</v>
      </c>
      <c r="C1" s="131"/>
      <c r="D1" s="131"/>
      <c r="E1" s="132"/>
    </row>
    <row r="2" spans="1:7" ht="16" thickBot="1">
      <c r="A2" s="9" t="s">
        <v>0</v>
      </c>
      <c r="B2" s="139">
        <f>CUT_LIST!B2</f>
        <v>0</v>
      </c>
      <c r="C2" s="140"/>
      <c r="D2" s="140"/>
      <c r="E2" s="141"/>
    </row>
    <row r="3" spans="1:7" ht="16" thickBot="1"/>
    <row r="4" spans="1:7" ht="16" thickBot="1">
      <c r="A4" s="142" t="s">
        <v>123</v>
      </c>
      <c r="B4" s="143"/>
      <c r="C4" s="143"/>
      <c r="D4" s="143"/>
      <c r="E4" s="144"/>
    </row>
    <row r="5" spans="1:7" ht="16" thickBot="1">
      <c r="A5" s="32" t="s">
        <v>10</v>
      </c>
      <c r="B5" s="32" t="s">
        <v>11</v>
      </c>
      <c r="C5" s="32" t="s">
        <v>12</v>
      </c>
      <c r="D5" s="32" t="s">
        <v>13</v>
      </c>
      <c r="E5" s="32" t="s">
        <v>6</v>
      </c>
      <c r="F5" s="1"/>
      <c r="G5" s="3" t="s">
        <v>14</v>
      </c>
    </row>
    <row r="6" spans="1:7" ht="16" thickBot="1">
      <c r="A6" s="5" t="str">
        <f>CUT_LIST!J6</f>
        <v/>
      </c>
      <c r="B6" s="5" cm="1">
        <f t="array" ref="B6">SUMPRODUCT((CUT_LIST!$B$6:$B$1000=$A6)*IFERROR(CUT_LIST!$C$6:$C$1000,0)*(IFERROR(CUT_LIST!$D$6:$D$1000,0)-IF(UPPER(CUT_LIST!$F$6:$F$1000)="YES",IFERROR(IF(CUT_LIST!$G$6:$G$1000&gt;IFERROR(CUT_LIST!$D$6:$D$1000,0),IFERROR(CUT_LIST!$D$6:$D$1000,0),CUT_LIST!$G$6:$G$1000),0),0)))</f>
        <v>0</v>
      </c>
      <c r="C6" s="5">
        <f>ROUNDUP(B6/$G$6,0)</f>
        <v>0</v>
      </c>
      <c r="D6" s="5">
        <f>C6*$G$6-B6</f>
        <v>0</v>
      </c>
      <c r="E6" s="6" t="e">
        <f>(D6/($G$6*C6))*0.6</f>
        <v>#DIV/0!</v>
      </c>
      <c r="F6" s="2"/>
      <c r="G6" s="4">
        <v>6400</v>
      </c>
    </row>
    <row r="7" spans="1:7">
      <c r="A7" s="5" t="str">
        <f>CUT_LIST!J7</f>
        <v/>
      </c>
      <c r="B7" s="5" cm="1">
        <f t="array" ref="B7">SUMPRODUCT((CUT_LIST!$B$6:$B$1000=$A7)*IFERROR(CUT_LIST!$C$6:$C$1000,0)*(IFERROR(CUT_LIST!$D$6:$D$1000,0)-IF(UPPER(CUT_LIST!$F$6:$F$1000)="YES",IFERROR(IF(CUT_LIST!$G$6:$G$1000&gt;IFERROR(CUT_LIST!$D$6:$D$1000,0),IFERROR(CUT_LIST!$D$6:$D$1000,0),CUT_LIST!$G$6:$G$1000),0),0)))</f>
        <v>0</v>
      </c>
      <c r="C7" s="5">
        <f t="shared" ref="C7:C23" si="0">ROUNDUP(B7/$G$6,0)</f>
        <v>0</v>
      </c>
      <c r="D7" s="5">
        <f t="shared" ref="D7:D23" si="1">C7*$G$6-B7</f>
        <v>0</v>
      </c>
      <c r="E7" s="6" t="e">
        <f t="shared" ref="E7:E25" si="2">(D7/($G$6*C7))*0.6</f>
        <v>#DIV/0!</v>
      </c>
      <c r="F7" s="2"/>
    </row>
    <row r="8" spans="1:7">
      <c r="A8" s="5" t="str">
        <f>CUT_LIST!J8</f>
        <v/>
      </c>
      <c r="B8" s="5" cm="1">
        <f t="array" ref="B8">SUMPRODUCT((CUT_LIST!$B$6:$B$1000=$A8)*IFERROR(CUT_LIST!$C$6:$C$1000,0)*(IFERROR(CUT_LIST!$D$6:$D$1000,0)-IF(UPPER(CUT_LIST!$F$6:$F$1000)="YES",IFERROR(IF(CUT_LIST!$G$6:$G$1000&gt;IFERROR(CUT_LIST!$D$6:$D$1000,0),IFERROR(CUT_LIST!$D$6:$D$1000,0),CUT_LIST!$G$6:$G$1000),0),0)))</f>
        <v>0</v>
      </c>
      <c r="C8" s="5">
        <f t="shared" si="0"/>
        <v>0</v>
      </c>
      <c r="D8" s="5">
        <f t="shared" si="1"/>
        <v>0</v>
      </c>
      <c r="E8" s="6" t="e">
        <f t="shared" si="2"/>
        <v>#DIV/0!</v>
      </c>
      <c r="F8" s="2"/>
    </row>
    <row r="9" spans="1:7">
      <c r="A9" s="5" t="str">
        <f>CUT_LIST!J9</f>
        <v/>
      </c>
      <c r="B9" s="5" cm="1">
        <f t="array" ref="B9">SUMPRODUCT((CUT_LIST!$B$6:$B$1000=$A9)*IFERROR(CUT_LIST!$C$6:$C$1000,0)*(IFERROR(CUT_LIST!$D$6:$D$1000,0)-IF(UPPER(CUT_LIST!$F$6:$F$1000)="YES",IFERROR(IF(CUT_LIST!$G$6:$G$1000&gt;IFERROR(CUT_LIST!$D$6:$D$1000,0),IFERROR(CUT_LIST!$D$6:$D$1000,0),CUT_LIST!$G$6:$G$1000),0),0)))</f>
        <v>0</v>
      </c>
      <c r="C9" s="5">
        <f t="shared" si="0"/>
        <v>0</v>
      </c>
      <c r="D9" s="5">
        <f t="shared" si="1"/>
        <v>0</v>
      </c>
      <c r="E9" s="6" t="e">
        <f t="shared" si="2"/>
        <v>#DIV/0!</v>
      </c>
      <c r="F9" s="2"/>
    </row>
    <row r="10" spans="1:7">
      <c r="A10" s="5" t="str">
        <f>CUT_LIST!J10</f>
        <v/>
      </c>
      <c r="B10" s="5" cm="1">
        <f t="array" ref="B10">SUMPRODUCT((CUT_LIST!$B$6:$B$1000=$A10)*IFERROR(CUT_LIST!$C$6:$C$1000,0)*(IFERROR(CUT_LIST!$D$6:$D$1000,0)-IF(UPPER(CUT_LIST!$F$6:$F$1000)="YES",IFERROR(IF(CUT_LIST!$G$6:$G$1000&gt;IFERROR(CUT_LIST!$D$6:$D$1000,0),IFERROR(CUT_LIST!$D$6:$D$1000,0),CUT_LIST!$G$6:$G$1000),0),0)))</f>
        <v>0</v>
      </c>
      <c r="C10" s="5">
        <f t="shared" si="0"/>
        <v>0</v>
      </c>
      <c r="D10" s="5">
        <f t="shared" si="1"/>
        <v>0</v>
      </c>
      <c r="E10" s="6" t="e">
        <f t="shared" si="2"/>
        <v>#DIV/0!</v>
      </c>
      <c r="F10" s="2"/>
    </row>
    <row r="11" spans="1:7">
      <c r="A11" s="5" t="str">
        <f>CUT_LIST!J11</f>
        <v/>
      </c>
      <c r="B11" s="5" cm="1">
        <f t="array" ref="B11">SUMPRODUCT((CUT_LIST!$B$6:$B$1000=$A11)*IFERROR(CUT_LIST!$C$6:$C$1000,0)*(IFERROR(CUT_LIST!$D$6:$D$1000,0)-IF(UPPER(CUT_LIST!$F$6:$F$1000)="YES",IFERROR(IF(CUT_LIST!$G$6:$G$1000&gt;IFERROR(CUT_LIST!$D$6:$D$1000,0),IFERROR(CUT_LIST!$D$6:$D$1000,0),CUT_LIST!$G$6:$G$1000),0),0)))</f>
        <v>0</v>
      </c>
      <c r="C11" s="5">
        <f t="shared" si="0"/>
        <v>0</v>
      </c>
      <c r="D11" s="5">
        <f t="shared" si="1"/>
        <v>0</v>
      </c>
      <c r="E11" s="6" t="e">
        <f t="shared" si="2"/>
        <v>#DIV/0!</v>
      </c>
      <c r="F11" s="2"/>
    </row>
    <row r="12" spans="1:7">
      <c r="A12" s="5" t="str">
        <f>CUT_LIST!J12</f>
        <v/>
      </c>
      <c r="B12" s="5" cm="1">
        <f t="array" ref="B12">SUMPRODUCT((CUT_LIST!$B$6:$B$1000=$A12)*IFERROR(CUT_LIST!$C$6:$C$1000,0)*(IFERROR(CUT_LIST!$D$6:$D$1000,0)-IF(UPPER(CUT_LIST!$F$6:$F$1000)="YES",IFERROR(IF(CUT_LIST!$G$6:$G$1000&gt;IFERROR(CUT_LIST!$D$6:$D$1000,0),IFERROR(CUT_LIST!$D$6:$D$1000,0),CUT_LIST!$G$6:$G$1000),0),0)))</f>
        <v>0</v>
      </c>
      <c r="C12" s="5">
        <f t="shared" si="0"/>
        <v>0</v>
      </c>
      <c r="D12" s="5">
        <f t="shared" si="1"/>
        <v>0</v>
      </c>
      <c r="E12" s="6" t="e">
        <f t="shared" si="2"/>
        <v>#DIV/0!</v>
      </c>
    </row>
    <row r="13" spans="1:7">
      <c r="A13" s="5" t="str">
        <f>CUT_LIST!J13</f>
        <v/>
      </c>
      <c r="B13" s="5" cm="1">
        <f t="array" ref="B13">SUMPRODUCT((CUT_LIST!$B$6:$B$1000=$A13)*IFERROR(CUT_LIST!$C$6:$C$1000,0)*(IFERROR(CUT_LIST!$D$6:$D$1000,0)-IF(UPPER(CUT_LIST!$F$6:$F$1000)="YES",IFERROR(IF(CUT_LIST!$G$6:$G$1000&gt;IFERROR(CUT_LIST!$D$6:$D$1000,0),IFERROR(CUT_LIST!$D$6:$D$1000,0),CUT_LIST!$G$6:$G$1000),0),0)))</f>
        <v>0</v>
      </c>
      <c r="C13" s="5">
        <f t="shared" si="0"/>
        <v>0</v>
      </c>
      <c r="D13" s="5">
        <f t="shared" si="1"/>
        <v>0</v>
      </c>
      <c r="E13" s="6" t="e">
        <f t="shared" si="2"/>
        <v>#DIV/0!</v>
      </c>
    </row>
    <row r="14" spans="1:7">
      <c r="A14" s="5" t="str">
        <f>CUT_LIST!J14</f>
        <v/>
      </c>
      <c r="B14" s="5" cm="1">
        <f t="array" ref="B14">SUMPRODUCT((CUT_LIST!$B$6:$B$1000=$A14)*IFERROR(CUT_LIST!$C$6:$C$1000,0)*(IFERROR(CUT_LIST!$D$6:$D$1000,0)-IF(UPPER(CUT_LIST!$F$6:$F$1000)="YES",IFERROR(IF(CUT_LIST!$G$6:$G$1000&gt;IFERROR(CUT_LIST!$D$6:$D$1000,0),IFERROR(CUT_LIST!$D$6:$D$1000,0),CUT_LIST!$G$6:$G$1000),0),0)))</f>
        <v>0</v>
      </c>
      <c r="C14" s="5">
        <f t="shared" si="0"/>
        <v>0</v>
      </c>
      <c r="D14" s="5">
        <f t="shared" si="1"/>
        <v>0</v>
      </c>
      <c r="E14" s="6" t="e">
        <f t="shared" si="2"/>
        <v>#DIV/0!</v>
      </c>
    </row>
    <row r="15" spans="1:7">
      <c r="A15" s="5" t="str">
        <f>CUT_LIST!J15</f>
        <v/>
      </c>
      <c r="B15" s="5" cm="1">
        <f t="array" ref="B15">SUMPRODUCT((CUT_LIST!$B$6:$B$1000=$A15)*IFERROR(CUT_LIST!$C$6:$C$1000,0)*(IFERROR(CUT_LIST!$D$6:$D$1000,0)-IF(UPPER(CUT_LIST!$F$6:$F$1000)="YES",IFERROR(IF(CUT_LIST!$G$6:$G$1000&gt;IFERROR(CUT_LIST!$D$6:$D$1000,0),IFERROR(CUT_LIST!$D$6:$D$1000,0),CUT_LIST!$G$6:$G$1000),0),0)))</f>
        <v>0</v>
      </c>
      <c r="C15" s="5">
        <f t="shared" si="0"/>
        <v>0</v>
      </c>
      <c r="D15" s="5">
        <f t="shared" si="1"/>
        <v>0</v>
      </c>
      <c r="E15" s="6" t="e">
        <f t="shared" si="2"/>
        <v>#DIV/0!</v>
      </c>
    </row>
    <row r="16" spans="1:7">
      <c r="A16" s="5" t="str">
        <f>CUT_LIST!J16</f>
        <v/>
      </c>
      <c r="B16" s="5" cm="1">
        <f t="array" ref="B16">SUMPRODUCT((CUT_LIST!$B$6:$B$1000=$A16)*IFERROR(CUT_LIST!$C$6:$C$1000,0)*(IFERROR(CUT_LIST!$D$6:$D$1000,0)-IF(UPPER(CUT_LIST!$F$6:$F$1000)="YES",IFERROR(IF(CUT_LIST!$G$6:$G$1000&gt;IFERROR(CUT_LIST!$D$6:$D$1000,0),IFERROR(CUT_LIST!$D$6:$D$1000,0),CUT_LIST!$G$6:$G$1000),0),0)))</f>
        <v>0</v>
      </c>
      <c r="C16" s="5">
        <f t="shared" si="0"/>
        <v>0</v>
      </c>
      <c r="D16" s="5">
        <f t="shared" si="1"/>
        <v>0</v>
      </c>
      <c r="E16" s="6" t="e">
        <f t="shared" si="2"/>
        <v>#DIV/0!</v>
      </c>
    </row>
    <row r="17" spans="1:7">
      <c r="A17" s="5" t="str">
        <f>CUT_LIST!J17</f>
        <v/>
      </c>
      <c r="B17" s="5" cm="1">
        <f t="array" ref="B17">SUMPRODUCT((CUT_LIST!$B$6:$B$1000=$A17)*IFERROR(CUT_LIST!$C$6:$C$1000,0)*(IFERROR(CUT_LIST!$D$6:$D$1000,0)-IF(UPPER(CUT_LIST!$F$6:$F$1000)="YES",IFERROR(IF(CUT_LIST!$G$6:$G$1000&gt;IFERROR(CUT_LIST!$D$6:$D$1000,0),IFERROR(CUT_LIST!$D$6:$D$1000,0),CUT_LIST!$G$6:$G$1000),0),0)))</f>
        <v>0</v>
      </c>
      <c r="C17" s="5">
        <f t="shared" si="0"/>
        <v>0</v>
      </c>
      <c r="D17" s="5">
        <f t="shared" si="1"/>
        <v>0</v>
      </c>
      <c r="E17" s="6" t="e">
        <f t="shared" si="2"/>
        <v>#DIV/0!</v>
      </c>
    </row>
    <row r="18" spans="1:7">
      <c r="A18" s="5" t="str">
        <f>CUT_LIST!J18</f>
        <v/>
      </c>
      <c r="B18" s="5" cm="1">
        <f t="array" ref="B18">SUMPRODUCT((CUT_LIST!$B$6:$B$1000=$A18)*IFERROR(CUT_LIST!$C$6:$C$1000,0)*(IFERROR(CUT_LIST!$D$6:$D$1000,0)-IF(UPPER(CUT_LIST!$F$6:$F$1000)="YES",IFERROR(IF(CUT_LIST!$G$6:$G$1000&gt;IFERROR(CUT_LIST!$D$6:$D$1000,0),IFERROR(CUT_LIST!$D$6:$D$1000,0),CUT_LIST!$G$6:$G$1000),0),0)))</f>
        <v>0</v>
      </c>
      <c r="C18" s="5">
        <f t="shared" si="0"/>
        <v>0</v>
      </c>
      <c r="D18" s="5">
        <f t="shared" si="1"/>
        <v>0</v>
      </c>
      <c r="E18" s="6" t="e">
        <f t="shared" si="2"/>
        <v>#DIV/0!</v>
      </c>
    </row>
    <row r="19" spans="1:7">
      <c r="A19" s="5" t="str">
        <f>CUT_LIST!J19</f>
        <v/>
      </c>
      <c r="B19" s="5" cm="1">
        <f t="array" ref="B19">SUMPRODUCT((CUT_LIST!$B$6:$B$1000=$A19)*IFERROR(CUT_LIST!$C$6:$C$1000,0)*(IFERROR(CUT_LIST!$D$6:$D$1000,0)-IF(UPPER(CUT_LIST!$F$6:$F$1000)="YES",IFERROR(IF(CUT_LIST!$G$6:$G$1000&gt;IFERROR(CUT_LIST!$D$6:$D$1000,0),IFERROR(CUT_LIST!$D$6:$D$1000,0),CUT_LIST!$G$6:$G$1000),0),0)))</f>
        <v>0</v>
      </c>
      <c r="C19" s="5">
        <f t="shared" si="0"/>
        <v>0</v>
      </c>
      <c r="D19" s="5">
        <f t="shared" si="1"/>
        <v>0</v>
      </c>
      <c r="E19" s="6" t="e">
        <f t="shared" si="2"/>
        <v>#DIV/0!</v>
      </c>
    </row>
    <row r="20" spans="1:7">
      <c r="A20" s="5" t="str">
        <f>CUT_LIST!J20</f>
        <v/>
      </c>
      <c r="B20" s="5" cm="1">
        <f t="array" ref="B20">SUMPRODUCT((CUT_LIST!$B$6:$B$1000=$A20)*IFERROR(CUT_LIST!$C$6:$C$1000,0)*(IFERROR(CUT_LIST!$D$6:$D$1000,0)-IF(UPPER(CUT_LIST!$F$6:$F$1000)="YES",IFERROR(IF(CUT_LIST!$G$6:$G$1000&gt;IFERROR(CUT_LIST!$D$6:$D$1000,0),IFERROR(CUT_LIST!$D$6:$D$1000,0),CUT_LIST!$G$6:$G$1000),0),0)))</f>
        <v>0</v>
      </c>
      <c r="C20" s="5">
        <f t="shared" si="0"/>
        <v>0</v>
      </c>
      <c r="D20" s="5">
        <f t="shared" si="1"/>
        <v>0</v>
      </c>
      <c r="E20" s="6" t="e">
        <f t="shared" si="2"/>
        <v>#DIV/0!</v>
      </c>
    </row>
    <row r="21" spans="1:7">
      <c r="A21" s="5" t="str">
        <f>CUT_LIST!J21</f>
        <v/>
      </c>
      <c r="B21" s="5" cm="1">
        <f t="array" ref="B21">SUMPRODUCT((CUT_LIST!$B$6:$B$1000=$A21)*IFERROR(CUT_LIST!$C$6:$C$1000,0)*(IFERROR(CUT_LIST!$D$6:$D$1000,0)-IF(UPPER(CUT_LIST!$F$6:$F$1000)="YES",IFERROR(IF(CUT_LIST!$G$6:$G$1000&gt;IFERROR(CUT_LIST!$D$6:$D$1000,0),IFERROR(CUT_LIST!$D$6:$D$1000,0),CUT_LIST!$G$6:$G$1000),0),0)))</f>
        <v>0</v>
      </c>
      <c r="C21" s="5">
        <f t="shared" si="0"/>
        <v>0</v>
      </c>
      <c r="D21" s="5">
        <f t="shared" si="1"/>
        <v>0</v>
      </c>
      <c r="E21" s="6" t="e">
        <f t="shared" si="2"/>
        <v>#DIV/0!</v>
      </c>
    </row>
    <row r="22" spans="1:7">
      <c r="A22" s="5" t="str">
        <f>CUT_LIST!J22</f>
        <v/>
      </c>
      <c r="B22" s="5" cm="1">
        <f t="array" ref="B22">SUMPRODUCT((CUT_LIST!$B$6:$B$1000=$A22)*IFERROR(CUT_LIST!$C$6:$C$1000,0)*(IFERROR(CUT_LIST!$D$6:$D$1000,0)-IF(UPPER(CUT_LIST!$F$6:$F$1000)="YES",IFERROR(IF(CUT_LIST!$G$6:$G$1000&gt;IFERROR(CUT_LIST!$D$6:$D$1000,0),IFERROR(CUT_LIST!$D$6:$D$1000,0),CUT_LIST!$G$6:$G$1000),0),0)))</f>
        <v>0</v>
      </c>
      <c r="C22" s="5">
        <f t="shared" si="0"/>
        <v>0</v>
      </c>
      <c r="D22" s="5">
        <f t="shared" si="1"/>
        <v>0</v>
      </c>
      <c r="E22" s="6" t="e">
        <f t="shared" si="2"/>
        <v>#DIV/0!</v>
      </c>
    </row>
    <row r="23" spans="1:7">
      <c r="A23" s="5" t="str">
        <f>CUT_LIST!J23</f>
        <v/>
      </c>
      <c r="B23" s="5" cm="1">
        <f t="array" ref="B23">SUMPRODUCT((CUT_LIST!$B$6:$B$1000=$A23)*IFERROR(CUT_LIST!$C$6:$C$1000,0)*(IFERROR(CUT_LIST!$D$6:$D$1000,0)-IF(UPPER(CUT_LIST!$F$6:$F$1000)="YES",IFERROR(IF(CUT_LIST!$G$6:$G$1000&gt;IFERROR(CUT_LIST!$D$6:$D$1000,0),IFERROR(CUT_LIST!$D$6:$D$1000,0),CUT_LIST!$G$6:$G$1000),0),0)))</f>
        <v>0</v>
      </c>
      <c r="C23" s="5">
        <f t="shared" si="0"/>
        <v>0</v>
      </c>
      <c r="D23" s="5">
        <f t="shared" si="1"/>
        <v>0</v>
      </c>
      <c r="E23" s="6" t="e">
        <f t="shared" si="2"/>
        <v>#DIV/0!</v>
      </c>
    </row>
    <row r="24" spans="1:7">
      <c r="A24" s="5" t="str">
        <f>CUT_LIST!J24</f>
        <v/>
      </c>
      <c r="B24" s="5" cm="1">
        <f t="array" ref="B24">SUMPRODUCT((CUT_LIST!$B$6:$B$1000=$A24)*IFERROR(CUT_LIST!$C$6:$C$1000,0)*(IFERROR(CUT_LIST!$D$6:$D$1000,0)-IF(UPPER(CUT_LIST!$F$6:$F$1000)="YES",IFERROR(IF(CUT_LIST!$G$6:$G$1000&gt;IFERROR(CUT_LIST!$D$6:$D$1000,0),IFERROR(CUT_LIST!$D$6:$D$1000,0),CUT_LIST!$G$6:$G$1000),0),0)))</f>
        <v>0</v>
      </c>
      <c r="C24" s="5">
        <f t="shared" ref="C24:C25" si="3">ROUNDUP(B24/$G$6,0)</f>
        <v>0</v>
      </c>
      <c r="D24" s="5">
        <f t="shared" ref="D24:D25" si="4">C24*$G$6-B24</f>
        <v>0</v>
      </c>
      <c r="E24" s="6" t="e">
        <f t="shared" si="2"/>
        <v>#DIV/0!</v>
      </c>
    </row>
    <row r="25" spans="1:7" ht="16" thickBot="1">
      <c r="A25" s="5" t="str">
        <f>CUT_LIST!J25</f>
        <v/>
      </c>
      <c r="B25" s="5" cm="1">
        <f t="array" ref="B25">SUMPRODUCT((CUT_LIST!$B$6:$B$1000=$A25)*IFERROR(CUT_LIST!$C$6:$C$1000,0)*(IFERROR(CUT_LIST!$D$6:$D$1000,0)-IF(UPPER(CUT_LIST!$F$6:$F$1000)="YES",IFERROR(IF(CUT_LIST!$G$6:$G$1000&gt;IFERROR(CUT_LIST!$D$6:$D$1000,0),IFERROR(CUT_LIST!$D$6:$D$1000,0),CUT_LIST!$G$6:$G$1000),0),0)))</f>
        <v>0</v>
      </c>
      <c r="C25" s="5">
        <f t="shared" si="3"/>
        <v>0</v>
      </c>
      <c r="D25" s="5">
        <f t="shared" si="4"/>
        <v>0</v>
      </c>
      <c r="E25" s="6" t="e">
        <f t="shared" si="2"/>
        <v>#DIV/0!</v>
      </c>
    </row>
    <row r="26" spans="1:7" ht="16" thickBot="1">
      <c r="A26" s="142" t="s">
        <v>124</v>
      </c>
      <c r="B26" s="143"/>
      <c r="C26" s="143"/>
      <c r="D26" s="143"/>
      <c r="E26" s="144"/>
      <c r="G26" s="3" t="s">
        <v>14</v>
      </c>
    </row>
    <row r="27" spans="1:7" ht="16" thickBot="1">
      <c r="A27" s="33" t="s">
        <v>10</v>
      </c>
      <c r="B27" s="34" t="s">
        <v>125</v>
      </c>
      <c r="C27" s="35" t="s">
        <v>12</v>
      </c>
      <c r="G27" s="4">
        <v>6400</v>
      </c>
    </row>
    <row r="28" spans="1:7">
      <c r="A28" s="10"/>
      <c r="B28" s="10">
        <f>$G$27</f>
        <v>6400</v>
      </c>
      <c r="C28" s="10"/>
    </row>
    <row r="29" spans="1:7">
      <c r="A29" s="10"/>
      <c r="B29" s="10">
        <f t="shared" ref="B29:B47" si="5">$G$27</f>
        <v>6400</v>
      </c>
      <c r="C29" s="5"/>
    </row>
    <row r="30" spans="1:7">
      <c r="A30" s="10"/>
      <c r="B30" s="10">
        <f t="shared" si="5"/>
        <v>6400</v>
      </c>
      <c r="C30" s="5"/>
    </row>
    <row r="31" spans="1:7">
      <c r="A31" s="10"/>
      <c r="B31" s="10">
        <f t="shared" si="5"/>
        <v>6400</v>
      </c>
      <c r="C31" s="5"/>
    </row>
    <row r="32" spans="1:7">
      <c r="A32" s="10"/>
      <c r="B32" s="10">
        <f t="shared" si="5"/>
        <v>6400</v>
      </c>
      <c r="C32" s="5"/>
    </row>
    <row r="33" spans="1:3">
      <c r="A33" s="10"/>
      <c r="B33" s="10">
        <f t="shared" si="5"/>
        <v>6400</v>
      </c>
      <c r="C33" s="5"/>
    </row>
    <row r="34" spans="1:3">
      <c r="A34" s="10"/>
      <c r="B34" s="10">
        <f t="shared" si="5"/>
        <v>6400</v>
      </c>
      <c r="C34" s="5"/>
    </row>
    <row r="35" spans="1:3">
      <c r="A35" s="10"/>
      <c r="B35" s="10">
        <f t="shared" si="5"/>
        <v>6400</v>
      </c>
      <c r="C35" s="5"/>
    </row>
    <row r="36" spans="1:3">
      <c r="A36" s="10"/>
      <c r="B36" s="10">
        <f t="shared" si="5"/>
        <v>6400</v>
      </c>
      <c r="C36" s="5"/>
    </row>
    <row r="37" spans="1:3">
      <c r="A37" s="10"/>
      <c r="B37" s="10">
        <f t="shared" si="5"/>
        <v>6400</v>
      </c>
      <c r="C37" s="5"/>
    </row>
    <row r="38" spans="1:3">
      <c r="A38" s="10"/>
      <c r="B38" s="10">
        <f t="shared" si="5"/>
        <v>6400</v>
      </c>
      <c r="C38" s="5"/>
    </row>
    <row r="39" spans="1:3">
      <c r="A39" s="10"/>
      <c r="B39" s="10">
        <f t="shared" si="5"/>
        <v>6400</v>
      </c>
      <c r="C39" s="5"/>
    </row>
    <row r="40" spans="1:3">
      <c r="A40" s="10"/>
      <c r="B40" s="10">
        <f t="shared" si="5"/>
        <v>6400</v>
      </c>
      <c r="C40" s="5"/>
    </row>
    <row r="41" spans="1:3">
      <c r="A41" s="10"/>
      <c r="B41" s="10">
        <f t="shared" si="5"/>
        <v>6400</v>
      </c>
      <c r="C41" s="5"/>
    </row>
    <row r="42" spans="1:3">
      <c r="A42" s="10"/>
      <c r="B42" s="10">
        <f t="shared" si="5"/>
        <v>6400</v>
      </c>
      <c r="C42" s="5"/>
    </row>
    <row r="43" spans="1:3">
      <c r="A43" s="10"/>
      <c r="B43" s="10">
        <f t="shared" si="5"/>
        <v>6400</v>
      </c>
      <c r="C43" s="5"/>
    </row>
    <row r="44" spans="1:3">
      <c r="A44" s="10"/>
      <c r="B44" s="10">
        <f t="shared" si="5"/>
        <v>6400</v>
      </c>
      <c r="C44" s="5"/>
    </row>
    <row r="45" spans="1:3">
      <c r="A45" s="10"/>
      <c r="B45" s="10">
        <f t="shared" si="5"/>
        <v>6400</v>
      </c>
      <c r="C45" s="5"/>
    </row>
    <row r="46" spans="1:3">
      <c r="A46" s="10"/>
      <c r="B46" s="10">
        <f t="shared" si="5"/>
        <v>6400</v>
      </c>
      <c r="C46" s="5"/>
    </row>
    <row r="47" spans="1:3">
      <c r="A47" s="10"/>
      <c r="B47" s="10">
        <f t="shared" si="5"/>
        <v>6400</v>
      </c>
      <c r="C47" s="5"/>
    </row>
  </sheetData>
  <mergeCells count="4">
    <mergeCell ref="B1:E1"/>
    <mergeCell ref="B2:E2"/>
    <mergeCell ref="A4:E4"/>
    <mergeCell ref="A26:E26"/>
  </mergeCells>
  <phoneticPr fontId="3" type="noConversion"/>
  <pageMargins left="0.75" right="0.75" top="1" bottom="1" header="0.5" footer="0.5"/>
  <pageSetup paperSize="9" orientation="landscape" horizontalDpi="0" verticalDpi="0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errorStyle="information" allowBlank="1" showInputMessage="1" showErrorMessage="1" errorTitle="PROFILE MISSING" error="This error has occured as this profile is missing in the weight catalogue. This will result in missing value of profile cost. _x000a__x000a_Please ignore this message, and proceed to fill the relevant details in the weight catalogue, and do the same in the template. " xr:uid="{C1DD52A2-A878-B243-B126-7A106CF2D8D3}">
          <x14:formula1>
            <xm:f>'WEIGHT CATALOGUE'!$B:$B</xm:f>
          </x14:formula1>
          <xm:sqref>A28:A47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D84AE-0C6B-034E-BE18-110AB7CB853D}">
  <dimension ref="A1:F1884"/>
  <sheetViews>
    <sheetView workbookViewId="0">
      <selection activeCell="A5" sqref="A5"/>
    </sheetView>
  </sheetViews>
  <sheetFormatPr baseColWidth="10" defaultRowHeight="15"/>
  <cols>
    <col min="1" max="1" width="17" bestFit="1" customWidth="1"/>
    <col min="2" max="2" width="19.33203125" customWidth="1"/>
    <col min="3" max="3" width="16.5" bestFit="1" customWidth="1"/>
    <col min="4" max="4" width="13.6640625" customWidth="1"/>
    <col min="5" max="5" width="12.5" customWidth="1"/>
    <col min="6" max="6" width="2.1640625" hidden="1" customWidth="1"/>
  </cols>
  <sheetData>
    <row r="1" spans="1:6" ht="22" thickBot="1">
      <c r="A1" s="145" t="s">
        <v>214</v>
      </c>
      <c r="B1" s="146"/>
      <c r="C1" s="146"/>
      <c r="D1" s="146"/>
      <c r="E1" s="146"/>
      <c r="F1" s="147"/>
    </row>
    <row r="2" spans="1:6">
      <c r="A2" s="124" t="s">
        <v>15</v>
      </c>
      <c r="B2" s="148">
        <f>CUT_LIST!B1</f>
        <v>0</v>
      </c>
      <c r="C2" s="131"/>
      <c r="D2" s="131"/>
      <c r="E2" s="131"/>
      <c r="F2" s="132"/>
    </row>
    <row r="3" spans="1:6" ht="16" thickBot="1">
      <c r="A3" s="125" t="s">
        <v>0</v>
      </c>
      <c r="B3" s="149">
        <f>CUT_LIST!B2</f>
        <v>0</v>
      </c>
      <c r="C3" s="150"/>
      <c r="D3" s="150"/>
      <c r="E3" s="150"/>
      <c r="F3" s="151"/>
    </row>
    <row r="4" spans="1:6" ht="16" thickBot="1">
      <c r="A4" s="126" t="s">
        <v>225</v>
      </c>
      <c r="B4" s="152">
        <f>CUT_LIST!B3</f>
        <v>0</v>
      </c>
      <c r="C4" s="140"/>
      <c r="D4" s="140"/>
      <c r="E4" s="140"/>
      <c r="F4" s="141"/>
    </row>
    <row r="5" spans="1:6" ht="16" thickBot="1"/>
    <row r="6" spans="1:6" ht="16" thickBot="1">
      <c r="A6" s="114" t="s">
        <v>16</v>
      </c>
      <c r="B6" s="12" t="s">
        <v>10</v>
      </c>
      <c r="C6" s="12" t="s">
        <v>17</v>
      </c>
      <c r="D6" s="12" t="s">
        <v>18</v>
      </c>
      <c r="E6" s="13" t="s">
        <v>215</v>
      </c>
    </row>
    <row r="7" spans="1:6">
      <c r="A7" t="str" cm="1">
        <f t="array" ref="A7">IF($F7="","",INDEX(CUT_LIST!$A$6:$A$1000,$F7))</f>
        <v/>
      </c>
      <c r="B7" t="str" cm="1">
        <f t="array" ref="B7">IF($F7="","",INDEX(CUT_LIST!$B$6:$B$1000,$F7))</f>
        <v/>
      </c>
      <c r="C7" t="str" cm="1">
        <f t="array" ref="C7">IF($F7="","",INDEX(CUT_LIST!$C$6:$C$1000,$F7))</f>
        <v/>
      </c>
      <c r="D7" t="str">
        <f>IF($F7="","",
  MIN(
    INDEX(CUT_LIST!$D$6:$D$1000,$F7),
    N(INDEX(CUT_LIST!$G$6:$G$1000,$F7))
  )
)</f>
        <v/>
      </c>
      <c r="E7" t="str" cm="1">
        <f t="array" ref="E7">IF($F7="","",INDEX(CUT_LIST!$H$6:$H$1000,$F7))</f>
        <v/>
      </c>
      <c r="F7" t="str" cm="1">
        <f t="array" ref="F7">IFERROR(
  SMALL(
    IF(
      (TRIM(UPPER(CUT_LIST!$F$6:$F$1000))="YES")*(N(CUT_LIST!$G$6:$G$1000)&gt;0),
      ROW(CUT_LIST!$F$6:$F$1000)-ROW(CUT_LIST!$F$6)+1
    ),
    ROWS($F$7:F7)
  ),
"")</f>
        <v/>
      </c>
    </row>
    <row r="8" spans="1:6">
      <c r="A8" t="str" cm="1">
        <f t="array" ref="A8">IF($F8="","",INDEX(CUT_LIST!$A$6:$A$1000,$F8))</f>
        <v/>
      </c>
      <c r="B8" t="str" cm="1">
        <f t="array" ref="B8">IF($F8="","",INDEX(CUT_LIST!$B$6:$B$1000,$F8))</f>
        <v/>
      </c>
      <c r="C8" t="str" cm="1">
        <f t="array" ref="C8">IF($F8="","",INDEX(CUT_LIST!$C$6:$C$1000,$F8))</f>
        <v/>
      </c>
      <c r="D8" t="str">
        <f>IF($F8="","",
  MIN(
    INDEX(CUT_LIST!$D$6:$D$1000,$F8),
    N(INDEX(CUT_LIST!$G$6:$G$1000,$F8))
  )
)</f>
        <v/>
      </c>
      <c r="E8" t="str" cm="1">
        <f t="array" ref="E8">IF($F8="","",INDEX(CUT_LIST!$H$6:$H$1000,$F8))</f>
        <v/>
      </c>
      <c r="F8" t="str" cm="1">
        <f t="array" ref="F8">IFERROR(
  SMALL(
    IF(
      (TRIM(UPPER(CUT_LIST!$F$6:$F$1000))="YES")*(N(CUT_LIST!$G$6:$G$1000)&gt;0),
      ROW(CUT_LIST!$F$6:$F$1000)-ROW(CUT_LIST!$F$6)+1
    ),
    ROWS($F$7:F8)
  ),
"")</f>
        <v/>
      </c>
    </row>
    <row r="9" spans="1:6">
      <c r="A9" t="str" cm="1">
        <f t="array" ref="A9">IF($F9="","",INDEX(CUT_LIST!$A$6:$A$1000,$F9))</f>
        <v/>
      </c>
      <c r="B9" t="str" cm="1">
        <f t="array" ref="B9">IF($F9="","",INDEX(CUT_LIST!$B$6:$B$1000,$F9))</f>
        <v/>
      </c>
      <c r="C9" t="str" cm="1">
        <f t="array" ref="C9">IF($F9="","",INDEX(CUT_LIST!$C$6:$C$1000,$F9))</f>
        <v/>
      </c>
      <c r="D9" t="str">
        <f>IF($F9="","",
  MIN(
    INDEX(CUT_LIST!$D$6:$D$1000,$F9),
    N(INDEX(CUT_LIST!$G$6:$G$1000,$F9))
  )
)</f>
        <v/>
      </c>
      <c r="E9" t="str" cm="1">
        <f t="array" ref="E9">IF($F9="","",INDEX(CUT_LIST!$H$6:$H$1000,$F9))</f>
        <v/>
      </c>
      <c r="F9" t="str" cm="1">
        <f t="array" ref="F9">IFERROR(
  SMALL(
    IF(
      (TRIM(UPPER(CUT_LIST!$F$6:$F$1000))="YES")*(N(CUT_LIST!$G$6:$G$1000)&gt;0),
      ROW(CUT_LIST!$F$6:$F$1000)-ROW(CUT_LIST!$F$6)+1
    ),
    ROWS($F$7:F9)
  ),
"")</f>
        <v/>
      </c>
    </row>
    <row r="10" spans="1:6">
      <c r="A10" t="str" cm="1">
        <f t="array" ref="A10">IF($F10="","",INDEX(CUT_LIST!$A$6:$A$1000,$F10))</f>
        <v/>
      </c>
      <c r="B10" t="str" cm="1">
        <f t="array" ref="B10">IF($F10="","",INDEX(CUT_LIST!$B$6:$B$1000,$F10))</f>
        <v/>
      </c>
      <c r="C10" t="str" cm="1">
        <f t="array" ref="C10">IF($F10="","",INDEX(CUT_LIST!$C$6:$C$1000,$F10))</f>
        <v/>
      </c>
      <c r="D10" t="str">
        <f>IF($F10="","",
  MIN(
    INDEX(CUT_LIST!$D$6:$D$1000,$F10),
    N(INDEX(CUT_LIST!$G$6:$G$1000,$F10))
  )
)</f>
        <v/>
      </c>
      <c r="E10" t="str" cm="1">
        <f t="array" ref="E10">IF($F10="","",INDEX(CUT_LIST!$H$6:$H$1000,$F10))</f>
        <v/>
      </c>
      <c r="F10" t="str" cm="1">
        <f t="array" ref="F10">IFERROR(
  SMALL(
    IF(
      (TRIM(UPPER(CUT_LIST!$F$6:$F$1000))="YES")*(N(CUT_LIST!$G$6:$G$1000)&gt;0),
      ROW(CUT_LIST!$F$6:$F$1000)-ROW(CUT_LIST!$F$6)+1
    ),
    ROWS($F$7:F10)
  ),
"")</f>
        <v/>
      </c>
    </row>
    <row r="11" spans="1:6">
      <c r="A11" t="str" cm="1">
        <f t="array" ref="A11">IF($F11="","",INDEX(CUT_LIST!$A$6:$A$1000,$F11))</f>
        <v/>
      </c>
      <c r="B11" t="str" cm="1">
        <f t="array" ref="B11">IF($F11="","",INDEX(CUT_LIST!$B$6:$B$1000,$F11))</f>
        <v/>
      </c>
      <c r="C11" t="str" cm="1">
        <f t="array" ref="C11">IF($F11="","",INDEX(CUT_LIST!$C$6:$C$1000,$F11))</f>
        <v/>
      </c>
      <c r="D11" t="str">
        <f>IF($F11="","",
  MIN(
    INDEX(CUT_LIST!$D$6:$D$1000,$F11),
    N(INDEX(CUT_LIST!$G$6:$G$1000,$F11))
  )
)</f>
        <v/>
      </c>
      <c r="E11" t="str" cm="1">
        <f t="array" ref="E11">IF($F11="","",INDEX(CUT_LIST!$H$6:$H$1000,$F11))</f>
        <v/>
      </c>
      <c r="F11" t="str" cm="1">
        <f t="array" ref="F11">IFERROR(
  SMALL(
    IF(
      (TRIM(UPPER(CUT_LIST!$F$6:$F$1000))="YES")*(N(CUT_LIST!$G$6:$G$1000)&gt;0),
      ROW(CUT_LIST!$F$6:$F$1000)-ROW(CUT_LIST!$F$6)+1
    ),
    ROWS($F$7:F11)
  ),
"")</f>
        <v/>
      </c>
    </row>
    <row r="12" spans="1:6">
      <c r="A12" t="str" cm="1">
        <f t="array" ref="A12">IF($F12="","",INDEX(CUT_LIST!$A$6:$A$1000,$F12))</f>
        <v/>
      </c>
      <c r="B12" t="str" cm="1">
        <f t="array" ref="B12">IF($F12="","",INDEX(CUT_LIST!$B$6:$B$1000,$F12))</f>
        <v/>
      </c>
      <c r="C12" t="str" cm="1">
        <f t="array" ref="C12">IF($F12="","",INDEX(CUT_LIST!$C$6:$C$1000,$F12))</f>
        <v/>
      </c>
      <c r="D12" t="str">
        <f>IF($F12="","",
  MIN(
    INDEX(CUT_LIST!$D$6:$D$1000,$F12),
    N(INDEX(CUT_LIST!$G$6:$G$1000,$F12))
  )
)</f>
        <v/>
      </c>
      <c r="E12" t="str" cm="1">
        <f t="array" ref="E12">IF($F12="","",INDEX(CUT_LIST!$H$6:$H$1000,$F12))</f>
        <v/>
      </c>
      <c r="F12" t="str" cm="1">
        <f t="array" ref="F12">IFERROR(
  SMALL(
    IF(
      (TRIM(UPPER(CUT_LIST!$F$6:$F$1000))="YES")*(N(CUT_LIST!$G$6:$G$1000)&gt;0),
      ROW(CUT_LIST!$F$6:$F$1000)-ROW(CUT_LIST!$F$6)+1
    ),
    ROWS($F$7:F12)
  ),
"")</f>
        <v/>
      </c>
    </row>
    <row r="13" spans="1:6">
      <c r="A13" t="str" cm="1">
        <f t="array" ref="A13">IF($F13="","",INDEX(CUT_LIST!$A$6:$A$1000,$F13))</f>
        <v/>
      </c>
      <c r="B13" t="str" cm="1">
        <f t="array" ref="B13">IF($F13="","",INDEX(CUT_LIST!$B$6:$B$1000,$F13))</f>
        <v/>
      </c>
      <c r="C13" t="str" cm="1">
        <f t="array" ref="C13">IF($F13="","",INDEX(CUT_LIST!$C$6:$C$1000,$F13))</f>
        <v/>
      </c>
      <c r="D13" t="str">
        <f>IF($F13="","",
  MIN(
    INDEX(CUT_LIST!$D$6:$D$1000,$F13),
    N(INDEX(CUT_LIST!$G$6:$G$1000,$F13))
  )
)</f>
        <v/>
      </c>
      <c r="E13" t="str" cm="1">
        <f t="array" ref="E13">IF($F13="","",INDEX(CUT_LIST!$H$6:$H$1000,$F13))</f>
        <v/>
      </c>
      <c r="F13" t="str" cm="1">
        <f t="array" ref="F13">IFERROR(
  SMALL(
    IF(
      (TRIM(UPPER(CUT_LIST!$F$6:$F$1000))="YES")*(N(CUT_LIST!$G$6:$G$1000)&gt;0),
      ROW(CUT_LIST!$F$6:$F$1000)-ROW(CUT_LIST!$F$6)+1
    ),
    ROWS($F$7:F13)
  ),
"")</f>
        <v/>
      </c>
    </row>
    <row r="14" spans="1:6">
      <c r="A14" t="str" cm="1">
        <f t="array" ref="A14">IF($F14="","",INDEX(CUT_LIST!$A$6:$A$1000,$F14))</f>
        <v/>
      </c>
      <c r="B14" t="str" cm="1">
        <f t="array" ref="B14">IF($F14="","",INDEX(CUT_LIST!$B$6:$B$1000,$F14))</f>
        <v/>
      </c>
      <c r="C14" t="str" cm="1">
        <f t="array" ref="C14">IF($F14="","",INDEX(CUT_LIST!$C$6:$C$1000,$F14))</f>
        <v/>
      </c>
      <c r="D14" t="str">
        <f>IF($F14="","",
  MIN(
    INDEX(CUT_LIST!$D$6:$D$1000,$F14),
    N(INDEX(CUT_LIST!$G$6:$G$1000,$F14))
  )
)</f>
        <v/>
      </c>
      <c r="E14" t="str" cm="1">
        <f t="array" ref="E14">IF($F14="","",INDEX(CUT_LIST!$H$6:$H$1000,$F14))</f>
        <v/>
      </c>
      <c r="F14" t="str" cm="1">
        <f t="array" ref="F14">IFERROR(
  SMALL(
    IF(
      (TRIM(UPPER(CUT_LIST!$F$6:$F$1000))="YES")*(N(CUT_LIST!$G$6:$G$1000)&gt;0),
      ROW(CUT_LIST!$F$6:$F$1000)-ROW(CUT_LIST!$F$6)+1
    ),
    ROWS($F$7:F14)
  ),
"")</f>
        <v/>
      </c>
    </row>
    <row r="15" spans="1:6">
      <c r="A15" t="str" cm="1">
        <f t="array" ref="A15">IF($F15="","",INDEX(CUT_LIST!$A$6:$A$1000,$F15))</f>
        <v/>
      </c>
      <c r="B15" t="str" cm="1">
        <f t="array" ref="B15">IF($F15="","",INDEX(CUT_LIST!$B$6:$B$1000,$F15))</f>
        <v/>
      </c>
      <c r="C15" t="str" cm="1">
        <f t="array" ref="C15">IF($F15="","",INDEX(CUT_LIST!$C$6:$C$1000,$F15))</f>
        <v/>
      </c>
      <c r="D15" t="str">
        <f>IF($F15="","",
  MIN(
    INDEX(CUT_LIST!$D$6:$D$1000,$F15),
    N(INDEX(CUT_LIST!$G$6:$G$1000,$F15))
  )
)</f>
        <v/>
      </c>
      <c r="E15" t="str" cm="1">
        <f t="array" ref="E15">IF($F15="","",INDEX(CUT_LIST!$H$6:$H$1000,$F15))</f>
        <v/>
      </c>
      <c r="F15" t="str" cm="1">
        <f t="array" ref="F15">IFERROR(
  SMALL(
    IF(
      (TRIM(UPPER(CUT_LIST!$F$6:$F$1000))="YES")*(N(CUT_LIST!$G$6:$G$1000)&gt;0),
      ROW(CUT_LIST!$F$6:$F$1000)-ROW(CUT_LIST!$F$6)+1
    ),
    ROWS($F$7:F15)
  ),
"")</f>
        <v/>
      </c>
    </row>
    <row r="16" spans="1:6">
      <c r="A16" t="str" cm="1">
        <f t="array" ref="A16">IF($F16="","",INDEX(CUT_LIST!$A$6:$A$1000,$F16))</f>
        <v/>
      </c>
      <c r="B16" t="str" cm="1">
        <f t="array" ref="B16">IF($F16="","",INDEX(CUT_LIST!$B$6:$B$1000,$F16))</f>
        <v/>
      </c>
      <c r="C16" t="str" cm="1">
        <f t="array" ref="C16">IF($F16="","",INDEX(CUT_LIST!$C$6:$C$1000,$F16))</f>
        <v/>
      </c>
      <c r="D16" t="str">
        <f>IF($F16="","",
  MIN(
    INDEX(CUT_LIST!$D$6:$D$1000,$F16),
    N(INDEX(CUT_LIST!$G$6:$G$1000,$F16))
  )
)</f>
        <v/>
      </c>
      <c r="E16" t="str" cm="1">
        <f t="array" ref="E16">IF($F16="","",INDEX(CUT_LIST!$H$6:$H$1000,$F16))</f>
        <v/>
      </c>
      <c r="F16" t="str" cm="1">
        <f t="array" ref="F16">IFERROR(
  SMALL(
    IF(
      (TRIM(UPPER(CUT_LIST!$F$6:$F$1000))="YES")*(N(CUT_LIST!$G$6:$G$1000)&gt;0),
      ROW(CUT_LIST!$F$6:$F$1000)-ROW(CUT_LIST!$F$6)+1
    ),
    ROWS($F$7:F16)
  ),
"")</f>
        <v/>
      </c>
    </row>
    <row r="17" spans="1:6">
      <c r="A17" t="str" cm="1">
        <f t="array" ref="A17">IF($F17="","",INDEX(CUT_LIST!$A$6:$A$1000,$F17))</f>
        <v/>
      </c>
      <c r="B17" t="str" cm="1">
        <f t="array" ref="B17">IF($F17="","",INDEX(CUT_LIST!$B$6:$B$1000,$F17))</f>
        <v/>
      </c>
      <c r="C17" t="str" cm="1">
        <f t="array" ref="C17">IF($F17="","",INDEX(CUT_LIST!$C$6:$C$1000,$F17))</f>
        <v/>
      </c>
      <c r="D17" t="str">
        <f>IF($F17="","",
  MIN(
    INDEX(CUT_LIST!$D$6:$D$1000,$F17),
    N(INDEX(CUT_LIST!$G$6:$G$1000,$F17))
  )
)</f>
        <v/>
      </c>
      <c r="E17" t="str" cm="1">
        <f t="array" ref="E17">IF($F17="","",INDEX(CUT_LIST!$H$6:$H$1000,$F17))</f>
        <v/>
      </c>
      <c r="F17" t="str" cm="1">
        <f t="array" ref="F17">IFERROR(
  SMALL(
    IF(
      (TRIM(UPPER(CUT_LIST!$F$6:$F$1000))="YES")*(N(CUT_LIST!$G$6:$G$1000)&gt;0),
      ROW(CUT_LIST!$F$6:$F$1000)-ROW(CUT_LIST!$F$6)+1
    ),
    ROWS($F$7:F17)
  ),
"")</f>
        <v/>
      </c>
    </row>
    <row r="18" spans="1:6">
      <c r="A18" t="str" cm="1">
        <f t="array" ref="A18">IF($F18="","",INDEX(CUT_LIST!$A$6:$A$1000,$F18))</f>
        <v/>
      </c>
      <c r="B18" t="str" cm="1">
        <f t="array" ref="B18">IF($F18="","",INDEX(CUT_LIST!$B$6:$B$1000,$F18))</f>
        <v/>
      </c>
      <c r="C18" t="str" cm="1">
        <f t="array" ref="C18">IF($F18="","",INDEX(CUT_LIST!$C$6:$C$1000,$F18))</f>
        <v/>
      </c>
      <c r="D18" t="str">
        <f>IF($F18="","",
  MIN(
    INDEX(CUT_LIST!$D$6:$D$1000,$F18),
    N(INDEX(CUT_LIST!$G$6:$G$1000,$F18))
  )
)</f>
        <v/>
      </c>
      <c r="E18" t="str" cm="1">
        <f t="array" ref="E18">IF($F18="","",INDEX(CUT_LIST!$H$6:$H$1000,$F18))</f>
        <v/>
      </c>
      <c r="F18" t="str" cm="1">
        <f t="array" ref="F18">IFERROR(
  SMALL(
    IF(
      (TRIM(UPPER(CUT_LIST!$F$6:$F$1000))="YES")*(N(CUT_LIST!$G$6:$G$1000)&gt;0),
      ROW(CUT_LIST!$F$6:$F$1000)-ROW(CUT_LIST!$F$6)+1
    ),
    ROWS($F$7:F18)
  ),
"")</f>
        <v/>
      </c>
    </row>
    <row r="19" spans="1:6">
      <c r="A19" t="str" cm="1">
        <f t="array" ref="A19">IF($F19="","",INDEX(CUT_LIST!$A$6:$A$1000,$F19))</f>
        <v/>
      </c>
      <c r="B19" t="str" cm="1">
        <f t="array" ref="B19">IF($F19="","",INDEX(CUT_LIST!$B$6:$B$1000,$F19))</f>
        <v/>
      </c>
      <c r="C19" t="str" cm="1">
        <f t="array" ref="C19">IF($F19="","",INDEX(CUT_LIST!$C$6:$C$1000,$F19))</f>
        <v/>
      </c>
      <c r="D19" t="str">
        <f>IF($F19="","",
  MIN(
    INDEX(CUT_LIST!$D$6:$D$1000,$F19),
    N(INDEX(CUT_LIST!$G$6:$G$1000,$F19))
  )
)</f>
        <v/>
      </c>
      <c r="E19" t="str" cm="1">
        <f t="array" ref="E19">IF($F19="","",INDEX(CUT_LIST!$H$6:$H$1000,$F19))</f>
        <v/>
      </c>
      <c r="F19" t="str" cm="1">
        <f t="array" ref="F19">IFERROR(
  SMALL(
    IF(
      (TRIM(UPPER(CUT_LIST!$F$6:$F$1000))="YES")*(N(CUT_LIST!$G$6:$G$1000)&gt;0),
      ROW(CUT_LIST!$F$6:$F$1000)-ROW(CUT_LIST!$F$6)+1
    ),
    ROWS($F$7:F19)
  ),
"")</f>
        <v/>
      </c>
    </row>
    <row r="20" spans="1:6">
      <c r="A20" t="str" cm="1">
        <f t="array" ref="A20">IF($F20="","",INDEX(CUT_LIST!$A$6:$A$1000,$F20))</f>
        <v/>
      </c>
      <c r="B20" t="str" cm="1">
        <f t="array" ref="B20">IF($F20="","",INDEX(CUT_LIST!$B$6:$B$1000,$F20))</f>
        <v/>
      </c>
      <c r="C20" t="str" cm="1">
        <f t="array" ref="C20">IF($F20="","",INDEX(CUT_LIST!$C$6:$C$1000,$F20))</f>
        <v/>
      </c>
      <c r="D20" t="str">
        <f>IF($F20="","",
  MIN(
    INDEX(CUT_LIST!$D$6:$D$1000,$F20),
    N(INDEX(CUT_LIST!$G$6:$G$1000,$F20))
  )
)</f>
        <v/>
      </c>
      <c r="E20" t="str" cm="1">
        <f t="array" ref="E20">IF($F20="","",INDEX(CUT_LIST!$H$6:$H$1000,$F20))</f>
        <v/>
      </c>
      <c r="F20" t="str" cm="1">
        <f t="array" ref="F20">IFERROR(
  SMALL(
    IF(
      (TRIM(UPPER(CUT_LIST!$F$6:$F$1000))="YES")*(N(CUT_LIST!$G$6:$G$1000)&gt;0),
      ROW(CUT_LIST!$F$6:$F$1000)-ROW(CUT_LIST!$F$6)+1
    ),
    ROWS($F$7:F20)
  ),
"")</f>
        <v/>
      </c>
    </row>
    <row r="21" spans="1:6">
      <c r="A21" t="str" cm="1">
        <f t="array" ref="A21">IF($F21="","",INDEX(CUT_LIST!$A$6:$A$1000,$F21))</f>
        <v/>
      </c>
      <c r="B21" t="str" cm="1">
        <f t="array" ref="B21">IF($F21="","",INDEX(CUT_LIST!$B$6:$B$1000,$F21))</f>
        <v/>
      </c>
      <c r="C21" t="str" cm="1">
        <f t="array" ref="C21">IF($F21="","",INDEX(CUT_LIST!$C$6:$C$1000,$F21))</f>
        <v/>
      </c>
      <c r="D21" t="str">
        <f>IF($F21="","",
  MIN(
    INDEX(CUT_LIST!$D$6:$D$1000,$F21),
    N(INDEX(CUT_LIST!$G$6:$G$1000,$F21))
  )
)</f>
        <v/>
      </c>
      <c r="E21" t="str" cm="1">
        <f t="array" ref="E21">IF($F21="","",INDEX(CUT_LIST!$H$6:$H$1000,$F21))</f>
        <v/>
      </c>
      <c r="F21" t="str" cm="1">
        <f t="array" ref="F21">IFERROR(
  SMALL(
    IF(
      (TRIM(UPPER(CUT_LIST!$F$6:$F$1000))="YES")*(N(CUT_LIST!$G$6:$G$1000)&gt;0),
      ROW(CUT_LIST!$F$6:$F$1000)-ROW(CUT_LIST!$F$6)+1
    ),
    ROWS($F$7:F21)
  ),
"")</f>
        <v/>
      </c>
    </row>
    <row r="22" spans="1:6">
      <c r="A22" t="str" cm="1">
        <f t="array" ref="A22">IF($F22="","",INDEX(CUT_LIST!$A$6:$A$1000,$F22))</f>
        <v/>
      </c>
      <c r="B22" t="str" cm="1">
        <f t="array" ref="B22">IF($F22="","",INDEX(CUT_LIST!$B$6:$B$1000,$F22))</f>
        <v/>
      </c>
      <c r="C22" t="str" cm="1">
        <f t="array" ref="C22">IF($F22="","",INDEX(CUT_LIST!$C$6:$C$1000,$F22))</f>
        <v/>
      </c>
      <c r="D22" t="str">
        <f>IF($F22="","",
  MIN(
    INDEX(CUT_LIST!$D$6:$D$1000,$F22),
    N(INDEX(CUT_LIST!$G$6:$G$1000,$F22))
  )
)</f>
        <v/>
      </c>
      <c r="E22" t="str" cm="1">
        <f t="array" ref="E22">IF($F22="","",INDEX(CUT_LIST!$H$6:$H$1000,$F22))</f>
        <v/>
      </c>
      <c r="F22" t="str" cm="1">
        <f t="array" ref="F22">IFERROR(
  SMALL(
    IF(
      (TRIM(UPPER(CUT_LIST!$F$6:$F$1000))="YES")*(N(CUT_LIST!$G$6:$G$1000)&gt;0),
      ROW(CUT_LIST!$F$6:$F$1000)-ROW(CUT_LIST!$F$6)+1
    ),
    ROWS($F$7:F22)
  ),
"")</f>
        <v/>
      </c>
    </row>
    <row r="23" spans="1:6">
      <c r="A23" t="str" cm="1">
        <f t="array" ref="A23">IF($F23="","",INDEX(CUT_LIST!$A$6:$A$1000,$F23))</f>
        <v/>
      </c>
      <c r="B23" t="str" cm="1">
        <f t="array" ref="B23">IF($F23="","",INDEX(CUT_LIST!$B$6:$B$1000,$F23))</f>
        <v/>
      </c>
      <c r="C23" t="str" cm="1">
        <f t="array" ref="C23">IF($F23="","",INDEX(CUT_LIST!$C$6:$C$1000,$F23))</f>
        <v/>
      </c>
      <c r="D23" t="str">
        <f>IF($F23="","",
  MIN(
    INDEX(CUT_LIST!$D$6:$D$1000,$F23),
    N(INDEX(CUT_LIST!$G$6:$G$1000,$F23))
  )
)</f>
        <v/>
      </c>
      <c r="E23" t="str" cm="1">
        <f t="array" ref="E23">IF($F23="","",INDEX(CUT_LIST!$H$6:$H$1000,$F23))</f>
        <v/>
      </c>
      <c r="F23" t="str" cm="1">
        <f t="array" ref="F23">IFERROR(
  SMALL(
    IF(
      (TRIM(UPPER(CUT_LIST!$F$6:$F$1000))="YES")*(N(CUT_LIST!$G$6:$G$1000)&gt;0),
      ROW(CUT_LIST!$F$6:$F$1000)-ROW(CUT_LIST!$F$6)+1
    ),
    ROWS($F$7:F23)
  ),
"")</f>
        <v/>
      </c>
    </row>
    <row r="24" spans="1:6">
      <c r="A24" t="str" cm="1">
        <f t="array" ref="A24">IF($F24="","",INDEX(CUT_LIST!$A$6:$A$1000,$F24))</f>
        <v/>
      </c>
      <c r="B24" t="str" cm="1">
        <f t="array" ref="B24">IF($F24="","",INDEX(CUT_LIST!$B$6:$B$1000,$F24))</f>
        <v/>
      </c>
      <c r="C24" t="str" cm="1">
        <f t="array" ref="C24">IF($F24="","",INDEX(CUT_LIST!$C$6:$C$1000,$F24))</f>
        <v/>
      </c>
      <c r="D24" t="str">
        <f>IF($F24="","",
  MIN(
    INDEX(CUT_LIST!$D$6:$D$1000,$F24),
    N(INDEX(CUT_LIST!$G$6:$G$1000,$F24))
  )
)</f>
        <v/>
      </c>
      <c r="E24" t="str" cm="1">
        <f t="array" ref="E24">IF($F24="","",INDEX(CUT_LIST!$H$6:$H$1000,$F24))</f>
        <v/>
      </c>
      <c r="F24" t="str" cm="1">
        <f t="array" ref="F24">IFERROR(
  SMALL(
    IF(
      (TRIM(UPPER(CUT_LIST!$F$6:$F$1000))="YES")*(N(CUT_LIST!$G$6:$G$1000)&gt;0),
      ROW(CUT_LIST!$F$6:$F$1000)-ROW(CUT_LIST!$F$6)+1
    ),
    ROWS($F$7:F24)
  ),
"")</f>
        <v/>
      </c>
    </row>
    <row r="25" spans="1:6">
      <c r="A25" t="str" cm="1">
        <f t="array" ref="A25">IF($F25="","",INDEX(CUT_LIST!$A$6:$A$1000,$F25))</f>
        <v/>
      </c>
      <c r="B25" t="str" cm="1">
        <f t="array" ref="B25">IF($F25="","",INDEX(CUT_LIST!$B$6:$B$1000,$F25))</f>
        <v/>
      </c>
      <c r="C25" t="str" cm="1">
        <f t="array" ref="C25">IF($F25="","",INDEX(CUT_LIST!$C$6:$C$1000,$F25))</f>
        <v/>
      </c>
      <c r="D25" t="str">
        <f>IF($F25="","",
  MIN(
    INDEX(CUT_LIST!$D$6:$D$1000,$F25),
    N(INDEX(CUT_LIST!$G$6:$G$1000,$F25))
  )
)</f>
        <v/>
      </c>
      <c r="E25" t="str" cm="1">
        <f t="array" ref="E25">IF($F25="","",INDEX(CUT_LIST!$H$6:$H$1000,$F25))</f>
        <v/>
      </c>
      <c r="F25" t="str" cm="1">
        <f t="array" ref="F25">IFERROR(
  SMALL(
    IF(
      (TRIM(UPPER(CUT_LIST!$F$6:$F$1000))="YES")*(N(CUT_LIST!$G$6:$G$1000)&gt;0),
      ROW(CUT_LIST!$F$6:$F$1000)-ROW(CUT_LIST!$F$6)+1
    ),
    ROWS($F$7:F25)
  ),
"")</f>
        <v/>
      </c>
    </row>
    <row r="26" spans="1:6">
      <c r="A26" t="str" cm="1">
        <f t="array" ref="A26">IF($F26="","",INDEX(CUT_LIST!$A$6:$A$1000,$F26))</f>
        <v/>
      </c>
      <c r="B26" t="str" cm="1">
        <f t="array" ref="B26">IF($F26="","",INDEX(CUT_LIST!$B$6:$B$1000,$F26))</f>
        <v/>
      </c>
      <c r="C26" t="str" cm="1">
        <f t="array" ref="C26">IF($F26="","",INDEX(CUT_LIST!$C$6:$C$1000,$F26))</f>
        <v/>
      </c>
      <c r="D26" t="str">
        <f>IF($F26="","",
  MIN(
    INDEX(CUT_LIST!$D$6:$D$1000,$F26),
    N(INDEX(CUT_LIST!$G$6:$G$1000,$F26))
  )
)</f>
        <v/>
      </c>
      <c r="E26" t="str" cm="1">
        <f t="array" ref="E26">IF($F26="","",INDEX(CUT_LIST!$H$6:$H$1000,$F26))</f>
        <v/>
      </c>
      <c r="F26" t="str" cm="1">
        <f t="array" ref="F26">IFERROR(
  SMALL(
    IF(
      (TRIM(UPPER(CUT_LIST!$F$6:$F$1000))="YES")*(N(CUT_LIST!$G$6:$G$1000)&gt;0),
      ROW(CUT_LIST!$F$6:$F$1000)-ROW(CUT_LIST!$F$6)+1
    ),
    ROWS($F$7:F26)
  ),
"")</f>
        <v/>
      </c>
    </row>
    <row r="27" spans="1:6">
      <c r="A27" t="str" cm="1">
        <f t="array" ref="A27">IF($F27="","",INDEX(CUT_LIST!$A$6:$A$1000,$F27))</f>
        <v/>
      </c>
      <c r="B27" t="str" cm="1">
        <f t="array" ref="B27">IF($F27="","",INDEX(CUT_LIST!$B$6:$B$1000,$F27))</f>
        <v/>
      </c>
      <c r="C27" t="str" cm="1">
        <f t="array" ref="C27">IF($F27="","",INDEX(CUT_LIST!$C$6:$C$1000,$F27))</f>
        <v/>
      </c>
      <c r="D27" t="str">
        <f>IF($F27="","",
  MIN(
    INDEX(CUT_LIST!$D$6:$D$1000,$F27),
    N(INDEX(CUT_LIST!$G$6:$G$1000,$F27))
  )
)</f>
        <v/>
      </c>
      <c r="E27" t="str" cm="1">
        <f t="array" ref="E27">IF($F27="","",INDEX(CUT_LIST!$H$6:$H$1000,$F27))</f>
        <v/>
      </c>
      <c r="F27" t="str" cm="1">
        <f t="array" ref="F27">IFERROR(
  SMALL(
    IF(
      (TRIM(UPPER(CUT_LIST!$F$6:$F$1000))="YES")*(N(CUT_LIST!$G$6:$G$1000)&gt;0),
      ROW(CUT_LIST!$F$6:$F$1000)-ROW(CUT_LIST!$F$6)+1
    ),
    ROWS($F$7:F27)
  ),
"")</f>
        <v/>
      </c>
    </row>
    <row r="28" spans="1:6">
      <c r="A28" t="str" cm="1">
        <f t="array" ref="A28">IF($F28="","",INDEX(CUT_LIST!$A$6:$A$1000,$F28))</f>
        <v/>
      </c>
      <c r="B28" t="str" cm="1">
        <f t="array" ref="B28">IF($F28="","",INDEX(CUT_LIST!$B$6:$B$1000,$F28))</f>
        <v/>
      </c>
      <c r="C28" t="str" cm="1">
        <f t="array" ref="C28">IF($F28="","",INDEX(CUT_LIST!$C$6:$C$1000,$F28))</f>
        <v/>
      </c>
      <c r="D28" t="str">
        <f>IF($F28="","",
  MIN(
    INDEX(CUT_LIST!$D$6:$D$1000,$F28),
    N(INDEX(CUT_LIST!$G$6:$G$1000,$F28))
  )
)</f>
        <v/>
      </c>
      <c r="E28" t="str" cm="1">
        <f t="array" ref="E28">IF($F28="","",INDEX(CUT_LIST!$H$6:$H$1000,$F28))</f>
        <v/>
      </c>
      <c r="F28" t="str" cm="1">
        <f t="array" ref="F28">IFERROR(
  SMALL(
    IF(
      (TRIM(UPPER(CUT_LIST!$F$6:$F$1000))="YES")*(N(CUT_LIST!$G$6:$G$1000)&gt;0),
      ROW(CUT_LIST!$F$6:$F$1000)-ROW(CUT_LIST!$F$6)+1
    ),
    ROWS($F$7:F28)
  ),
"")</f>
        <v/>
      </c>
    </row>
    <row r="29" spans="1:6">
      <c r="A29" t="str" cm="1">
        <f t="array" ref="A29">IF($F29="","",INDEX(CUT_LIST!$A$6:$A$1000,$F29))</f>
        <v/>
      </c>
      <c r="B29" t="str" cm="1">
        <f t="array" ref="B29">IF($F29="","",INDEX(CUT_LIST!$B$6:$B$1000,$F29))</f>
        <v/>
      </c>
      <c r="C29" t="str" cm="1">
        <f t="array" ref="C29">IF($F29="","",INDEX(CUT_LIST!$C$6:$C$1000,$F29))</f>
        <v/>
      </c>
      <c r="D29" t="str">
        <f>IF($F29="","",
  MIN(
    INDEX(CUT_LIST!$D$6:$D$1000,$F29),
    N(INDEX(CUT_LIST!$G$6:$G$1000,$F29))
  )
)</f>
        <v/>
      </c>
      <c r="E29" t="str" cm="1">
        <f t="array" ref="E29">IF($F29="","",INDEX(CUT_LIST!$H$6:$H$1000,$F29))</f>
        <v/>
      </c>
      <c r="F29" t="str" cm="1">
        <f t="array" ref="F29">IFERROR(
  SMALL(
    IF(
      (TRIM(UPPER(CUT_LIST!$F$6:$F$1000))="YES")*(N(CUT_LIST!$G$6:$G$1000)&gt;0),
      ROW(CUT_LIST!$F$6:$F$1000)-ROW(CUT_LIST!$F$6)+1
    ),
    ROWS($F$7:F29)
  ),
"")</f>
        <v/>
      </c>
    </row>
    <row r="30" spans="1:6">
      <c r="A30" t="str" cm="1">
        <f t="array" ref="A30">IF($F30="","",INDEX(CUT_LIST!$A$6:$A$1000,$F30))</f>
        <v/>
      </c>
      <c r="B30" t="str" cm="1">
        <f t="array" ref="B30">IF($F30="","",INDEX(CUT_LIST!$B$6:$B$1000,$F30))</f>
        <v/>
      </c>
      <c r="C30" t="str" cm="1">
        <f t="array" ref="C30">IF($F30="","",INDEX(CUT_LIST!$C$6:$C$1000,$F30))</f>
        <v/>
      </c>
      <c r="D30" t="str">
        <f>IF($F30="","",
  MIN(
    INDEX(CUT_LIST!$D$6:$D$1000,$F30),
    N(INDEX(CUT_LIST!$G$6:$G$1000,$F30))
  )
)</f>
        <v/>
      </c>
      <c r="E30" t="str" cm="1">
        <f t="array" ref="E30">IF($F30="","",INDEX(CUT_LIST!$H$6:$H$1000,$F30))</f>
        <v/>
      </c>
      <c r="F30" t="str" cm="1">
        <f t="array" ref="F30">IFERROR(
  SMALL(
    IF(
      (TRIM(UPPER(CUT_LIST!$F$6:$F$1000))="YES")*(N(CUT_LIST!$G$6:$G$1000)&gt;0),
      ROW(CUT_LIST!$F$6:$F$1000)-ROW(CUT_LIST!$F$6)+1
    ),
    ROWS($F$7:F30)
  ),
"")</f>
        <v/>
      </c>
    </row>
    <row r="31" spans="1:6">
      <c r="A31" t="str" cm="1">
        <f t="array" ref="A31">IF($F31="","",INDEX(CUT_LIST!$A$6:$A$1000,$F31))</f>
        <v/>
      </c>
      <c r="B31" t="str" cm="1">
        <f t="array" ref="B31">IF($F31="","",INDEX(CUT_LIST!$B$6:$B$1000,$F31))</f>
        <v/>
      </c>
      <c r="C31" t="str" cm="1">
        <f t="array" ref="C31">IF($F31="","",INDEX(CUT_LIST!$C$6:$C$1000,$F31))</f>
        <v/>
      </c>
      <c r="D31" t="str">
        <f>IF($F31="","",
  MIN(
    INDEX(CUT_LIST!$D$6:$D$1000,$F31),
    N(INDEX(CUT_LIST!$G$6:$G$1000,$F31))
  )
)</f>
        <v/>
      </c>
      <c r="E31" t="str" cm="1">
        <f t="array" ref="E31">IF($F31="","",INDEX(CUT_LIST!$H$6:$H$1000,$F31))</f>
        <v/>
      </c>
      <c r="F31" t="str" cm="1">
        <f t="array" ref="F31">IFERROR(
  SMALL(
    IF(
      (TRIM(UPPER(CUT_LIST!$F$6:$F$1000))="YES")*(N(CUT_LIST!$G$6:$G$1000)&gt;0),
      ROW(CUT_LIST!$F$6:$F$1000)-ROW(CUT_LIST!$F$6)+1
    ),
    ROWS($F$7:F31)
  ),
"")</f>
        <v/>
      </c>
    </row>
    <row r="32" spans="1:6">
      <c r="A32" t="str" cm="1">
        <f t="array" ref="A32">IF($F32="","",INDEX(CUT_LIST!$A$6:$A$1000,$F32))</f>
        <v/>
      </c>
      <c r="B32" t="str" cm="1">
        <f t="array" ref="B32">IF($F32="","",INDEX(CUT_LIST!$B$6:$B$1000,$F32))</f>
        <v/>
      </c>
      <c r="C32" t="str" cm="1">
        <f t="array" ref="C32">IF($F32="","",INDEX(CUT_LIST!$C$6:$C$1000,$F32))</f>
        <v/>
      </c>
      <c r="D32" t="str">
        <f>IF($F32="","",
  MIN(
    INDEX(CUT_LIST!$D$6:$D$1000,$F32),
    N(INDEX(CUT_LIST!$G$6:$G$1000,$F32))
  )
)</f>
        <v/>
      </c>
      <c r="E32" t="str" cm="1">
        <f t="array" ref="E32">IF($F32="","",INDEX(CUT_LIST!$H$6:$H$1000,$F32))</f>
        <v/>
      </c>
      <c r="F32" t="str" cm="1">
        <f t="array" ref="F32">IFERROR(
  SMALL(
    IF(
      (TRIM(UPPER(CUT_LIST!$F$6:$F$1000))="YES")*(N(CUT_LIST!$G$6:$G$1000)&gt;0),
      ROW(CUT_LIST!$F$6:$F$1000)-ROW(CUT_LIST!$F$6)+1
    ),
    ROWS($F$7:F32)
  ),
"")</f>
        <v/>
      </c>
    </row>
    <row r="33" spans="1:6">
      <c r="A33" t="str" cm="1">
        <f t="array" ref="A33">IF($F33="","",INDEX(CUT_LIST!$A$6:$A$1000,$F33))</f>
        <v/>
      </c>
      <c r="B33" t="str" cm="1">
        <f t="array" ref="B33">IF($F33="","",INDEX(CUT_LIST!$B$6:$B$1000,$F33))</f>
        <v/>
      </c>
      <c r="C33" t="str" cm="1">
        <f t="array" ref="C33">IF($F33="","",INDEX(CUT_LIST!$C$6:$C$1000,$F33))</f>
        <v/>
      </c>
      <c r="D33" t="str">
        <f>IF($F33="","",
  MIN(
    INDEX(CUT_LIST!$D$6:$D$1000,$F33),
    N(INDEX(CUT_LIST!$G$6:$G$1000,$F33))
  )
)</f>
        <v/>
      </c>
      <c r="E33" t="str" cm="1">
        <f t="array" ref="E33">IF($F33="","",INDEX(CUT_LIST!$H$6:$H$1000,$F33))</f>
        <v/>
      </c>
      <c r="F33" t="str" cm="1">
        <f t="array" ref="F33">IFERROR(
  SMALL(
    IF(
      (TRIM(UPPER(CUT_LIST!$F$6:$F$1000))="YES")*(N(CUT_LIST!$G$6:$G$1000)&gt;0),
      ROW(CUT_LIST!$F$6:$F$1000)-ROW(CUT_LIST!$F$6)+1
    ),
    ROWS($F$7:F33)
  ),
"")</f>
        <v/>
      </c>
    </row>
    <row r="34" spans="1:6">
      <c r="A34" t="str" cm="1">
        <f t="array" ref="A34">IF($F34="","",INDEX(CUT_LIST!$A$6:$A$1000,$F34))</f>
        <v/>
      </c>
      <c r="B34" t="str" cm="1">
        <f t="array" ref="B34">IF($F34="","",INDEX(CUT_LIST!$B$6:$B$1000,$F34))</f>
        <v/>
      </c>
      <c r="C34" t="str" cm="1">
        <f t="array" ref="C34">IF($F34="","",INDEX(CUT_LIST!$C$6:$C$1000,$F34))</f>
        <v/>
      </c>
      <c r="D34" t="str">
        <f>IF($F34="","",
  MIN(
    INDEX(CUT_LIST!$D$6:$D$1000,$F34),
    N(INDEX(CUT_LIST!$G$6:$G$1000,$F34))
  )
)</f>
        <v/>
      </c>
      <c r="E34" t="str" cm="1">
        <f t="array" ref="E34">IF($F34="","",INDEX(CUT_LIST!$H$6:$H$1000,$F34))</f>
        <v/>
      </c>
      <c r="F34" t="str" cm="1">
        <f t="array" ref="F34">IFERROR(
  SMALL(
    IF(
      (TRIM(UPPER(CUT_LIST!$F$6:$F$1000))="YES")*(N(CUT_LIST!$G$6:$G$1000)&gt;0),
      ROW(CUT_LIST!$F$6:$F$1000)-ROW(CUT_LIST!$F$6)+1
    ),
    ROWS($F$7:F34)
  ),
"")</f>
        <v/>
      </c>
    </row>
    <row r="35" spans="1:6">
      <c r="A35" t="str" cm="1">
        <f t="array" ref="A35">IF($F35="","",INDEX(CUT_LIST!$A$6:$A$1000,$F35))</f>
        <v/>
      </c>
      <c r="B35" t="str" cm="1">
        <f t="array" ref="B35">IF($F35="","",INDEX(CUT_LIST!$B$6:$B$1000,$F35))</f>
        <v/>
      </c>
      <c r="C35" t="str" cm="1">
        <f t="array" ref="C35">IF($F35="","",INDEX(CUT_LIST!$C$6:$C$1000,$F35))</f>
        <v/>
      </c>
      <c r="D35" t="str">
        <f>IF($F35="","",
  MIN(
    INDEX(CUT_LIST!$D$6:$D$1000,$F35),
    N(INDEX(CUT_LIST!$G$6:$G$1000,$F35))
  )
)</f>
        <v/>
      </c>
      <c r="E35" t="str" cm="1">
        <f t="array" ref="E35">IF($F35="","",INDEX(CUT_LIST!$H$6:$H$1000,$F35))</f>
        <v/>
      </c>
      <c r="F35" t="str" cm="1">
        <f t="array" ref="F35">IFERROR(
  SMALL(
    IF(
      (TRIM(UPPER(CUT_LIST!$F$6:$F$1000))="YES")*(N(CUT_LIST!$G$6:$G$1000)&gt;0),
      ROW(CUT_LIST!$F$6:$F$1000)-ROW(CUT_LIST!$F$6)+1
    ),
    ROWS($F$7:F35)
  ),
"")</f>
        <v/>
      </c>
    </row>
    <row r="36" spans="1:6">
      <c r="A36" t="str" cm="1">
        <f t="array" ref="A36">IF($F36="","",INDEX(CUT_LIST!$A$6:$A$1000,$F36))</f>
        <v/>
      </c>
      <c r="B36" t="str" cm="1">
        <f t="array" ref="B36">IF($F36="","",INDEX(CUT_LIST!$B$6:$B$1000,$F36))</f>
        <v/>
      </c>
      <c r="C36" t="str" cm="1">
        <f t="array" ref="C36">IF($F36="","",INDEX(CUT_LIST!$C$6:$C$1000,$F36))</f>
        <v/>
      </c>
      <c r="D36" t="str">
        <f>IF($F36="","",
  MIN(
    INDEX(CUT_LIST!$D$6:$D$1000,$F36),
    N(INDEX(CUT_LIST!$G$6:$G$1000,$F36))
  )
)</f>
        <v/>
      </c>
      <c r="E36" t="str" cm="1">
        <f t="array" ref="E36">IF($F36="","",INDEX(CUT_LIST!$H$6:$H$1000,$F36))</f>
        <v/>
      </c>
      <c r="F36" t="str" cm="1">
        <f t="array" ref="F36">IFERROR(
  SMALL(
    IF(
      (TRIM(UPPER(CUT_LIST!$F$6:$F$1000))="YES")*(N(CUT_LIST!$G$6:$G$1000)&gt;0),
      ROW(CUT_LIST!$F$6:$F$1000)-ROW(CUT_LIST!$F$6)+1
    ),
    ROWS($F$7:F36)
  ),
"")</f>
        <v/>
      </c>
    </row>
    <row r="37" spans="1:6">
      <c r="A37" t="str" cm="1">
        <f t="array" ref="A37">IF($F37="","",INDEX(CUT_LIST!$A$6:$A$1000,$F37))</f>
        <v/>
      </c>
      <c r="B37" t="str" cm="1">
        <f t="array" ref="B37">IF($F37="","",INDEX(CUT_LIST!$B$6:$B$1000,$F37))</f>
        <v/>
      </c>
      <c r="C37" t="str" cm="1">
        <f t="array" ref="C37">IF($F37="","",INDEX(CUT_LIST!$C$6:$C$1000,$F37))</f>
        <v/>
      </c>
      <c r="D37" t="str">
        <f>IF($F37="","",
  MIN(
    INDEX(CUT_LIST!$D$6:$D$1000,$F37),
    N(INDEX(CUT_LIST!$G$6:$G$1000,$F37))
  )
)</f>
        <v/>
      </c>
      <c r="E37" t="str" cm="1">
        <f t="array" ref="E37">IF($F37="","",INDEX(CUT_LIST!$H$6:$H$1000,$F37))</f>
        <v/>
      </c>
      <c r="F37" t="str" cm="1">
        <f t="array" ref="F37">IFERROR(
  SMALL(
    IF(
      (TRIM(UPPER(CUT_LIST!$F$6:$F$1000))="YES")*(N(CUT_LIST!$G$6:$G$1000)&gt;0),
      ROW(CUT_LIST!$F$6:$F$1000)-ROW(CUT_LIST!$F$6)+1
    ),
    ROWS($F$7:F37)
  ),
"")</f>
        <v/>
      </c>
    </row>
    <row r="38" spans="1:6">
      <c r="A38" t="str" cm="1">
        <f t="array" ref="A38">IF($F38="","",INDEX(CUT_LIST!$A$6:$A$1000,$F38))</f>
        <v/>
      </c>
      <c r="B38" t="str" cm="1">
        <f t="array" ref="B38">IF($F38="","",INDEX(CUT_LIST!$B$6:$B$1000,$F38))</f>
        <v/>
      </c>
      <c r="C38" t="str" cm="1">
        <f t="array" ref="C38">IF($F38="","",INDEX(CUT_LIST!$C$6:$C$1000,$F38))</f>
        <v/>
      </c>
      <c r="D38" t="str">
        <f>IF($F38="","",
  MIN(
    INDEX(CUT_LIST!$D$6:$D$1000,$F38),
    N(INDEX(CUT_LIST!$G$6:$G$1000,$F38))
  )
)</f>
        <v/>
      </c>
      <c r="E38" t="str" cm="1">
        <f t="array" ref="E38">IF($F38="","",INDEX(CUT_LIST!$H$6:$H$1000,$F38))</f>
        <v/>
      </c>
      <c r="F38" t="str" cm="1">
        <f t="array" ref="F38">IFERROR(
  SMALL(
    IF(
      (TRIM(UPPER(CUT_LIST!$F$6:$F$1000))="YES")*(N(CUT_LIST!$G$6:$G$1000)&gt;0),
      ROW(CUT_LIST!$F$6:$F$1000)-ROW(CUT_LIST!$F$6)+1
    ),
    ROWS($F$7:F38)
  ),
"")</f>
        <v/>
      </c>
    </row>
    <row r="39" spans="1:6">
      <c r="A39" t="str" cm="1">
        <f t="array" ref="A39">IF($F39="","",INDEX(CUT_LIST!$A$6:$A$1000,$F39))</f>
        <v/>
      </c>
      <c r="B39" t="str" cm="1">
        <f t="array" ref="B39">IF($F39="","",INDEX(CUT_LIST!$B$6:$B$1000,$F39))</f>
        <v/>
      </c>
      <c r="C39" t="str" cm="1">
        <f t="array" ref="C39">IF($F39="","",INDEX(CUT_LIST!$C$6:$C$1000,$F39))</f>
        <v/>
      </c>
      <c r="D39" t="str">
        <f>IF($F39="","",
  MIN(
    INDEX(CUT_LIST!$D$6:$D$1000,$F39),
    N(INDEX(CUT_LIST!$G$6:$G$1000,$F39))
  )
)</f>
        <v/>
      </c>
      <c r="E39" t="str" cm="1">
        <f t="array" ref="E39">IF($F39="","",INDEX(CUT_LIST!$H$6:$H$1000,$F39))</f>
        <v/>
      </c>
      <c r="F39" t="str" cm="1">
        <f t="array" ref="F39">IFERROR(
  SMALL(
    IF(
      (TRIM(UPPER(CUT_LIST!$F$6:$F$1000))="YES")*(N(CUT_LIST!$G$6:$G$1000)&gt;0),
      ROW(CUT_LIST!$F$6:$F$1000)-ROW(CUT_LIST!$F$6)+1
    ),
    ROWS($F$7:F39)
  ),
"")</f>
        <v/>
      </c>
    </row>
    <row r="40" spans="1:6">
      <c r="A40" t="str" cm="1">
        <f t="array" ref="A40">IF($F40="","",INDEX(CUT_LIST!$A$6:$A$1000,$F40))</f>
        <v/>
      </c>
      <c r="B40" t="str" cm="1">
        <f t="array" ref="B40">IF($F40="","",INDEX(CUT_LIST!$B$6:$B$1000,$F40))</f>
        <v/>
      </c>
      <c r="C40" t="str" cm="1">
        <f t="array" ref="C40">IF($F40="","",INDEX(CUT_LIST!$C$6:$C$1000,$F40))</f>
        <v/>
      </c>
      <c r="D40" t="str">
        <f>IF($F40="","",
  MIN(
    INDEX(CUT_LIST!$D$6:$D$1000,$F40),
    N(INDEX(CUT_LIST!$G$6:$G$1000,$F40))
  )
)</f>
        <v/>
      </c>
      <c r="E40" t="str" cm="1">
        <f t="array" ref="E40">IF($F40="","",INDEX(CUT_LIST!$H$6:$H$1000,$F40))</f>
        <v/>
      </c>
      <c r="F40" t="str" cm="1">
        <f t="array" ref="F40">IFERROR(
  SMALL(
    IF(
      (TRIM(UPPER(CUT_LIST!$F$6:$F$1000))="YES")*(N(CUT_LIST!$G$6:$G$1000)&gt;0),
      ROW(CUT_LIST!$F$6:$F$1000)-ROW(CUT_LIST!$F$6)+1
    ),
    ROWS($F$7:F40)
  ),
"")</f>
        <v/>
      </c>
    </row>
    <row r="41" spans="1:6">
      <c r="A41" t="str" cm="1">
        <f t="array" ref="A41">IF($F41="","",INDEX(CUT_LIST!$A$6:$A$1000,$F41))</f>
        <v/>
      </c>
      <c r="B41" t="str" cm="1">
        <f t="array" ref="B41">IF($F41="","",INDEX(CUT_LIST!$B$6:$B$1000,$F41))</f>
        <v/>
      </c>
      <c r="C41" t="str" cm="1">
        <f t="array" ref="C41">IF($F41="","",INDEX(CUT_LIST!$C$6:$C$1000,$F41))</f>
        <v/>
      </c>
      <c r="D41" t="str">
        <f>IF($F41="","",
  MIN(
    INDEX(CUT_LIST!$D$6:$D$1000,$F41),
    N(INDEX(CUT_LIST!$G$6:$G$1000,$F41))
  )
)</f>
        <v/>
      </c>
      <c r="E41" t="str" cm="1">
        <f t="array" ref="E41">IF($F41="","",INDEX(CUT_LIST!$H$6:$H$1000,$F41))</f>
        <v/>
      </c>
      <c r="F41" t="str" cm="1">
        <f t="array" ref="F41">IFERROR(
  SMALL(
    IF(
      (TRIM(UPPER(CUT_LIST!$F$6:$F$1000))="YES")*(N(CUT_LIST!$G$6:$G$1000)&gt;0),
      ROW(CUT_LIST!$F$6:$F$1000)-ROW(CUT_LIST!$F$6)+1
    ),
    ROWS($F$7:F41)
  ),
"")</f>
        <v/>
      </c>
    </row>
    <row r="42" spans="1:6">
      <c r="A42" t="str" cm="1">
        <f t="array" ref="A42">IF($F42="","",INDEX(CUT_LIST!$A$6:$A$1000,$F42))</f>
        <v/>
      </c>
      <c r="B42" t="str" cm="1">
        <f t="array" ref="B42">IF($F42="","",INDEX(CUT_LIST!$B$6:$B$1000,$F42))</f>
        <v/>
      </c>
      <c r="C42" t="str" cm="1">
        <f t="array" ref="C42">IF($F42="","",INDEX(CUT_LIST!$C$6:$C$1000,$F42))</f>
        <v/>
      </c>
      <c r="D42" t="str">
        <f>IF($F42="","",
  MIN(
    INDEX(CUT_LIST!$D$6:$D$1000,$F42),
    N(INDEX(CUT_LIST!$G$6:$G$1000,$F42))
  )
)</f>
        <v/>
      </c>
      <c r="E42" t="str" cm="1">
        <f t="array" ref="E42">IF($F42="","",INDEX(CUT_LIST!$H$6:$H$1000,$F42))</f>
        <v/>
      </c>
      <c r="F42" t="str" cm="1">
        <f t="array" ref="F42">IFERROR(
  SMALL(
    IF(
      (TRIM(UPPER(CUT_LIST!$F$6:$F$1000))="YES")*(N(CUT_LIST!$G$6:$G$1000)&gt;0),
      ROW(CUT_LIST!$F$6:$F$1000)-ROW(CUT_LIST!$F$6)+1
    ),
    ROWS($F$7:F42)
  ),
"")</f>
        <v/>
      </c>
    </row>
    <row r="43" spans="1:6">
      <c r="A43" t="str" cm="1">
        <f t="array" ref="A43">IF($F43="","",INDEX(CUT_LIST!$A$6:$A$1000,$F43))</f>
        <v/>
      </c>
      <c r="B43" t="str" cm="1">
        <f t="array" ref="B43">IF($F43="","",INDEX(CUT_LIST!$B$6:$B$1000,$F43))</f>
        <v/>
      </c>
      <c r="C43" t="str" cm="1">
        <f t="array" ref="C43">IF($F43="","",INDEX(CUT_LIST!$C$6:$C$1000,$F43))</f>
        <v/>
      </c>
      <c r="D43" t="str">
        <f>IF($F43="","",
  MIN(
    INDEX(CUT_LIST!$D$6:$D$1000,$F43),
    N(INDEX(CUT_LIST!$G$6:$G$1000,$F43))
  )
)</f>
        <v/>
      </c>
      <c r="E43" t="str" cm="1">
        <f t="array" ref="E43">IF($F43="","",INDEX(CUT_LIST!$H$6:$H$1000,$F43))</f>
        <v/>
      </c>
      <c r="F43" t="str" cm="1">
        <f t="array" ref="F43">IFERROR(
  SMALL(
    IF(
      (TRIM(UPPER(CUT_LIST!$F$6:$F$1000))="YES")*(N(CUT_LIST!$G$6:$G$1000)&gt;0),
      ROW(CUT_LIST!$F$6:$F$1000)-ROW(CUT_LIST!$F$6)+1
    ),
    ROWS($F$7:F43)
  ),
"")</f>
        <v/>
      </c>
    </row>
    <row r="44" spans="1:6">
      <c r="A44" t="str" cm="1">
        <f t="array" ref="A44">IF($F44="","",INDEX(CUT_LIST!$A$6:$A$1000,$F44))</f>
        <v/>
      </c>
      <c r="B44" t="str" cm="1">
        <f t="array" ref="B44">IF($F44="","",INDEX(CUT_LIST!$B$6:$B$1000,$F44))</f>
        <v/>
      </c>
      <c r="C44" t="str" cm="1">
        <f t="array" ref="C44">IF($F44="","",INDEX(CUT_LIST!$C$6:$C$1000,$F44))</f>
        <v/>
      </c>
      <c r="D44" t="str">
        <f>IF($F44="","",
  MIN(
    INDEX(CUT_LIST!$D$6:$D$1000,$F44),
    N(INDEX(CUT_LIST!$G$6:$G$1000,$F44))
  )
)</f>
        <v/>
      </c>
      <c r="E44" t="str" cm="1">
        <f t="array" ref="E44">IF($F44="","",INDEX(CUT_LIST!$H$6:$H$1000,$F44))</f>
        <v/>
      </c>
      <c r="F44" t="str" cm="1">
        <f t="array" ref="F44">IFERROR(
  SMALL(
    IF(
      (TRIM(UPPER(CUT_LIST!$F$6:$F$1000))="YES")*(N(CUT_LIST!$G$6:$G$1000)&gt;0),
      ROW(CUT_LIST!$F$6:$F$1000)-ROW(CUT_LIST!$F$6)+1
    ),
    ROWS($F$7:F44)
  ),
"")</f>
        <v/>
      </c>
    </row>
    <row r="45" spans="1:6">
      <c r="A45" t="str" cm="1">
        <f t="array" ref="A45">IF($F45="","",INDEX(CUT_LIST!$A$6:$A$1000,$F45))</f>
        <v/>
      </c>
      <c r="B45" t="str" cm="1">
        <f t="array" ref="B45">IF($F45="","",INDEX(CUT_LIST!$B$6:$B$1000,$F45))</f>
        <v/>
      </c>
      <c r="C45" t="str" cm="1">
        <f t="array" ref="C45">IF($F45="","",INDEX(CUT_LIST!$C$6:$C$1000,$F45))</f>
        <v/>
      </c>
      <c r="D45" t="str">
        <f>IF($F45="","",
  MIN(
    INDEX(CUT_LIST!$D$6:$D$1000,$F45),
    N(INDEX(CUT_LIST!$G$6:$G$1000,$F45))
  )
)</f>
        <v/>
      </c>
      <c r="E45" t="str" cm="1">
        <f t="array" ref="E45">IF($F45="","",INDEX(CUT_LIST!$H$6:$H$1000,$F45))</f>
        <v/>
      </c>
      <c r="F45" t="str" cm="1">
        <f t="array" ref="F45">IFERROR(
  SMALL(
    IF(
      (TRIM(UPPER(CUT_LIST!$F$6:$F$1000))="YES")*(N(CUT_LIST!$G$6:$G$1000)&gt;0),
      ROW(CUT_LIST!$F$6:$F$1000)-ROW(CUT_LIST!$F$6)+1
    ),
    ROWS($F$7:F45)
  ),
"")</f>
        <v/>
      </c>
    </row>
    <row r="46" spans="1:6">
      <c r="A46" t="str" cm="1">
        <f t="array" ref="A46">IF($F46="","",INDEX(CUT_LIST!$A$6:$A$1000,$F46))</f>
        <v/>
      </c>
      <c r="B46" t="str" cm="1">
        <f t="array" ref="B46">IF($F46="","",INDEX(CUT_LIST!$B$6:$B$1000,$F46))</f>
        <v/>
      </c>
      <c r="C46" t="str" cm="1">
        <f t="array" ref="C46">IF($F46="","",INDEX(CUT_LIST!$C$6:$C$1000,$F46))</f>
        <v/>
      </c>
      <c r="D46" t="str">
        <f>IF($F46="","",
  MIN(
    INDEX(CUT_LIST!$D$6:$D$1000,$F46),
    N(INDEX(CUT_LIST!$G$6:$G$1000,$F46))
  )
)</f>
        <v/>
      </c>
      <c r="E46" t="str" cm="1">
        <f t="array" ref="E46">IF($F46="","",INDEX(CUT_LIST!$H$6:$H$1000,$F46))</f>
        <v/>
      </c>
      <c r="F46" t="str" cm="1">
        <f t="array" ref="F46">IFERROR(
  SMALL(
    IF(
      (TRIM(UPPER(CUT_LIST!$F$6:$F$1000))="YES")*(N(CUT_LIST!$G$6:$G$1000)&gt;0),
      ROW(CUT_LIST!$F$6:$F$1000)-ROW(CUT_LIST!$F$6)+1
    ),
    ROWS($F$7:F46)
  ),
"")</f>
        <v/>
      </c>
    </row>
    <row r="47" spans="1:6">
      <c r="A47" t="str" cm="1">
        <f t="array" ref="A47">IF($F47="","",INDEX(CUT_LIST!$A$6:$A$1000,$F47))</f>
        <v/>
      </c>
      <c r="B47" t="str" cm="1">
        <f t="array" ref="B47">IF($F47="","",INDEX(CUT_LIST!$B$6:$B$1000,$F47))</f>
        <v/>
      </c>
      <c r="C47" t="str" cm="1">
        <f t="array" ref="C47">IF($F47="","",INDEX(CUT_LIST!$C$6:$C$1000,$F47))</f>
        <v/>
      </c>
      <c r="D47" t="str">
        <f>IF($F47="","",
  MIN(
    INDEX(CUT_LIST!$D$6:$D$1000,$F47),
    N(INDEX(CUT_LIST!$G$6:$G$1000,$F47))
  )
)</f>
        <v/>
      </c>
      <c r="E47" t="str" cm="1">
        <f t="array" ref="E47">IF($F47="","",INDEX(CUT_LIST!$H$6:$H$1000,$F47))</f>
        <v/>
      </c>
      <c r="F47" t="str" cm="1">
        <f t="array" ref="F47">IFERROR(
  SMALL(
    IF(
      (TRIM(UPPER(CUT_LIST!$F$6:$F$1000))="YES")*(N(CUT_LIST!$G$6:$G$1000)&gt;0),
      ROW(CUT_LIST!$F$6:$F$1000)-ROW(CUT_LIST!$F$6)+1
    ),
    ROWS($F$7:F47)
  ),
"")</f>
        <v/>
      </c>
    </row>
    <row r="48" spans="1:6">
      <c r="A48" t="str" cm="1">
        <f t="array" ref="A48">IF($F48="","",INDEX(CUT_LIST!$A$6:$A$1000,$F48))</f>
        <v/>
      </c>
      <c r="B48" t="str" cm="1">
        <f t="array" ref="B48">IF($F48="","",INDEX(CUT_LIST!$B$6:$B$1000,$F48))</f>
        <v/>
      </c>
      <c r="C48" t="str" cm="1">
        <f t="array" ref="C48">IF($F48="","",INDEX(CUT_LIST!$C$6:$C$1000,$F48))</f>
        <v/>
      </c>
      <c r="D48" t="str">
        <f>IF($F48="","",
  MIN(
    INDEX(CUT_LIST!$D$6:$D$1000,$F48),
    N(INDEX(CUT_LIST!$G$6:$G$1000,$F48))
  )
)</f>
        <v/>
      </c>
      <c r="E48" t="str" cm="1">
        <f t="array" ref="E48">IF($F48="","",INDEX(CUT_LIST!$H$6:$H$1000,$F48))</f>
        <v/>
      </c>
      <c r="F48" t="str" cm="1">
        <f t="array" ref="F48">IFERROR(
  SMALL(
    IF(
      (TRIM(UPPER(CUT_LIST!$F$6:$F$1000))="YES")*(N(CUT_LIST!$G$6:$G$1000)&gt;0),
      ROW(CUT_LIST!$F$6:$F$1000)-ROW(CUT_LIST!$F$6)+1
    ),
    ROWS($F$7:F48)
  ),
"")</f>
        <v/>
      </c>
    </row>
    <row r="49" spans="1:6">
      <c r="A49" t="str" cm="1">
        <f t="array" ref="A49">IF($F49="","",INDEX(CUT_LIST!$A$6:$A$1000,$F49))</f>
        <v/>
      </c>
      <c r="B49" t="str" cm="1">
        <f t="array" ref="B49">IF($F49="","",INDEX(CUT_LIST!$B$6:$B$1000,$F49))</f>
        <v/>
      </c>
      <c r="C49" t="str" cm="1">
        <f t="array" ref="C49">IF($F49="","",INDEX(CUT_LIST!$C$6:$C$1000,$F49))</f>
        <v/>
      </c>
      <c r="D49" t="str">
        <f>IF($F49="","",
  MIN(
    INDEX(CUT_LIST!$D$6:$D$1000,$F49),
    N(INDEX(CUT_LIST!$G$6:$G$1000,$F49))
  )
)</f>
        <v/>
      </c>
      <c r="E49" t="str" cm="1">
        <f t="array" ref="E49">IF($F49="","",INDEX(CUT_LIST!$H$6:$H$1000,$F49))</f>
        <v/>
      </c>
      <c r="F49" t="str" cm="1">
        <f t="array" ref="F49">IFERROR(
  SMALL(
    IF(
      (TRIM(UPPER(CUT_LIST!$F$6:$F$1000))="YES")*(N(CUT_LIST!$G$6:$G$1000)&gt;0),
      ROW(CUT_LIST!$F$6:$F$1000)-ROW(CUT_LIST!$F$6)+1
    ),
    ROWS($F$7:F49)
  ),
"")</f>
        <v/>
      </c>
    </row>
    <row r="50" spans="1:6">
      <c r="A50" t="str" cm="1">
        <f t="array" ref="A50">IF($F50="","",INDEX(CUT_LIST!$A$6:$A$1000,$F50))</f>
        <v/>
      </c>
      <c r="B50" t="str" cm="1">
        <f t="array" ref="B50">IF($F50="","",INDEX(CUT_LIST!$B$6:$B$1000,$F50))</f>
        <v/>
      </c>
      <c r="C50" t="str" cm="1">
        <f t="array" ref="C50">IF($F50="","",INDEX(CUT_LIST!$C$6:$C$1000,$F50))</f>
        <v/>
      </c>
      <c r="D50" t="str">
        <f>IF($F50="","",
  MIN(
    INDEX(CUT_LIST!$D$6:$D$1000,$F50),
    N(INDEX(CUT_LIST!$G$6:$G$1000,$F50))
  )
)</f>
        <v/>
      </c>
      <c r="E50" t="str" cm="1">
        <f t="array" ref="E50">IF($F50="","",INDEX(CUT_LIST!$H$6:$H$1000,$F50))</f>
        <v/>
      </c>
      <c r="F50" t="str" cm="1">
        <f t="array" ref="F50">IFERROR(
  SMALL(
    IF(
      (TRIM(UPPER(CUT_LIST!$F$6:$F$1000))="YES")*(N(CUT_LIST!$G$6:$G$1000)&gt;0),
      ROW(CUT_LIST!$F$6:$F$1000)-ROW(CUT_LIST!$F$6)+1
    ),
    ROWS($F$7:F50)
  ),
"")</f>
        <v/>
      </c>
    </row>
    <row r="51" spans="1:6">
      <c r="A51" t="str" cm="1">
        <f t="array" ref="A51">IF($F51="","",INDEX(CUT_LIST!$A$6:$A$1000,$F51))</f>
        <v/>
      </c>
      <c r="B51" t="str" cm="1">
        <f t="array" ref="B51">IF($F51="","",INDEX(CUT_LIST!$B$6:$B$1000,$F51))</f>
        <v/>
      </c>
      <c r="C51" t="str" cm="1">
        <f t="array" ref="C51">IF($F51="","",INDEX(CUT_LIST!$C$6:$C$1000,$F51))</f>
        <v/>
      </c>
      <c r="D51" t="str">
        <f>IF($F51="","",
  MIN(
    INDEX(CUT_LIST!$D$6:$D$1000,$F51),
    N(INDEX(CUT_LIST!$G$6:$G$1000,$F51))
  )
)</f>
        <v/>
      </c>
      <c r="E51" t="str" cm="1">
        <f t="array" ref="E51">IF($F51="","",INDEX(CUT_LIST!$H$6:$H$1000,$F51))</f>
        <v/>
      </c>
      <c r="F51" t="str" cm="1">
        <f t="array" ref="F51">IFERROR(
  SMALL(
    IF(
      (TRIM(UPPER(CUT_LIST!$F$6:$F$1000))="YES")*(N(CUT_LIST!$G$6:$G$1000)&gt;0),
      ROW(CUT_LIST!$F$6:$F$1000)-ROW(CUT_LIST!$F$6)+1
    ),
    ROWS($F$7:F51)
  ),
"")</f>
        <v/>
      </c>
    </row>
    <row r="52" spans="1:6">
      <c r="A52" t="str" cm="1">
        <f t="array" ref="A52">IF($F52="","",INDEX(CUT_LIST!$A$6:$A$1000,$F52))</f>
        <v/>
      </c>
      <c r="B52" t="str" cm="1">
        <f t="array" ref="B52">IF($F52="","",INDEX(CUT_LIST!$B$6:$B$1000,$F52))</f>
        <v/>
      </c>
      <c r="C52" t="str" cm="1">
        <f t="array" ref="C52">IF($F52="","",INDEX(CUT_LIST!$C$6:$C$1000,$F52))</f>
        <v/>
      </c>
      <c r="D52" t="str">
        <f>IF($F52="","",
  MIN(
    INDEX(CUT_LIST!$D$6:$D$1000,$F52),
    N(INDEX(CUT_LIST!$G$6:$G$1000,$F52))
  )
)</f>
        <v/>
      </c>
      <c r="E52" t="str" cm="1">
        <f t="array" ref="E52">IF($F52="","",INDEX(CUT_LIST!$H$6:$H$1000,$F52))</f>
        <v/>
      </c>
      <c r="F52" t="str" cm="1">
        <f t="array" ref="F52">IFERROR(
  SMALL(
    IF(
      (TRIM(UPPER(CUT_LIST!$F$6:$F$1000))="YES")*(N(CUT_LIST!$G$6:$G$1000)&gt;0),
      ROW(CUT_LIST!$F$6:$F$1000)-ROW(CUT_LIST!$F$6)+1
    ),
    ROWS($F$7:F52)
  ),
"")</f>
        <v/>
      </c>
    </row>
    <row r="53" spans="1:6">
      <c r="A53" t="str" cm="1">
        <f t="array" ref="A53">IF($F53="","",INDEX(CUT_LIST!$A$6:$A$1000,$F53))</f>
        <v/>
      </c>
      <c r="B53" t="str" cm="1">
        <f t="array" ref="B53">IF($F53="","",INDEX(CUT_LIST!$B$6:$B$1000,$F53))</f>
        <v/>
      </c>
      <c r="C53" t="str" cm="1">
        <f t="array" ref="C53">IF($F53="","",INDEX(CUT_LIST!$C$6:$C$1000,$F53))</f>
        <v/>
      </c>
      <c r="D53" t="str">
        <f>IF($F53="","",
  MIN(
    INDEX(CUT_LIST!$D$6:$D$1000,$F53),
    N(INDEX(CUT_LIST!$G$6:$G$1000,$F53))
  )
)</f>
        <v/>
      </c>
      <c r="E53" t="str" cm="1">
        <f t="array" ref="E53">IF($F53="","",INDEX(CUT_LIST!$H$6:$H$1000,$F53))</f>
        <v/>
      </c>
      <c r="F53" t="str" cm="1">
        <f t="array" ref="F53">IFERROR(
  SMALL(
    IF(
      (TRIM(UPPER(CUT_LIST!$F$6:$F$1000))="YES")*(N(CUT_LIST!$G$6:$G$1000)&gt;0),
      ROW(CUT_LIST!$F$6:$F$1000)-ROW(CUT_LIST!$F$6)+1
    ),
    ROWS($F$7:F53)
  ),
"")</f>
        <v/>
      </c>
    </row>
    <row r="54" spans="1:6">
      <c r="A54" t="str" cm="1">
        <f t="array" ref="A54">IF($F54="","",INDEX(CUT_LIST!$A$6:$A$1000,$F54))</f>
        <v/>
      </c>
      <c r="B54" t="str" cm="1">
        <f t="array" ref="B54">IF($F54="","",INDEX(CUT_LIST!$B$6:$B$1000,$F54))</f>
        <v/>
      </c>
      <c r="C54" t="str" cm="1">
        <f t="array" ref="C54">IF($F54="","",INDEX(CUT_LIST!$C$6:$C$1000,$F54))</f>
        <v/>
      </c>
      <c r="D54" t="str">
        <f>IF($F54="","",
  MIN(
    INDEX(CUT_LIST!$D$6:$D$1000,$F54),
    N(INDEX(CUT_LIST!$G$6:$G$1000,$F54))
  )
)</f>
        <v/>
      </c>
      <c r="E54" t="str" cm="1">
        <f t="array" ref="E54">IF($F54="","",INDEX(CUT_LIST!$H$6:$H$1000,$F54))</f>
        <v/>
      </c>
      <c r="F54" t="str" cm="1">
        <f t="array" ref="F54">IFERROR(
  SMALL(
    IF(
      (TRIM(UPPER(CUT_LIST!$F$6:$F$1000))="YES")*(N(CUT_LIST!$G$6:$G$1000)&gt;0),
      ROW(CUT_LIST!$F$6:$F$1000)-ROW(CUT_LIST!$F$6)+1
    ),
    ROWS($F$7:F54)
  ),
"")</f>
        <v/>
      </c>
    </row>
    <row r="55" spans="1:6">
      <c r="A55" t="str" cm="1">
        <f t="array" ref="A55">IF($F55="","",INDEX(CUT_LIST!$A$6:$A$1000,$F55))</f>
        <v/>
      </c>
      <c r="B55" t="str" cm="1">
        <f t="array" ref="B55">IF($F55="","",INDEX(CUT_LIST!$B$6:$B$1000,$F55))</f>
        <v/>
      </c>
      <c r="C55" t="str" cm="1">
        <f t="array" ref="C55">IF($F55="","",INDEX(CUT_LIST!$C$6:$C$1000,$F55))</f>
        <v/>
      </c>
      <c r="D55" t="str">
        <f>IF($F55="","",
  MIN(
    INDEX(CUT_LIST!$D$6:$D$1000,$F55),
    N(INDEX(CUT_LIST!$G$6:$G$1000,$F55))
  )
)</f>
        <v/>
      </c>
      <c r="E55" t="str" cm="1">
        <f t="array" ref="E55">IF($F55="","",INDEX(CUT_LIST!$H$6:$H$1000,$F55))</f>
        <v/>
      </c>
      <c r="F55" t="str" cm="1">
        <f t="array" ref="F55">IFERROR(
  SMALL(
    IF(
      (TRIM(UPPER(CUT_LIST!$F$6:$F$1000))="YES")*(N(CUT_LIST!$G$6:$G$1000)&gt;0),
      ROW(CUT_LIST!$F$6:$F$1000)-ROW(CUT_LIST!$F$6)+1
    ),
    ROWS($F$7:F55)
  ),
"")</f>
        <v/>
      </c>
    </row>
    <row r="56" spans="1:6">
      <c r="A56" t="str" cm="1">
        <f t="array" ref="A56">IF($F56="","",INDEX(CUT_LIST!$A$6:$A$1000,$F56))</f>
        <v/>
      </c>
      <c r="B56" t="str" cm="1">
        <f t="array" ref="B56">IF($F56="","",INDEX(CUT_LIST!$B$6:$B$1000,$F56))</f>
        <v/>
      </c>
      <c r="C56" t="str" cm="1">
        <f t="array" ref="C56">IF($F56="","",INDEX(CUT_LIST!$C$6:$C$1000,$F56))</f>
        <v/>
      </c>
      <c r="D56" t="str">
        <f>IF($F56="","",
  MIN(
    INDEX(CUT_LIST!$D$6:$D$1000,$F56),
    N(INDEX(CUT_LIST!$G$6:$G$1000,$F56))
  )
)</f>
        <v/>
      </c>
      <c r="E56" t="str" cm="1">
        <f t="array" ref="E56">IF($F56="","",INDEX(CUT_LIST!$H$6:$H$1000,$F56))</f>
        <v/>
      </c>
      <c r="F56" t="str" cm="1">
        <f t="array" ref="F56">IFERROR(
  SMALL(
    IF(
      (TRIM(UPPER(CUT_LIST!$F$6:$F$1000))="YES")*(N(CUT_LIST!$G$6:$G$1000)&gt;0),
      ROW(CUT_LIST!$F$6:$F$1000)-ROW(CUT_LIST!$F$6)+1
    ),
    ROWS($F$7:F56)
  ),
"")</f>
        <v/>
      </c>
    </row>
    <row r="57" spans="1:6">
      <c r="A57" t="str" cm="1">
        <f t="array" ref="A57">IF($F57="","",INDEX(CUT_LIST!$A$6:$A$1000,$F57))</f>
        <v/>
      </c>
      <c r="B57" t="str" cm="1">
        <f t="array" ref="B57">IF($F57="","",INDEX(CUT_LIST!$B$6:$B$1000,$F57))</f>
        <v/>
      </c>
      <c r="C57" t="str" cm="1">
        <f t="array" ref="C57">IF($F57="","",INDEX(CUT_LIST!$C$6:$C$1000,$F57))</f>
        <v/>
      </c>
      <c r="D57" t="str">
        <f>IF($F57="","",
  MIN(
    INDEX(CUT_LIST!$D$6:$D$1000,$F57),
    N(INDEX(CUT_LIST!$G$6:$G$1000,$F57))
  )
)</f>
        <v/>
      </c>
      <c r="E57" t="str" cm="1">
        <f t="array" ref="E57">IF($F57="","",INDEX(CUT_LIST!$H$6:$H$1000,$F57))</f>
        <v/>
      </c>
      <c r="F57" t="str" cm="1">
        <f t="array" ref="F57">IFERROR(
  SMALL(
    IF(
      (TRIM(UPPER(CUT_LIST!$F$6:$F$1000))="YES")*(N(CUT_LIST!$G$6:$G$1000)&gt;0),
      ROW(CUT_LIST!$F$6:$F$1000)-ROW(CUT_LIST!$F$6)+1
    ),
    ROWS($F$7:F57)
  ),
"")</f>
        <v/>
      </c>
    </row>
    <row r="58" spans="1:6">
      <c r="A58" t="str" cm="1">
        <f t="array" ref="A58">IF($F58="","",INDEX(CUT_LIST!$A$6:$A$1000,$F58))</f>
        <v/>
      </c>
      <c r="B58" t="str" cm="1">
        <f t="array" ref="B58">IF($F58="","",INDEX(CUT_LIST!$B$6:$B$1000,$F58))</f>
        <v/>
      </c>
      <c r="C58" t="str" cm="1">
        <f t="array" ref="C58">IF($F58="","",INDEX(CUT_LIST!$C$6:$C$1000,$F58))</f>
        <v/>
      </c>
      <c r="D58" t="str">
        <f>IF($F58="","",
  MIN(
    INDEX(CUT_LIST!$D$6:$D$1000,$F58),
    N(INDEX(CUT_LIST!$G$6:$G$1000,$F58))
  )
)</f>
        <v/>
      </c>
      <c r="E58" t="str" cm="1">
        <f t="array" ref="E58">IF($F58="","",INDEX(CUT_LIST!$H$6:$H$1000,$F58))</f>
        <v/>
      </c>
      <c r="F58" t="str" cm="1">
        <f t="array" ref="F58">IFERROR(
  SMALL(
    IF(
      (TRIM(UPPER(CUT_LIST!$F$6:$F$1000))="YES")*(N(CUT_LIST!$G$6:$G$1000)&gt;0),
      ROW(CUT_LIST!$F$6:$F$1000)-ROW(CUT_LIST!$F$6)+1
    ),
    ROWS($F$7:F58)
  ),
"")</f>
        <v/>
      </c>
    </row>
    <row r="59" spans="1:6">
      <c r="A59" t="str" cm="1">
        <f t="array" ref="A59">IF($F59="","",INDEX(CUT_LIST!$A$6:$A$1000,$F59))</f>
        <v/>
      </c>
      <c r="B59" t="str" cm="1">
        <f t="array" ref="B59">IF($F59="","",INDEX(CUT_LIST!$B$6:$B$1000,$F59))</f>
        <v/>
      </c>
      <c r="C59" t="str" cm="1">
        <f t="array" ref="C59">IF($F59="","",INDEX(CUT_LIST!$C$6:$C$1000,$F59))</f>
        <v/>
      </c>
      <c r="D59" t="str">
        <f>IF($F59="","",
  MIN(
    INDEX(CUT_LIST!$D$6:$D$1000,$F59),
    N(INDEX(CUT_LIST!$G$6:$G$1000,$F59))
  )
)</f>
        <v/>
      </c>
      <c r="E59" t="str" cm="1">
        <f t="array" ref="E59">IF($F59="","",INDEX(CUT_LIST!$H$6:$H$1000,$F59))</f>
        <v/>
      </c>
      <c r="F59" t="str" cm="1">
        <f t="array" ref="F59">IFERROR(
  SMALL(
    IF(
      (TRIM(UPPER(CUT_LIST!$F$6:$F$1000))="YES")*(N(CUT_LIST!$G$6:$G$1000)&gt;0),
      ROW(CUT_LIST!$F$6:$F$1000)-ROW(CUT_LIST!$F$6)+1
    ),
    ROWS($F$7:F59)
  ),
"")</f>
        <v/>
      </c>
    </row>
    <row r="60" spans="1:6">
      <c r="A60" t="str" cm="1">
        <f t="array" ref="A60">IF($F60="","",INDEX(CUT_LIST!$A$6:$A$1000,$F60))</f>
        <v/>
      </c>
      <c r="B60" t="str" cm="1">
        <f t="array" ref="B60">IF($F60="","",INDEX(CUT_LIST!$B$6:$B$1000,$F60))</f>
        <v/>
      </c>
      <c r="C60" t="str" cm="1">
        <f t="array" ref="C60">IF($F60="","",INDEX(CUT_LIST!$C$6:$C$1000,$F60))</f>
        <v/>
      </c>
      <c r="D60" t="str">
        <f>IF($F60="","",
  MIN(
    INDEX(CUT_LIST!$D$6:$D$1000,$F60),
    N(INDEX(CUT_LIST!$G$6:$G$1000,$F60))
  )
)</f>
        <v/>
      </c>
      <c r="E60" t="str" cm="1">
        <f t="array" ref="E60">IF($F60="","",INDEX(CUT_LIST!$H$6:$H$1000,$F60))</f>
        <v/>
      </c>
      <c r="F60" t="str" cm="1">
        <f t="array" ref="F60">IFERROR(
  SMALL(
    IF(
      (TRIM(UPPER(CUT_LIST!$F$6:$F$1000))="YES")*(N(CUT_LIST!$G$6:$G$1000)&gt;0),
      ROW(CUT_LIST!$F$6:$F$1000)-ROW(CUT_LIST!$F$6)+1
    ),
    ROWS($F$7:F60)
  ),
"")</f>
        <v/>
      </c>
    </row>
    <row r="61" spans="1:6">
      <c r="A61" t="str" cm="1">
        <f t="array" ref="A61">IF($F61="","",INDEX(CUT_LIST!$A$6:$A$1000,$F61))</f>
        <v/>
      </c>
      <c r="B61" t="str" cm="1">
        <f t="array" ref="B61">IF($F61="","",INDEX(CUT_LIST!$B$6:$B$1000,$F61))</f>
        <v/>
      </c>
      <c r="C61" t="str" cm="1">
        <f t="array" ref="C61">IF($F61="","",INDEX(CUT_LIST!$C$6:$C$1000,$F61))</f>
        <v/>
      </c>
      <c r="D61" t="str">
        <f>IF($F61="","",
  MIN(
    INDEX(CUT_LIST!$D$6:$D$1000,$F61),
    N(INDEX(CUT_LIST!$G$6:$G$1000,$F61))
  )
)</f>
        <v/>
      </c>
      <c r="E61" t="str" cm="1">
        <f t="array" ref="E61">IF($F61="","",INDEX(CUT_LIST!$H$6:$H$1000,$F61))</f>
        <v/>
      </c>
      <c r="F61" t="str" cm="1">
        <f t="array" ref="F61">IFERROR(
  SMALL(
    IF(
      (TRIM(UPPER(CUT_LIST!$F$6:$F$1000))="YES")*(N(CUT_LIST!$G$6:$G$1000)&gt;0),
      ROW(CUT_LIST!$F$6:$F$1000)-ROW(CUT_LIST!$F$6)+1
    ),
    ROWS($F$7:F61)
  ),
"")</f>
        <v/>
      </c>
    </row>
    <row r="62" spans="1:6">
      <c r="A62" t="str" cm="1">
        <f t="array" ref="A62">IF($F62="","",INDEX(CUT_LIST!$A$6:$A$1000,$F62))</f>
        <v/>
      </c>
      <c r="B62" t="str" cm="1">
        <f t="array" ref="B62">IF($F62="","",INDEX(CUT_LIST!$B$6:$B$1000,$F62))</f>
        <v/>
      </c>
      <c r="C62" t="str" cm="1">
        <f t="array" ref="C62">IF($F62="","",INDEX(CUT_LIST!$C$6:$C$1000,$F62))</f>
        <v/>
      </c>
      <c r="D62" t="str">
        <f>IF($F62="","",
  MIN(
    INDEX(CUT_LIST!$D$6:$D$1000,$F62),
    N(INDEX(CUT_LIST!$G$6:$G$1000,$F62))
  )
)</f>
        <v/>
      </c>
      <c r="E62" t="str" cm="1">
        <f t="array" ref="E62">IF($F62="","",INDEX(CUT_LIST!$H$6:$H$1000,$F62))</f>
        <v/>
      </c>
      <c r="F62" t="str" cm="1">
        <f t="array" ref="F62">IFERROR(
  SMALL(
    IF(
      (TRIM(UPPER(CUT_LIST!$F$6:$F$1000))="YES")*(N(CUT_LIST!$G$6:$G$1000)&gt;0),
      ROW(CUT_LIST!$F$6:$F$1000)-ROW(CUT_LIST!$F$6)+1
    ),
    ROWS($F$7:F62)
  ),
"")</f>
        <v/>
      </c>
    </row>
    <row r="63" spans="1:6">
      <c r="A63" t="str" cm="1">
        <f t="array" ref="A63">IF($F63="","",INDEX(CUT_LIST!$A$6:$A$1000,$F63))</f>
        <v/>
      </c>
      <c r="B63" t="str" cm="1">
        <f t="array" ref="B63">IF($F63="","",INDEX(CUT_LIST!$B$6:$B$1000,$F63))</f>
        <v/>
      </c>
      <c r="C63" t="str" cm="1">
        <f t="array" ref="C63">IF($F63="","",INDEX(CUT_LIST!$C$6:$C$1000,$F63))</f>
        <v/>
      </c>
      <c r="D63" t="str">
        <f>IF($F63="","",
  MIN(
    INDEX(CUT_LIST!$D$6:$D$1000,$F63),
    N(INDEX(CUT_LIST!$G$6:$G$1000,$F63))
  )
)</f>
        <v/>
      </c>
      <c r="E63" t="str" cm="1">
        <f t="array" ref="E63">IF($F63="","",INDEX(CUT_LIST!$H$6:$H$1000,$F63))</f>
        <v/>
      </c>
      <c r="F63" t="str" cm="1">
        <f t="array" ref="F63">IFERROR(
  SMALL(
    IF(
      (TRIM(UPPER(CUT_LIST!$F$6:$F$1000))="YES")*(N(CUT_LIST!$G$6:$G$1000)&gt;0),
      ROW(CUT_LIST!$F$6:$F$1000)-ROW(CUT_LIST!$F$6)+1
    ),
    ROWS($F$7:F63)
  ),
"")</f>
        <v/>
      </c>
    </row>
    <row r="64" spans="1:6">
      <c r="A64" t="str" cm="1">
        <f t="array" ref="A64">IF($F64="","",INDEX(CUT_LIST!$A$6:$A$1000,$F64))</f>
        <v/>
      </c>
      <c r="B64" t="str" cm="1">
        <f t="array" ref="B64">IF($F64="","",INDEX(CUT_LIST!$B$6:$B$1000,$F64))</f>
        <v/>
      </c>
      <c r="C64" t="str" cm="1">
        <f t="array" ref="C64">IF($F64="","",INDEX(CUT_LIST!$C$6:$C$1000,$F64))</f>
        <v/>
      </c>
      <c r="D64" t="str">
        <f>IF($F64="","",
  MIN(
    INDEX(CUT_LIST!$D$6:$D$1000,$F64),
    N(INDEX(CUT_LIST!$G$6:$G$1000,$F64))
  )
)</f>
        <v/>
      </c>
      <c r="E64" t="str" cm="1">
        <f t="array" ref="E64">IF($F64="","",INDEX(CUT_LIST!$H$6:$H$1000,$F64))</f>
        <v/>
      </c>
      <c r="F64" t="str" cm="1">
        <f t="array" ref="F64">IFERROR(
  SMALL(
    IF(
      (TRIM(UPPER(CUT_LIST!$F$6:$F$1000))="YES")*(N(CUT_LIST!$G$6:$G$1000)&gt;0),
      ROW(CUT_LIST!$F$6:$F$1000)-ROW(CUT_LIST!$F$6)+1
    ),
    ROWS($F$7:F64)
  ),
"")</f>
        <v/>
      </c>
    </row>
    <row r="65" spans="1:6">
      <c r="A65" t="str" cm="1">
        <f t="array" ref="A65">IF($F65="","",INDEX(CUT_LIST!$A$6:$A$1000,$F65))</f>
        <v/>
      </c>
      <c r="B65" t="str" cm="1">
        <f t="array" ref="B65">IF($F65="","",INDEX(CUT_LIST!$B$6:$B$1000,$F65))</f>
        <v/>
      </c>
      <c r="C65" t="str" cm="1">
        <f t="array" ref="C65">IF($F65="","",INDEX(CUT_LIST!$C$6:$C$1000,$F65))</f>
        <v/>
      </c>
      <c r="D65" t="str">
        <f>IF($F65="","",
  MIN(
    INDEX(CUT_LIST!$D$6:$D$1000,$F65),
    N(INDEX(CUT_LIST!$G$6:$G$1000,$F65))
  )
)</f>
        <v/>
      </c>
      <c r="E65" t="str" cm="1">
        <f t="array" ref="E65">IF($F65="","",INDEX(CUT_LIST!$H$6:$H$1000,$F65))</f>
        <v/>
      </c>
      <c r="F65" t="str" cm="1">
        <f t="array" ref="F65">IFERROR(
  SMALL(
    IF(
      (TRIM(UPPER(CUT_LIST!$F$6:$F$1000))="YES")*(N(CUT_LIST!$G$6:$G$1000)&gt;0),
      ROW(CUT_LIST!$F$6:$F$1000)-ROW(CUT_LIST!$F$6)+1
    ),
    ROWS($F$7:F65)
  ),
"")</f>
        <v/>
      </c>
    </row>
    <row r="66" spans="1:6">
      <c r="A66" t="str" cm="1">
        <f t="array" ref="A66">IF($F66="","",INDEX(CUT_LIST!$A$6:$A$1000,$F66))</f>
        <v/>
      </c>
      <c r="B66" t="str" cm="1">
        <f t="array" ref="B66">IF($F66="","",INDEX(CUT_LIST!$B$6:$B$1000,$F66))</f>
        <v/>
      </c>
      <c r="C66" t="str" cm="1">
        <f t="array" ref="C66">IF($F66="","",INDEX(CUT_LIST!$C$6:$C$1000,$F66))</f>
        <v/>
      </c>
      <c r="D66" t="str">
        <f>IF($F66="","",
  MIN(
    INDEX(CUT_LIST!$D$6:$D$1000,$F66),
    N(INDEX(CUT_LIST!$G$6:$G$1000,$F66))
  )
)</f>
        <v/>
      </c>
      <c r="E66" t="str" cm="1">
        <f t="array" ref="E66">IF($F66="","",INDEX(CUT_LIST!$H$6:$H$1000,$F66))</f>
        <v/>
      </c>
      <c r="F66" t="str" cm="1">
        <f t="array" ref="F66">IFERROR(
  SMALL(
    IF(
      (TRIM(UPPER(CUT_LIST!$F$6:$F$1000))="YES")*(N(CUT_LIST!$G$6:$G$1000)&gt;0),
      ROW(CUT_LIST!$F$6:$F$1000)-ROW(CUT_LIST!$F$6)+1
    ),
    ROWS($F$7:F66)
  ),
"")</f>
        <v/>
      </c>
    </row>
    <row r="67" spans="1:6">
      <c r="A67" t="str" cm="1">
        <f t="array" ref="A67">IF($F67="","",INDEX(CUT_LIST!$A$6:$A$1000,$F67))</f>
        <v/>
      </c>
      <c r="B67" t="str" cm="1">
        <f t="array" ref="B67">IF($F67="","",INDEX(CUT_LIST!$B$6:$B$1000,$F67))</f>
        <v/>
      </c>
      <c r="C67" t="str" cm="1">
        <f t="array" ref="C67">IF($F67="","",INDEX(CUT_LIST!$C$6:$C$1000,$F67))</f>
        <v/>
      </c>
      <c r="D67" t="str">
        <f>IF($F67="","",
  MIN(
    INDEX(CUT_LIST!$D$6:$D$1000,$F67),
    N(INDEX(CUT_LIST!$G$6:$G$1000,$F67))
  )
)</f>
        <v/>
      </c>
      <c r="E67" t="str" cm="1">
        <f t="array" ref="E67">IF($F67="","",INDEX(CUT_LIST!$H$6:$H$1000,$F67))</f>
        <v/>
      </c>
      <c r="F67" t="str" cm="1">
        <f t="array" ref="F67">IFERROR(
  SMALL(
    IF(
      (TRIM(UPPER(CUT_LIST!$F$6:$F$1000))="YES")*(N(CUT_LIST!$G$6:$G$1000)&gt;0),
      ROW(CUT_LIST!$F$6:$F$1000)-ROW(CUT_LIST!$F$6)+1
    ),
    ROWS($F$7:F67)
  ),
"")</f>
        <v/>
      </c>
    </row>
    <row r="68" spans="1:6">
      <c r="A68" t="str" cm="1">
        <f t="array" ref="A68">IF($F68="","",INDEX(CUT_LIST!$A$6:$A$1000,$F68))</f>
        <v/>
      </c>
      <c r="B68" t="str" cm="1">
        <f t="array" ref="B68">IF($F68="","",INDEX(CUT_LIST!$B$6:$B$1000,$F68))</f>
        <v/>
      </c>
      <c r="C68" t="str" cm="1">
        <f t="array" ref="C68">IF($F68="","",INDEX(CUT_LIST!$C$6:$C$1000,$F68))</f>
        <v/>
      </c>
      <c r="D68" t="str">
        <f>IF($F68="","",
  MIN(
    INDEX(CUT_LIST!$D$6:$D$1000,$F68),
    N(INDEX(CUT_LIST!$G$6:$G$1000,$F68))
  )
)</f>
        <v/>
      </c>
      <c r="E68" t="str" cm="1">
        <f t="array" ref="E68">IF($F68="","",INDEX(CUT_LIST!$H$6:$H$1000,$F68))</f>
        <v/>
      </c>
      <c r="F68" t="str" cm="1">
        <f t="array" ref="F68">IFERROR(
  SMALL(
    IF(
      (TRIM(UPPER(CUT_LIST!$F$6:$F$1000))="YES")*(N(CUT_LIST!$G$6:$G$1000)&gt;0),
      ROW(CUT_LIST!$F$6:$F$1000)-ROW(CUT_LIST!$F$6)+1
    ),
    ROWS($F$7:F68)
  ),
"")</f>
        <v/>
      </c>
    </row>
    <row r="69" spans="1:6">
      <c r="A69" t="str" cm="1">
        <f t="array" ref="A69">IF($F69="","",INDEX(CUT_LIST!$A$6:$A$1000,$F69))</f>
        <v/>
      </c>
      <c r="B69" t="str" cm="1">
        <f t="array" ref="B69">IF($F69="","",INDEX(CUT_LIST!$B$6:$B$1000,$F69))</f>
        <v/>
      </c>
      <c r="C69" t="str" cm="1">
        <f t="array" ref="C69">IF($F69="","",INDEX(CUT_LIST!$C$6:$C$1000,$F69))</f>
        <v/>
      </c>
      <c r="D69" t="str">
        <f>IF($F69="","",
  MIN(
    INDEX(CUT_LIST!$D$6:$D$1000,$F69),
    N(INDEX(CUT_LIST!$G$6:$G$1000,$F69))
  )
)</f>
        <v/>
      </c>
      <c r="E69" t="str" cm="1">
        <f t="array" ref="E69">IF($F69="","",INDEX(CUT_LIST!$H$6:$H$1000,$F69))</f>
        <v/>
      </c>
      <c r="F69" t="str" cm="1">
        <f t="array" ref="F69">IFERROR(
  SMALL(
    IF(
      (TRIM(UPPER(CUT_LIST!$F$6:$F$1000))="YES")*(N(CUT_LIST!$G$6:$G$1000)&gt;0),
      ROW(CUT_LIST!$F$6:$F$1000)-ROW(CUT_LIST!$F$6)+1
    ),
    ROWS($F$7:F69)
  ),
"")</f>
        <v/>
      </c>
    </row>
    <row r="70" spans="1:6">
      <c r="A70" t="str" cm="1">
        <f t="array" ref="A70">IF($F70="","",INDEX(CUT_LIST!$A$6:$A$1000,$F70))</f>
        <v/>
      </c>
      <c r="B70" t="str" cm="1">
        <f t="array" ref="B70">IF($F70="","",INDEX(CUT_LIST!$B$6:$B$1000,$F70))</f>
        <v/>
      </c>
      <c r="C70" t="str" cm="1">
        <f t="array" ref="C70">IF($F70="","",INDEX(CUT_LIST!$C$6:$C$1000,$F70))</f>
        <v/>
      </c>
      <c r="D70" t="str">
        <f>IF($F70="","",
  MIN(
    INDEX(CUT_LIST!$D$6:$D$1000,$F70),
    N(INDEX(CUT_LIST!$G$6:$G$1000,$F70))
  )
)</f>
        <v/>
      </c>
      <c r="E70" t="str" cm="1">
        <f t="array" ref="E70">IF($F70="","",INDEX(CUT_LIST!$H$6:$H$1000,$F70))</f>
        <v/>
      </c>
      <c r="F70" t="str" cm="1">
        <f t="array" ref="F70">IFERROR(
  SMALL(
    IF(
      (TRIM(UPPER(CUT_LIST!$F$6:$F$1000))="YES")*(N(CUT_LIST!$G$6:$G$1000)&gt;0),
      ROW(CUT_LIST!$F$6:$F$1000)-ROW(CUT_LIST!$F$6)+1
    ),
    ROWS($F$7:F70)
  ),
"")</f>
        <v/>
      </c>
    </row>
    <row r="71" spans="1:6">
      <c r="A71" t="str" cm="1">
        <f t="array" ref="A71">IF($F71="","",INDEX(CUT_LIST!$A$6:$A$1000,$F71))</f>
        <v/>
      </c>
      <c r="B71" t="str" cm="1">
        <f t="array" ref="B71">IF($F71="","",INDEX(CUT_LIST!$B$6:$B$1000,$F71))</f>
        <v/>
      </c>
      <c r="C71" t="str" cm="1">
        <f t="array" ref="C71">IF($F71="","",INDEX(CUT_LIST!$C$6:$C$1000,$F71))</f>
        <v/>
      </c>
      <c r="D71" t="str">
        <f>IF($F71="","",
  MIN(
    INDEX(CUT_LIST!$D$6:$D$1000,$F71),
    N(INDEX(CUT_LIST!$G$6:$G$1000,$F71))
  )
)</f>
        <v/>
      </c>
      <c r="E71" t="str" cm="1">
        <f t="array" ref="E71">IF($F71="","",INDEX(CUT_LIST!$H$6:$H$1000,$F71))</f>
        <v/>
      </c>
      <c r="F71" t="str" cm="1">
        <f t="array" ref="F71">IFERROR(
  SMALL(
    IF(
      (TRIM(UPPER(CUT_LIST!$F$6:$F$1000))="YES")*(N(CUT_LIST!$G$6:$G$1000)&gt;0),
      ROW(CUT_LIST!$F$6:$F$1000)-ROW(CUT_LIST!$F$6)+1
    ),
    ROWS($F$7:F71)
  ),
"")</f>
        <v/>
      </c>
    </row>
    <row r="72" spans="1:6">
      <c r="A72" t="str" cm="1">
        <f t="array" ref="A72">IF($F72="","",INDEX(CUT_LIST!$A$6:$A$1000,$F72))</f>
        <v/>
      </c>
      <c r="B72" t="str" cm="1">
        <f t="array" ref="B72">IF($F72="","",INDEX(CUT_LIST!$B$6:$B$1000,$F72))</f>
        <v/>
      </c>
      <c r="C72" t="str" cm="1">
        <f t="array" ref="C72">IF($F72="","",INDEX(CUT_LIST!$C$6:$C$1000,$F72))</f>
        <v/>
      </c>
      <c r="D72" t="str">
        <f>IF($F72="","",
  MIN(
    INDEX(CUT_LIST!$D$6:$D$1000,$F72),
    N(INDEX(CUT_LIST!$G$6:$G$1000,$F72))
  )
)</f>
        <v/>
      </c>
      <c r="E72" t="str" cm="1">
        <f t="array" ref="E72">IF($F72="","",INDEX(CUT_LIST!$H$6:$H$1000,$F72))</f>
        <v/>
      </c>
      <c r="F72" t="str" cm="1">
        <f t="array" ref="F72">IFERROR(
  SMALL(
    IF(
      (TRIM(UPPER(CUT_LIST!$F$6:$F$1000))="YES")*(N(CUT_LIST!$G$6:$G$1000)&gt;0),
      ROW(CUT_LIST!$F$6:$F$1000)-ROW(CUT_LIST!$F$6)+1
    ),
    ROWS($F$7:F72)
  ),
"")</f>
        <v/>
      </c>
    </row>
    <row r="73" spans="1:6">
      <c r="A73" t="str" cm="1">
        <f t="array" ref="A73">IF($F73="","",INDEX(CUT_LIST!$A$6:$A$1000,$F73))</f>
        <v/>
      </c>
      <c r="B73" t="str" cm="1">
        <f t="array" ref="B73">IF($F73="","",INDEX(CUT_LIST!$B$6:$B$1000,$F73))</f>
        <v/>
      </c>
      <c r="C73" t="str" cm="1">
        <f t="array" ref="C73">IF($F73="","",INDEX(CUT_LIST!$C$6:$C$1000,$F73))</f>
        <v/>
      </c>
      <c r="D73" t="str">
        <f>IF($F73="","",
  MIN(
    INDEX(CUT_LIST!$D$6:$D$1000,$F73),
    N(INDEX(CUT_LIST!$G$6:$G$1000,$F73))
  )
)</f>
        <v/>
      </c>
      <c r="E73" t="str" cm="1">
        <f t="array" ref="E73">IF($F73="","",INDEX(CUT_LIST!$H$6:$H$1000,$F73))</f>
        <v/>
      </c>
      <c r="F73" t="str" cm="1">
        <f t="array" ref="F73">IFERROR(
  SMALL(
    IF(
      (TRIM(UPPER(CUT_LIST!$F$6:$F$1000))="YES")*(N(CUT_LIST!$G$6:$G$1000)&gt;0),
      ROW(CUT_LIST!$F$6:$F$1000)-ROW(CUT_LIST!$F$6)+1
    ),
    ROWS($F$7:F73)
  ),
"")</f>
        <v/>
      </c>
    </row>
    <row r="74" spans="1:6">
      <c r="A74" t="str" cm="1">
        <f t="array" ref="A74">IF($F74="","",INDEX(CUT_LIST!$A$6:$A$1000,$F74))</f>
        <v/>
      </c>
      <c r="B74" t="str" cm="1">
        <f t="array" ref="B74">IF($F74="","",INDEX(CUT_LIST!$B$6:$B$1000,$F74))</f>
        <v/>
      </c>
      <c r="C74" t="str" cm="1">
        <f t="array" ref="C74">IF($F74="","",INDEX(CUT_LIST!$C$6:$C$1000,$F74))</f>
        <v/>
      </c>
      <c r="D74" t="str">
        <f>IF($F74="","",
  MIN(
    INDEX(CUT_LIST!$D$6:$D$1000,$F74),
    N(INDEX(CUT_LIST!$G$6:$G$1000,$F74))
  )
)</f>
        <v/>
      </c>
      <c r="E74" t="str" cm="1">
        <f t="array" ref="E74">IF($F74="","",INDEX(CUT_LIST!$H$6:$H$1000,$F74))</f>
        <v/>
      </c>
      <c r="F74" t="str" cm="1">
        <f t="array" ref="F74">IFERROR(
  SMALL(
    IF(
      (TRIM(UPPER(CUT_LIST!$F$6:$F$1000))="YES")*(N(CUT_LIST!$G$6:$G$1000)&gt;0),
      ROW(CUT_LIST!$F$6:$F$1000)-ROW(CUT_LIST!$F$6)+1
    ),
    ROWS($F$7:F74)
  ),
"")</f>
        <v/>
      </c>
    </row>
    <row r="75" spans="1:6">
      <c r="A75" t="str" cm="1">
        <f t="array" ref="A75">IF($F75="","",INDEX(CUT_LIST!$A$6:$A$1000,$F75))</f>
        <v/>
      </c>
      <c r="B75" t="str" cm="1">
        <f t="array" ref="B75">IF($F75="","",INDEX(CUT_LIST!$B$6:$B$1000,$F75))</f>
        <v/>
      </c>
      <c r="C75" t="str" cm="1">
        <f t="array" ref="C75">IF($F75="","",INDEX(CUT_LIST!$C$6:$C$1000,$F75))</f>
        <v/>
      </c>
      <c r="D75" t="str">
        <f>IF($F75="","",
  MIN(
    INDEX(CUT_LIST!$D$6:$D$1000,$F75),
    N(INDEX(CUT_LIST!$G$6:$G$1000,$F75))
  )
)</f>
        <v/>
      </c>
      <c r="E75" t="str" cm="1">
        <f t="array" ref="E75">IF($F75="","",INDEX(CUT_LIST!$H$6:$H$1000,$F75))</f>
        <v/>
      </c>
      <c r="F75" t="str" cm="1">
        <f t="array" ref="F75">IFERROR(
  SMALL(
    IF(
      (TRIM(UPPER(CUT_LIST!$F$6:$F$1000))="YES")*(N(CUT_LIST!$G$6:$G$1000)&gt;0),
      ROW(CUT_LIST!$F$6:$F$1000)-ROW(CUT_LIST!$F$6)+1
    ),
    ROWS($F$7:F75)
  ),
"")</f>
        <v/>
      </c>
    </row>
    <row r="76" spans="1:6">
      <c r="A76" t="str" cm="1">
        <f t="array" ref="A76">IF($F76="","",INDEX(CUT_LIST!$A$6:$A$1000,$F76))</f>
        <v/>
      </c>
      <c r="B76" t="str" cm="1">
        <f t="array" ref="B76">IF($F76="","",INDEX(CUT_LIST!$B$6:$B$1000,$F76))</f>
        <v/>
      </c>
      <c r="C76" t="str" cm="1">
        <f t="array" ref="C76">IF($F76="","",INDEX(CUT_LIST!$C$6:$C$1000,$F76))</f>
        <v/>
      </c>
      <c r="D76" t="str">
        <f>IF($F76="","",
  MIN(
    INDEX(CUT_LIST!$D$6:$D$1000,$F76),
    N(INDEX(CUT_LIST!$G$6:$G$1000,$F76))
  )
)</f>
        <v/>
      </c>
      <c r="E76" t="str" cm="1">
        <f t="array" ref="E76">IF($F76="","",INDEX(CUT_LIST!$H$6:$H$1000,$F76))</f>
        <v/>
      </c>
      <c r="F76" t="str" cm="1">
        <f t="array" ref="F76">IFERROR(
  SMALL(
    IF(
      (TRIM(UPPER(CUT_LIST!$F$6:$F$1000))="YES")*(N(CUT_LIST!$G$6:$G$1000)&gt;0),
      ROW(CUT_LIST!$F$6:$F$1000)-ROW(CUT_LIST!$F$6)+1
    ),
    ROWS($F$7:F76)
  ),
"")</f>
        <v/>
      </c>
    </row>
    <row r="77" spans="1:6">
      <c r="A77" t="str" cm="1">
        <f t="array" ref="A77">IF($F77="","",INDEX(CUT_LIST!$A$6:$A$1000,$F77))</f>
        <v/>
      </c>
      <c r="B77" t="str" cm="1">
        <f t="array" ref="B77">IF($F77="","",INDEX(CUT_LIST!$B$6:$B$1000,$F77))</f>
        <v/>
      </c>
      <c r="C77" t="str" cm="1">
        <f t="array" ref="C77">IF($F77="","",INDEX(CUT_LIST!$C$6:$C$1000,$F77))</f>
        <v/>
      </c>
      <c r="D77" t="str">
        <f>IF($F77="","",
  MIN(
    INDEX(CUT_LIST!$D$6:$D$1000,$F77),
    N(INDEX(CUT_LIST!$G$6:$G$1000,$F77))
  )
)</f>
        <v/>
      </c>
      <c r="E77" t="str" cm="1">
        <f t="array" ref="E77">IF($F77="","",INDEX(CUT_LIST!$H$6:$H$1000,$F77))</f>
        <v/>
      </c>
      <c r="F77" t="str" cm="1">
        <f t="array" ref="F77">IFERROR(
  SMALL(
    IF(
      (TRIM(UPPER(CUT_LIST!$F$6:$F$1000))="YES")*(N(CUT_LIST!$G$6:$G$1000)&gt;0),
      ROW(CUT_LIST!$F$6:$F$1000)-ROW(CUT_LIST!$F$6)+1
    ),
    ROWS($F$7:F77)
  ),
"")</f>
        <v/>
      </c>
    </row>
    <row r="78" spans="1:6">
      <c r="A78" t="str" cm="1">
        <f t="array" ref="A78">IF($F78="","",INDEX(CUT_LIST!$A$6:$A$1000,$F78))</f>
        <v/>
      </c>
      <c r="B78" t="str" cm="1">
        <f t="array" ref="B78">IF($F78="","",INDEX(CUT_LIST!$B$6:$B$1000,$F78))</f>
        <v/>
      </c>
      <c r="C78" t="str" cm="1">
        <f t="array" ref="C78">IF($F78="","",INDEX(CUT_LIST!$C$6:$C$1000,$F78))</f>
        <v/>
      </c>
      <c r="D78" t="str">
        <f>IF($F78="","",
  MIN(
    INDEX(CUT_LIST!$D$6:$D$1000,$F78),
    N(INDEX(CUT_LIST!$G$6:$G$1000,$F78))
  )
)</f>
        <v/>
      </c>
      <c r="E78" t="str" cm="1">
        <f t="array" ref="E78">IF($F78="","",INDEX(CUT_LIST!$H$6:$H$1000,$F78))</f>
        <v/>
      </c>
      <c r="F78" t="str" cm="1">
        <f t="array" ref="F78">IFERROR(
  SMALL(
    IF(
      (TRIM(UPPER(CUT_LIST!$F$6:$F$1000))="YES")*(N(CUT_LIST!$G$6:$G$1000)&gt;0),
      ROW(CUT_LIST!$F$6:$F$1000)-ROW(CUT_LIST!$F$6)+1
    ),
    ROWS($F$7:F78)
  ),
"")</f>
        <v/>
      </c>
    </row>
    <row r="79" spans="1:6">
      <c r="A79" t="str" cm="1">
        <f t="array" ref="A79">IF($F79="","",INDEX(CUT_LIST!$A$6:$A$1000,$F79))</f>
        <v/>
      </c>
      <c r="B79" t="str" cm="1">
        <f t="array" ref="B79">IF($F79="","",INDEX(CUT_LIST!$B$6:$B$1000,$F79))</f>
        <v/>
      </c>
      <c r="C79" t="str" cm="1">
        <f t="array" ref="C79">IF($F79="","",INDEX(CUT_LIST!$C$6:$C$1000,$F79))</f>
        <v/>
      </c>
      <c r="D79" t="str">
        <f>IF($F79="","",
  MIN(
    INDEX(CUT_LIST!$D$6:$D$1000,$F79),
    N(INDEX(CUT_LIST!$G$6:$G$1000,$F79))
  )
)</f>
        <v/>
      </c>
      <c r="E79" t="str" cm="1">
        <f t="array" ref="E79">IF($F79="","",INDEX(CUT_LIST!$H$6:$H$1000,$F79))</f>
        <v/>
      </c>
      <c r="F79" t="str" cm="1">
        <f t="array" ref="F79">IFERROR(
  SMALL(
    IF(
      (TRIM(UPPER(CUT_LIST!$F$6:$F$1000))="YES")*(N(CUT_LIST!$G$6:$G$1000)&gt;0),
      ROW(CUT_LIST!$F$6:$F$1000)-ROW(CUT_LIST!$F$6)+1
    ),
    ROWS($F$7:F79)
  ),
"")</f>
        <v/>
      </c>
    </row>
    <row r="80" spans="1:6">
      <c r="A80" t="str" cm="1">
        <f t="array" ref="A80">IF($F80="","",INDEX(CUT_LIST!$A$6:$A$1000,$F80))</f>
        <v/>
      </c>
      <c r="B80" t="str" cm="1">
        <f t="array" ref="B80">IF($F80="","",INDEX(CUT_LIST!$B$6:$B$1000,$F80))</f>
        <v/>
      </c>
      <c r="C80" t="str" cm="1">
        <f t="array" ref="C80">IF($F80="","",INDEX(CUT_LIST!$C$6:$C$1000,$F80))</f>
        <v/>
      </c>
      <c r="D80" t="str">
        <f>IF($F80="","",
  MIN(
    INDEX(CUT_LIST!$D$6:$D$1000,$F80),
    N(INDEX(CUT_LIST!$G$6:$G$1000,$F80))
  )
)</f>
        <v/>
      </c>
      <c r="E80" t="str" cm="1">
        <f t="array" ref="E80">IF($F80="","",INDEX(CUT_LIST!$H$6:$H$1000,$F80))</f>
        <v/>
      </c>
      <c r="F80" t="str" cm="1">
        <f t="array" ref="F80">IFERROR(
  SMALL(
    IF(
      (TRIM(UPPER(CUT_LIST!$F$6:$F$1000))="YES")*(N(CUT_LIST!$G$6:$G$1000)&gt;0),
      ROW(CUT_LIST!$F$6:$F$1000)-ROW(CUT_LIST!$F$6)+1
    ),
    ROWS($F$7:F80)
  ),
"")</f>
        <v/>
      </c>
    </row>
    <row r="81" spans="1:6">
      <c r="A81" t="str" cm="1">
        <f t="array" ref="A81">IF($F81="","",INDEX(CUT_LIST!$A$6:$A$1000,$F81))</f>
        <v/>
      </c>
      <c r="B81" t="str" cm="1">
        <f t="array" ref="B81">IF($F81="","",INDEX(CUT_LIST!$B$6:$B$1000,$F81))</f>
        <v/>
      </c>
      <c r="C81" t="str" cm="1">
        <f t="array" ref="C81">IF($F81="","",INDEX(CUT_LIST!$C$6:$C$1000,$F81))</f>
        <v/>
      </c>
      <c r="D81" t="str">
        <f>IF($F81="","",
  MIN(
    INDEX(CUT_LIST!$D$6:$D$1000,$F81),
    N(INDEX(CUT_LIST!$G$6:$G$1000,$F81))
  )
)</f>
        <v/>
      </c>
      <c r="E81" t="str" cm="1">
        <f t="array" ref="E81">IF($F81="","",INDEX(CUT_LIST!$H$6:$H$1000,$F81))</f>
        <v/>
      </c>
      <c r="F81" t="str" cm="1">
        <f t="array" ref="F81">IFERROR(
  SMALL(
    IF(
      (TRIM(UPPER(CUT_LIST!$F$6:$F$1000))="YES")*(N(CUT_LIST!$G$6:$G$1000)&gt;0),
      ROW(CUT_LIST!$F$6:$F$1000)-ROW(CUT_LIST!$F$6)+1
    ),
    ROWS($F$7:F81)
  ),
"")</f>
        <v/>
      </c>
    </row>
    <row r="82" spans="1:6">
      <c r="A82" t="str" cm="1">
        <f t="array" ref="A82">IF($F82="","",INDEX(CUT_LIST!$A$6:$A$1000,$F82))</f>
        <v/>
      </c>
      <c r="B82" t="str" cm="1">
        <f t="array" ref="B82">IF($F82="","",INDEX(CUT_LIST!$B$6:$B$1000,$F82))</f>
        <v/>
      </c>
      <c r="C82" t="str" cm="1">
        <f t="array" ref="C82">IF($F82="","",INDEX(CUT_LIST!$C$6:$C$1000,$F82))</f>
        <v/>
      </c>
      <c r="D82" t="str">
        <f>IF($F82="","",
  MIN(
    INDEX(CUT_LIST!$D$6:$D$1000,$F82),
    N(INDEX(CUT_LIST!$G$6:$G$1000,$F82))
  )
)</f>
        <v/>
      </c>
      <c r="E82" t="str" cm="1">
        <f t="array" ref="E82">IF($F82="","",INDEX(CUT_LIST!$H$6:$H$1000,$F82))</f>
        <v/>
      </c>
      <c r="F82" t="str" cm="1">
        <f t="array" ref="F82">IFERROR(
  SMALL(
    IF(
      (TRIM(UPPER(CUT_LIST!$F$6:$F$1000))="YES")*(N(CUT_LIST!$G$6:$G$1000)&gt;0),
      ROW(CUT_LIST!$F$6:$F$1000)-ROW(CUT_LIST!$F$6)+1
    ),
    ROWS($F$7:F82)
  ),
"")</f>
        <v/>
      </c>
    </row>
    <row r="83" spans="1:6">
      <c r="A83" t="str" cm="1">
        <f t="array" ref="A83">IF($F83="","",INDEX(CUT_LIST!$A$6:$A$1000,$F83))</f>
        <v/>
      </c>
      <c r="B83" t="str" cm="1">
        <f t="array" ref="B83">IF($F83="","",INDEX(CUT_LIST!$B$6:$B$1000,$F83))</f>
        <v/>
      </c>
      <c r="C83" t="str" cm="1">
        <f t="array" ref="C83">IF($F83="","",INDEX(CUT_LIST!$C$6:$C$1000,$F83))</f>
        <v/>
      </c>
      <c r="D83" t="str">
        <f>IF($F83="","",
  MIN(
    INDEX(CUT_LIST!$D$6:$D$1000,$F83),
    N(INDEX(CUT_LIST!$G$6:$G$1000,$F83))
  )
)</f>
        <v/>
      </c>
      <c r="E83" t="str" cm="1">
        <f t="array" ref="E83">IF($F83="","",INDEX(CUT_LIST!$H$6:$H$1000,$F83))</f>
        <v/>
      </c>
      <c r="F83" t="str" cm="1">
        <f t="array" ref="F83">IFERROR(
  SMALL(
    IF(
      (TRIM(UPPER(CUT_LIST!$F$6:$F$1000))="YES")*(N(CUT_LIST!$G$6:$G$1000)&gt;0),
      ROW(CUT_LIST!$F$6:$F$1000)-ROW(CUT_LIST!$F$6)+1
    ),
    ROWS($F$7:F83)
  ),
"")</f>
        <v/>
      </c>
    </row>
    <row r="84" spans="1:6">
      <c r="A84" t="str" cm="1">
        <f t="array" ref="A84">IF($F84="","",INDEX(CUT_LIST!$A$6:$A$1000,$F84))</f>
        <v/>
      </c>
      <c r="B84" t="str" cm="1">
        <f t="array" ref="B84">IF($F84="","",INDEX(CUT_LIST!$B$6:$B$1000,$F84))</f>
        <v/>
      </c>
      <c r="C84" t="str" cm="1">
        <f t="array" ref="C84">IF($F84="","",INDEX(CUT_LIST!$C$6:$C$1000,$F84))</f>
        <v/>
      </c>
      <c r="D84" t="str">
        <f>IF($F84="","",
  MIN(
    INDEX(CUT_LIST!$D$6:$D$1000,$F84),
    N(INDEX(CUT_LIST!$G$6:$G$1000,$F84))
  )
)</f>
        <v/>
      </c>
      <c r="E84" t="str" cm="1">
        <f t="array" ref="E84">IF($F84="","",INDEX(CUT_LIST!$H$6:$H$1000,$F84))</f>
        <v/>
      </c>
      <c r="F84" t="str" cm="1">
        <f t="array" ref="F84">IFERROR(
  SMALL(
    IF(
      (TRIM(UPPER(CUT_LIST!$F$6:$F$1000))="YES")*(N(CUT_LIST!$G$6:$G$1000)&gt;0),
      ROW(CUT_LIST!$F$6:$F$1000)-ROW(CUT_LIST!$F$6)+1
    ),
    ROWS($F$7:F84)
  ),
"")</f>
        <v/>
      </c>
    </row>
    <row r="85" spans="1:6">
      <c r="A85" t="str" cm="1">
        <f t="array" ref="A85">IF($F85="","",INDEX(CUT_LIST!$A$6:$A$1000,$F85))</f>
        <v/>
      </c>
      <c r="B85" t="str" cm="1">
        <f t="array" ref="B85">IF($F85="","",INDEX(CUT_LIST!$B$6:$B$1000,$F85))</f>
        <v/>
      </c>
      <c r="C85" t="str" cm="1">
        <f t="array" ref="C85">IF($F85="","",INDEX(CUT_LIST!$C$6:$C$1000,$F85))</f>
        <v/>
      </c>
      <c r="D85" t="str">
        <f>IF($F85="","",
  MIN(
    INDEX(CUT_LIST!$D$6:$D$1000,$F85),
    N(INDEX(CUT_LIST!$G$6:$G$1000,$F85))
  )
)</f>
        <v/>
      </c>
      <c r="E85" t="str" cm="1">
        <f t="array" ref="E85">IF($F85="","",INDEX(CUT_LIST!$H$6:$H$1000,$F85))</f>
        <v/>
      </c>
      <c r="F85" t="str" cm="1">
        <f t="array" ref="F85">IFERROR(
  SMALL(
    IF(
      (TRIM(UPPER(CUT_LIST!$F$6:$F$1000))="YES")*(N(CUT_LIST!$G$6:$G$1000)&gt;0),
      ROW(CUT_LIST!$F$6:$F$1000)-ROW(CUT_LIST!$F$6)+1
    ),
    ROWS($F$7:F85)
  ),
"")</f>
        <v/>
      </c>
    </row>
    <row r="86" spans="1:6">
      <c r="A86" t="str" cm="1">
        <f t="array" ref="A86">IF($F86="","",INDEX(CUT_LIST!$A$6:$A$1000,$F86))</f>
        <v/>
      </c>
      <c r="B86" t="str" cm="1">
        <f t="array" ref="B86">IF($F86="","",INDEX(CUT_LIST!$B$6:$B$1000,$F86))</f>
        <v/>
      </c>
      <c r="C86" t="str" cm="1">
        <f t="array" ref="C86">IF($F86="","",INDEX(CUT_LIST!$C$6:$C$1000,$F86))</f>
        <v/>
      </c>
      <c r="D86" t="str">
        <f>IF($F86="","",
  MIN(
    INDEX(CUT_LIST!$D$6:$D$1000,$F86),
    N(INDEX(CUT_LIST!$G$6:$G$1000,$F86))
  )
)</f>
        <v/>
      </c>
      <c r="E86" t="str" cm="1">
        <f t="array" ref="E86">IF($F86="","",INDEX(CUT_LIST!$H$6:$H$1000,$F86))</f>
        <v/>
      </c>
      <c r="F86" t="str" cm="1">
        <f t="array" ref="F86">IFERROR(
  SMALL(
    IF(
      (TRIM(UPPER(CUT_LIST!$F$6:$F$1000))="YES")*(N(CUT_LIST!$G$6:$G$1000)&gt;0),
      ROW(CUT_LIST!$F$6:$F$1000)-ROW(CUT_LIST!$F$6)+1
    ),
    ROWS($F$7:F86)
  ),
"")</f>
        <v/>
      </c>
    </row>
    <row r="87" spans="1:6">
      <c r="A87" t="str" cm="1">
        <f t="array" ref="A87">IF($F87="","",INDEX(CUT_LIST!$A$6:$A$1000,$F87))</f>
        <v/>
      </c>
      <c r="B87" t="str" cm="1">
        <f t="array" ref="B87">IF($F87="","",INDEX(CUT_LIST!$B$6:$B$1000,$F87))</f>
        <v/>
      </c>
      <c r="C87" t="str" cm="1">
        <f t="array" ref="C87">IF($F87="","",INDEX(CUT_LIST!$C$6:$C$1000,$F87))</f>
        <v/>
      </c>
      <c r="D87" t="str">
        <f>IF($F87="","",
  MIN(
    INDEX(CUT_LIST!$D$6:$D$1000,$F87),
    N(INDEX(CUT_LIST!$G$6:$G$1000,$F87))
  )
)</f>
        <v/>
      </c>
      <c r="E87" t="str" cm="1">
        <f t="array" ref="E87">IF($F87="","",INDEX(CUT_LIST!$H$6:$H$1000,$F87))</f>
        <v/>
      </c>
      <c r="F87" t="str" cm="1">
        <f t="array" ref="F87">IFERROR(
  SMALL(
    IF(
      (TRIM(UPPER(CUT_LIST!$F$6:$F$1000))="YES")*(N(CUT_LIST!$G$6:$G$1000)&gt;0),
      ROW(CUT_LIST!$F$6:$F$1000)-ROW(CUT_LIST!$F$6)+1
    ),
    ROWS($F$7:F87)
  ),
"")</f>
        <v/>
      </c>
    </row>
    <row r="88" spans="1:6">
      <c r="A88" t="str" cm="1">
        <f t="array" ref="A88">IF($F88="","",INDEX(CUT_LIST!$A$6:$A$1000,$F88))</f>
        <v/>
      </c>
      <c r="B88" t="str" cm="1">
        <f t="array" ref="B88">IF($F88="","",INDEX(CUT_LIST!$B$6:$B$1000,$F88))</f>
        <v/>
      </c>
      <c r="C88" t="str" cm="1">
        <f t="array" ref="C88">IF($F88="","",INDEX(CUT_LIST!$C$6:$C$1000,$F88))</f>
        <v/>
      </c>
      <c r="D88" t="str">
        <f>IF($F88="","",
  MIN(
    INDEX(CUT_LIST!$D$6:$D$1000,$F88),
    N(INDEX(CUT_LIST!$G$6:$G$1000,$F88))
  )
)</f>
        <v/>
      </c>
      <c r="E88" t="str" cm="1">
        <f t="array" ref="E88">IF($F88="","",INDEX(CUT_LIST!$H$6:$H$1000,$F88))</f>
        <v/>
      </c>
      <c r="F88" t="str" cm="1">
        <f t="array" ref="F88">IFERROR(
  SMALL(
    IF(
      (TRIM(UPPER(CUT_LIST!$F$6:$F$1000))="YES")*(N(CUT_LIST!$G$6:$G$1000)&gt;0),
      ROW(CUT_LIST!$F$6:$F$1000)-ROW(CUT_LIST!$F$6)+1
    ),
    ROWS($F$7:F88)
  ),
"")</f>
        <v/>
      </c>
    </row>
    <row r="89" spans="1:6">
      <c r="A89" t="str" cm="1">
        <f t="array" ref="A89">IF($F89="","",INDEX(CUT_LIST!$A$6:$A$1000,$F89))</f>
        <v/>
      </c>
      <c r="B89" t="str" cm="1">
        <f t="array" ref="B89">IF($F89="","",INDEX(CUT_LIST!$B$6:$B$1000,$F89))</f>
        <v/>
      </c>
      <c r="C89" t="str" cm="1">
        <f t="array" ref="C89">IF($F89="","",INDEX(CUT_LIST!$C$6:$C$1000,$F89))</f>
        <v/>
      </c>
      <c r="D89" t="str">
        <f>IF($F89="","",
  MIN(
    INDEX(CUT_LIST!$D$6:$D$1000,$F89),
    N(INDEX(CUT_LIST!$G$6:$G$1000,$F89))
  )
)</f>
        <v/>
      </c>
      <c r="E89" t="str" cm="1">
        <f t="array" ref="E89">IF($F89="","",INDEX(CUT_LIST!$H$6:$H$1000,$F89))</f>
        <v/>
      </c>
      <c r="F89" t="str" cm="1">
        <f t="array" ref="F89">IFERROR(
  SMALL(
    IF(
      (TRIM(UPPER(CUT_LIST!$F$6:$F$1000))="YES")*(N(CUT_LIST!$G$6:$G$1000)&gt;0),
      ROW(CUT_LIST!$F$6:$F$1000)-ROW(CUT_LIST!$F$6)+1
    ),
    ROWS($F$7:F89)
  ),
"")</f>
        <v/>
      </c>
    </row>
    <row r="90" spans="1:6">
      <c r="A90" t="str" cm="1">
        <f t="array" ref="A90">IF($F90="","",INDEX(CUT_LIST!$A$6:$A$1000,$F90))</f>
        <v/>
      </c>
      <c r="B90" t="str" cm="1">
        <f t="array" ref="B90">IF($F90="","",INDEX(CUT_LIST!$B$6:$B$1000,$F90))</f>
        <v/>
      </c>
      <c r="C90" t="str" cm="1">
        <f t="array" ref="C90">IF($F90="","",INDEX(CUT_LIST!$C$6:$C$1000,$F90))</f>
        <v/>
      </c>
      <c r="D90" t="str">
        <f>IF($F90="","",
  MIN(
    INDEX(CUT_LIST!$D$6:$D$1000,$F90),
    N(INDEX(CUT_LIST!$G$6:$G$1000,$F90))
  )
)</f>
        <v/>
      </c>
      <c r="E90" t="str" cm="1">
        <f t="array" ref="E90">IF($F90="","",INDEX(CUT_LIST!$H$6:$H$1000,$F90))</f>
        <v/>
      </c>
      <c r="F90" t="str" cm="1">
        <f t="array" ref="F90">IFERROR(
  SMALL(
    IF(
      (TRIM(UPPER(CUT_LIST!$F$6:$F$1000))="YES")*(N(CUT_LIST!$G$6:$G$1000)&gt;0),
      ROW(CUT_LIST!$F$6:$F$1000)-ROW(CUT_LIST!$F$6)+1
    ),
    ROWS($F$7:F90)
  ),
"")</f>
        <v/>
      </c>
    </row>
    <row r="91" spans="1:6">
      <c r="A91" t="str" cm="1">
        <f t="array" ref="A91">IF($F91="","",INDEX(CUT_LIST!$A$6:$A$1000,$F91))</f>
        <v/>
      </c>
      <c r="B91" t="str" cm="1">
        <f t="array" ref="B91">IF($F91="","",INDEX(CUT_LIST!$B$6:$B$1000,$F91))</f>
        <v/>
      </c>
      <c r="C91" t="str" cm="1">
        <f t="array" ref="C91">IF($F91="","",INDEX(CUT_LIST!$C$6:$C$1000,$F91))</f>
        <v/>
      </c>
      <c r="D91" t="str">
        <f>IF($F91="","",
  MIN(
    INDEX(CUT_LIST!$D$6:$D$1000,$F91),
    N(INDEX(CUT_LIST!$G$6:$G$1000,$F91))
  )
)</f>
        <v/>
      </c>
      <c r="E91" t="str" cm="1">
        <f t="array" ref="E91">IF($F91="","",INDEX(CUT_LIST!$H$6:$H$1000,$F91))</f>
        <v/>
      </c>
      <c r="F91" t="str" cm="1">
        <f t="array" ref="F91">IFERROR(
  SMALL(
    IF(
      (TRIM(UPPER(CUT_LIST!$F$6:$F$1000))="YES")*(N(CUT_LIST!$G$6:$G$1000)&gt;0),
      ROW(CUT_LIST!$F$6:$F$1000)-ROW(CUT_LIST!$F$6)+1
    ),
    ROWS($F$7:F91)
  ),
"")</f>
        <v/>
      </c>
    </row>
    <row r="92" spans="1:6">
      <c r="A92" t="str" cm="1">
        <f t="array" ref="A92">IF($F92="","",INDEX(CUT_LIST!$A$6:$A$1000,$F92))</f>
        <v/>
      </c>
      <c r="B92" t="str" cm="1">
        <f t="array" ref="B92">IF($F92="","",INDEX(CUT_LIST!$B$6:$B$1000,$F92))</f>
        <v/>
      </c>
      <c r="C92" t="str" cm="1">
        <f t="array" ref="C92">IF($F92="","",INDEX(CUT_LIST!$C$6:$C$1000,$F92))</f>
        <v/>
      </c>
      <c r="D92" t="str">
        <f>IF($F92="","",
  MIN(
    INDEX(CUT_LIST!$D$6:$D$1000,$F92),
    N(INDEX(CUT_LIST!$G$6:$G$1000,$F92))
  )
)</f>
        <v/>
      </c>
      <c r="E92" t="str" cm="1">
        <f t="array" ref="E92">IF($F92="","",INDEX(CUT_LIST!$H$6:$H$1000,$F92))</f>
        <v/>
      </c>
      <c r="F92" t="str" cm="1">
        <f t="array" ref="F92">IFERROR(
  SMALL(
    IF(
      (TRIM(UPPER(CUT_LIST!$F$6:$F$1000))="YES")*(N(CUT_LIST!$G$6:$G$1000)&gt;0),
      ROW(CUT_LIST!$F$6:$F$1000)-ROW(CUT_LIST!$F$6)+1
    ),
    ROWS($F$7:F92)
  ),
"")</f>
        <v/>
      </c>
    </row>
    <row r="93" spans="1:6">
      <c r="A93" t="str" cm="1">
        <f t="array" ref="A93">IF($F93="","",INDEX(CUT_LIST!$A$6:$A$1000,$F93))</f>
        <v/>
      </c>
      <c r="B93" t="str" cm="1">
        <f t="array" ref="B93">IF($F93="","",INDEX(CUT_LIST!$B$6:$B$1000,$F93))</f>
        <v/>
      </c>
      <c r="C93" t="str" cm="1">
        <f t="array" ref="C93">IF($F93="","",INDEX(CUT_LIST!$C$6:$C$1000,$F93))</f>
        <v/>
      </c>
      <c r="D93" t="str">
        <f>IF($F93="","",
  MIN(
    INDEX(CUT_LIST!$D$6:$D$1000,$F93),
    N(INDEX(CUT_LIST!$G$6:$G$1000,$F93))
  )
)</f>
        <v/>
      </c>
      <c r="E93" t="str" cm="1">
        <f t="array" ref="E93">IF($F93="","",INDEX(CUT_LIST!$H$6:$H$1000,$F93))</f>
        <v/>
      </c>
      <c r="F93" t="str" cm="1">
        <f t="array" ref="F93">IFERROR(
  SMALL(
    IF(
      (TRIM(UPPER(CUT_LIST!$F$6:$F$1000))="YES")*(N(CUT_LIST!$G$6:$G$1000)&gt;0),
      ROW(CUT_LIST!$F$6:$F$1000)-ROW(CUT_LIST!$F$6)+1
    ),
    ROWS($F$7:F93)
  ),
"")</f>
        <v/>
      </c>
    </row>
    <row r="94" spans="1:6">
      <c r="A94" t="str" cm="1">
        <f t="array" ref="A94">IF($F94="","",INDEX(CUT_LIST!$A$6:$A$1000,$F94))</f>
        <v/>
      </c>
      <c r="B94" t="str" cm="1">
        <f t="array" ref="B94">IF($F94="","",INDEX(CUT_LIST!$B$6:$B$1000,$F94))</f>
        <v/>
      </c>
      <c r="C94" t="str" cm="1">
        <f t="array" ref="C94">IF($F94="","",INDEX(CUT_LIST!$C$6:$C$1000,$F94))</f>
        <v/>
      </c>
      <c r="D94" t="str">
        <f>IF($F94="","",
  MIN(
    INDEX(CUT_LIST!$D$6:$D$1000,$F94),
    N(INDEX(CUT_LIST!$G$6:$G$1000,$F94))
  )
)</f>
        <v/>
      </c>
      <c r="E94" t="str" cm="1">
        <f t="array" ref="E94">IF($F94="","",INDEX(CUT_LIST!$H$6:$H$1000,$F94))</f>
        <v/>
      </c>
      <c r="F94" t="str" cm="1">
        <f t="array" ref="F94">IFERROR(
  SMALL(
    IF(
      (TRIM(UPPER(CUT_LIST!$F$6:$F$1000))="YES")*(N(CUT_LIST!$G$6:$G$1000)&gt;0),
      ROW(CUT_LIST!$F$6:$F$1000)-ROW(CUT_LIST!$F$6)+1
    ),
    ROWS($F$7:F94)
  ),
"")</f>
        <v/>
      </c>
    </row>
    <row r="95" spans="1:6">
      <c r="A95" t="str" cm="1">
        <f t="array" ref="A95">IF($F95="","",INDEX(CUT_LIST!$A$6:$A$1000,$F95))</f>
        <v/>
      </c>
      <c r="B95" t="str" cm="1">
        <f t="array" ref="B95">IF($F95="","",INDEX(CUT_LIST!$B$6:$B$1000,$F95))</f>
        <v/>
      </c>
      <c r="C95" t="str" cm="1">
        <f t="array" ref="C95">IF($F95="","",INDEX(CUT_LIST!$C$6:$C$1000,$F95))</f>
        <v/>
      </c>
      <c r="D95" t="str">
        <f>IF($F95="","",
  MIN(
    INDEX(CUT_LIST!$D$6:$D$1000,$F95),
    N(INDEX(CUT_LIST!$G$6:$G$1000,$F95))
  )
)</f>
        <v/>
      </c>
      <c r="E95" t="str" cm="1">
        <f t="array" ref="E95">IF($F95="","",INDEX(CUT_LIST!$H$6:$H$1000,$F95))</f>
        <v/>
      </c>
      <c r="F95" t="str" cm="1">
        <f t="array" ref="F95">IFERROR(
  SMALL(
    IF(
      (TRIM(UPPER(CUT_LIST!$F$6:$F$1000))="YES")*(N(CUT_LIST!$G$6:$G$1000)&gt;0),
      ROW(CUT_LIST!$F$6:$F$1000)-ROW(CUT_LIST!$F$6)+1
    ),
    ROWS($F$7:F95)
  ),
"")</f>
        <v/>
      </c>
    </row>
    <row r="96" spans="1:6">
      <c r="A96" t="str" cm="1">
        <f t="array" ref="A96">IF($F96="","",INDEX(CUT_LIST!$A$6:$A$1000,$F96))</f>
        <v/>
      </c>
      <c r="B96" t="str" cm="1">
        <f t="array" ref="B96">IF($F96="","",INDEX(CUT_LIST!$B$6:$B$1000,$F96))</f>
        <v/>
      </c>
      <c r="C96" t="str" cm="1">
        <f t="array" ref="C96">IF($F96="","",INDEX(CUT_LIST!$C$6:$C$1000,$F96))</f>
        <v/>
      </c>
      <c r="D96" t="str">
        <f>IF($F96="","",
  MIN(
    INDEX(CUT_LIST!$D$6:$D$1000,$F96),
    N(INDEX(CUT_LIST!$G$6:$G$1000,$F96))
  )
)</f>
        <v/>
      </c>
      <c r="E96" t="str" cm="1">
        <f t="array" ref="E96">IF($F96="","",INDEX(CUT_LIST!$H$6:$H$1000,$F96))</f>
        <v/>
      </c>
      <c r="F96" t="str" cm="1">
        <f t="array" ref="F96">IFERROR(
  SMALL(
    IF(
      (TRIM(UPPER(CUT_LIST!$F$6:$F$1000))="YES")*(N(CUT_LIST!$G$6:$G$1000)&gt;0),
      ROW(CUT_LIST!$F$6:$F$1000)-ROW(CUT_LIST!$F$6)+1
    ),
    ROWS($F$7:F96)
  ),
"")</f>
        <v/>
      </c>
    </row>
    <row r="97" spans="1:6">
      <c r="A97" t="str" cm="1">
        <f t="array" ref="A97">IF($F97="","",INDEX(CUT_LIST!$A$6:$A$1000,$F97))</f>
        <v/>
      </c>
      <c r="B97" t="str" cm="1">
        <f t="array" ref="B97">IF($F97="","",INDEX(CUT_LIST!$B$6:$B$1000,$F97))</f>
        <v/>
      </c>
      <c r="C97" t="str" cm="1">
        <f t="array" ref="C97">IF($F97="","",INDEX(CUT_LIST!$C$6:$C$1000,$F97))</f>
        <v/>
      </c>
      <c r="D97" t="str">
        <f>IF($F97="","",
  MIN(
    INDEX(CUT_LIST!$D$6:$D$1000,$F97),
    N(INDEX(CUT_LIST!$G$6:$G$1000,$F97))
  )
)</f>
        <v/>
      </c>
      <c r="E97" t="str" cm="1">
        <f t="array" ref="E97">IF($F97="","",INDEX(CUT_LIST!$H$6:$H$1000,$F97))</f>
        <v/>
      </c>
      <c r="F97" t="str" cm="1">
        <f t="array" ref="F97">IFERROR(
  SMALL(
    IF(
      (TRIM(UPPER(CUT_LIST!$F$6:$F$1000))="YES")*(N(CUT_LIST!$G$6:$G$1000)&gt;0),
      ROW(CUT_LIST!$F$6:$F$1000)-ROW(CUT_LIST!$F$6)+1
    ),
    ROWS($F$7:F97)
  ),
"")</f>
        <v/>
      </c>
    </row>
    <row r="98" spans="1:6">
      <c r="A98" t="str" cm="1">
        <f t="array" ref="A98">IF($F98="","",INDEX(CUT_LIST!$A$6:$A$1000,$F98))</f>
        <v/>
      </c>
      <c r="B98" t="str" cm="1">
        <f t="array" ref="B98">IF($F98="","",INDEX(CUT_LIST!$B$6:$B$1000,$F98))</f>
        <v/>
      </c>
      <c r="C98" t="str" cm="1">
        <f t="array" ref="C98">IF($F98="","",INDEX(CUT_LIST!$C$6:$C$1000,$F98))</f>
        <v/>
      </c>
      <c r="D98" t="str">
        <f>IF($F98="","",
  MIN(
    INDEX(CUT_LIST!$D$6:$D$1000,$F98),
    N(INDEX(CUT_LIST!$G$6:$G$1000,$F98))
  )
)</f>
        <v/>
      </c>
      <c r="E98" t="str" cm="1">
        <f t="array" ref="E98">IF($F98="","",INDEX(CUT_LIST!$H$6:$H$1000,$F98))</f>
        <v/>
      </c>
      <c r="F98" t="str" cm="1">
        <f t="array" ref="F98">IFERROR(
  SMALL(
    IF(
      (TRIM(UPPER(CUT_LIST!$F$6:$F$1000))="YES")*(N(CUT_LIST!$G$6:$G$1000)&gt;0),
      ROW(CUT_LIST!$F$6:$F$1000)-ROW(CUT_LIST!$F$6)+1
    ),
    ROWS($F$7:F98)
  ),
"")</f>
        <v/>
      </c>
    </row>
    <row r="99" spans="1:6">
      <c r="A99" t="str" cm="1">
        <f t="array" ref="A99">IF($F99="","",INDEX(CUT_LIST!$A$6:$A$1000,$F99))</f>
        <v/>
      </c>
      <c r="B99" t="str" cm="1">
        <f t="array" ref="B99">IF($F99="","",INDEX(CUT_LIST!$B$6:$B$1000,$F99))</f>
        <v/>
      </c>
      <c r="C99" t="str" cm="1">
        <f t="array" ref="C99">IF($F99="","",INDEX(CUT_LIST!$C$6:$C$1000,$F99))</f>
        <v/>
      </c>
      <c r="D99" t="str">
        <f>IF($F99="","",
  MIN(
    INDEX(CUT_LIST!$D$6:$D$1000,$F99),
    N(INDEX(CUT_LIST!$G$6:$G$1000,$F99))
  )
)</f>
        <v/>
      </c>
      <c r="E99" t="str" cm="1">
        <f t="array" ref="E99">IF($F99="","",INDEX(CUT_LIST!$H$6:$H$1000,$F99))</f>
        <v/>
      </c>
      <c r="F99" t="str" cm="1">
        <f t="array" ref="F99">IFERROR(
  SMALL(
    IF(
      (TRIM(UPPER(CUT_LIST!$F$6:$F$1000))="YES")*(N(CUT_LIST!$G$6:$G$1000)&gt;0),
      ROW(CUT_LIST!$F$6:$F$1000)-ROW(CUT_LIST!$F$6)+1
    ),
    ROWS($F$7:F99)
  ),
"")</f>
        <v/>
      </c>
    </row>
    <row r="100" spans="1:6">
      <c r="A100" t="str" cm="1">
        <f t="array" ref="A100">IF($F100="","",INDEX(CUT_LIST!$A$6:$A$1000,$F100))</f>
        <v/>
      </c>
      <c r="B100" t="str" cm="1">
        <f t="array" ref="B100">IF($F100="","",INDEX(CUT_LIST!$B$6:$B$1000,$F100))</f>
        <v/>
      </c>
      <c r="C100" t="str" cm="1">
        <f t="array" ref="C100">IF($F100="","",INDEX(CUT_LIST!$C$6:$C$1000,$F100))</f>
        <v/>
      </c>
      <c r="D100" t="str">
        <f>IF($F100="","",
  MIN(
    INDEX(CUT_LIST!$D$6:$D$1000,$F100),
    N(INDEX(CUT_LIST!$G$6:$G$1000,$F100))
  )
)</f>
        <v/>
      </c>
      <c r="E100" t="str" cm="1">
        <f t="array" ref="E100">IF($F100="","",INDEX(CUT_LIST!$H$6:$H$1000,$F100))</f>
        <v/>
      </c>
      <c r="F100" t="str" cm="1">
        <f t="array" ref="F100">IFERROR(
  SMALL(
    IF(
      (TRIM(UPPER(CUT_LIST!$F$6:$F$1000))="YES")*(N(CUT_LIST!$G$6:$G$1000)&gt;0),
      ROW(CUT_LIST!$F$6:$F$1000)-ROW(CUT_LIST!$F$6)+1
    ),
    ROWS($F$7:F100)
  ),
"")</f>
        <v/>
      </c>
    </row>
    <row r="101" spans="1:6">
      <c r="A101" t="str" cm="1">
        <f t="array" ref="A101">IF($F101="","",INDEX(CUT_LIST!$A$6:$A$1000,$F101))</f>
        <v/>
      </c>
      <c r="B101" t="str" cm="1">
        <f t="array" ref="B101">IF($F101="","",INDEX(CUT_LIST!$B$6:$B$1000,$F101))</f>
        <v/>
      </c>
      <c r="C101" t="str" cm="1">
        <f t="array" ref="C101">IF($F101="","",INDEX(CUT_LIST!$C$6:$C$1000,$F101))</f>
        <v/>
      </c>
      <c r="D101" t="str">
        <f>IF($F101="","",
  MIN(
    INDEX(CUT_LIST!$D$6:$D$1000,$F101),
    N(INDEX(CUT_LIST!$G$6:$G$1000,$F101))
  )
)</f>
        <v/>
      </c>
      <c r="E101" t="str" cm="1">
        <f t="array" ref="E101">IF($F101="","",INDEX(CUT_LIST!$H$6:$H$1000,$F101))</f>
        <v/>
      </c>
      <c r="F101" t="str" cm="1">
        <f t="array" ref="F101">IFERROR(
  SMALL(
    IF(
      (TRIM(UPPER(CUT_LIST!$F$6:$F$1000))="YES")*(N(CUT_LIST!$G$6:$G$1000)&gt;0),
      ROW(CUT_LIST!$F$6:$F$1000)-ROW(CUT_LIST!$F$6)+1
    ),
    ROWS($F$7:F101)
  ),
"")</f>
        <v/>
      </c>
    </row>
    <row r="102" spans="1:6">
      <c r="A102" t="str" cm="1">
        <f t="array" ref="A102">IF($F102="","",INDEX(CUT_LIST!$A$6:$A$1000,$F102))</f>
        <v/>
      </c>
      <c r="B102" t="str" cm="1">
        <f t="array" ref="B102">IF($F102="","",INDEX(CUT_LIST!$B$6:$B$1000,$F102))</f>
        <v/>
      </c>
      <c r="C102" t="str" cm="1">
        <f t="array" ref="C102">IF($F102="","",INDEX(CUT_LIST!$C$6:$C$1000,$F102))</f>
        <v/>
      </c>
      <c r="D102" t="str">
        <f>IF($F102="","",
  MIN(
    INDEX(CUT_LIST!$D$6:$D$1000,$F102),
    N(INDEX(CUT_LIST!$G$6:$G$1000,$F102))
  )
)</f>
        <v/>
      </c>
      <c r="E102" t="str" cm="1">
        <f t="array" ref="E102">IF($F102="","",INDEX(CUT_LIST!$H$6:$H$1000,$F102))</f>
        <v/>
      </c>
      <c r="F102" t="str" cm="1">
        <f t="array" ref="F102">IFERROR(
  SMALL(
    IF(
      (TRIM(UPPER(CUT_LIST!$F$6:$F$1000))="YES")*(N(CUT_LIST!$G$6:$G$1000)&gt;0),
      ROW(CUT_LIST!$F$6:$F$1000)-ROW(CUT_LIST!$F$6)+1
    ),
    ROWS($F$7:F102)
  ),
"")</f>
        <v/>
      </c>
    </row>
    <row r="103" spans="1:6">
      <c r="A103" t="str" cm="1">
        <f t="array" ref="A103">IF($F103="","",INDEX(CUT_LIST!$A$6:$A$1000,$F103))</f>
        <v/>
      </c>
      <c r="B103" t="str" cm="1">
        <f t="array" ref="B103">IF($F103="","",INDEX(CUT_LIST!$B$6:$B$1000,$F103))</f>
        <v/>
      </c>
      <c r="C103" t="str" cm="1">
        <f t="array" ref="C103">IF($F103="","",INDEX(CUT_LIST!$C$6:$C$1000,$F103))</f>
        <v/>
      </c>
      <c r="D103" t="str">
        <f>IF($F103="","",
  MIN(
    INDEX(CUT_LIST!$D$6:$D$1000,$F103),
    N(INDEX(CUT_LIST!$G$6:$G$1000,$F103))
  )
)</f>
        <v/>
      </c>
      <c r="E103" t="str" cm="1">
        <f t="array" ref="E103">IF($F103="","",INDEX(CUT_LIST!$H$6:$H$1000,$F103))</f>
        <v/>
      </c>
      <c r="F103" t="str" cm="1">
        <f t="array" ref="F103">IFERROR(
  SMALL(
    IF(
      (TRIM(UPPER(CUT_LIST!$F$6:$F$1000))="YES")*(N(CUT_LIST!$G$6:$G$1000)&gt;0),
      ROW(CUT_LIST!$F$6:$F$1000)-ROW(CUT_LIST!$F$6)+1
    ),
    ROWS($F$7:F103)
  ),
"")</f>
        <v/>
      </c>
    </row>
    <row r="104" spans="1:6">
      <c r="A104" t="str" cm="1">
        <f t="array" ref="A104">IF($F104="","",INDEX(CUT_LIST!$A$6:$A$1000,$F104))</f>
        <v/>
      </c>
      <c r="B104" t="str" cm="1">
        <f t="array" ref="B104">IF($F104="","",INDEX(CUT_LIST!$B$6:$B$1000,$F104))</f>
        <v/>
      </c>
      <c r="C104" t="str" cm="1">
        <f t="array" ref="C104">IF($F104="","",INDEX(CUT_LIST!$C$6:$C$1000,$F104))</f>
        <v/>
      </c>
      <c r="D104" t="str">
        <f>IF($F104="","",
  MIN(
    INDEX(CUT_LIST!$D$6:$D$1000,$F104),
    N(INDEX(CUT_LIST!$G$6:$G$1000,$F104))
  )
)</f>
        <v/>
      </c>
      <c r="E104" t="str" cm="1">
        <f t="array" ref="E104">IF($F104="","",INDEX(CUT_LIST!$H$6:$H$1000,$F104))</f>
        <v/>
      </c>
      <c r="F104" t="str" cm="1">
        <f t="array" ref="F104">IFERROR(
  SMALL(
    IF(
      (TRIM(UPPER(CUT_LIST!$F$6:$F$1000))="YES")*(N(CUT_LIST!$G$6:$G$1000)&gt;0),
      ROW(CUT_LIST!$F$6:$F$1000)-ROW(CUT_LIST!$F$6)+1
    ),
    ROWS($F$7:F104)
  ),
"")</f>
        <v/>
      </c>
    </row>
    <row r="105" spans="1:6">
      <c r="A105" t="str" cm="1">
        <f t="array" ref="A105">IF($F105="","",INDEX(CUT_LIST!$A$6:$A$1000,$F105))</f>
        <v/>
      </c>
      <c r="B105" t="str" cm="1">
        <f t="array" ref="B105">IF($F105="","",INDEX(CUT_LIST!$B$6:$B$1000,$F105))</f>
        <v/>
      </c>
      <c r="C105" t="str" cm="1">
        <f t="array" ref="C105">IF($F105="","",INDEX(CUT_LIST!$C$6:$C$1000,$F105))</f>
        <v/>
      </c>
      <c r="D105" t="str">
        <f>IF($F105="","",
  MIN(
    INDEX(CUT_LIST!$D$6:$D$1000,$F105),
    N(INDEX(CUT_LIST!$G$6:$G$1000,$F105))
  )
)</f>
        <v/>
      </c>
      <c r="E105" t="str" cm="1">
        <f t="array" ref="E105">IF($F105="","",INDEX(CUT_LIST!$H$6:$H$1000,$F105))</f>
        <v/>
      </c>
      <c r="F105" t="str" cm="1">
        <f t="array" ref="F105">IFERROR(
  SMALL(
    IF(
      (TRIM(UPPER(CUT_LIST!$F$6:$F$1000))="YES")*(N(CUT_LIST!$G$6:$G$1000)&gt;0),
      ROW(CUT_LIST!$F$6:$F$1000)-ROW(CUT_LIST!$F$6)+1
    ),
    ROWS($F$7:F105)
  ),
"")</f>
        <v/>
      </c>
    </row>
    <row r="106" spans="1:6">
      <c r="A106" t="str" cm="1">
        <f t="array" ref="A106">IF($F106="","",INDEX(CUT_LIST!$A$6:$A$1000,$F106))</f>
        <v/>
      </c>
      <c r="B106" t="str" cm="1">
        <f t="array" ref="B106">IF($F106="","",INDEX(CUT_LIST!$B$6:$B$1000,$F106))</f>
        <v/>
      </c>
      <c r="C106" t="str" cm="1">
        <f t="array" ref="C106">IF($F106="","",INDEX(CUT_LIST!$C$6:$C$1000,$F106))</f>
        <v/>
      </c>
      <c r="D106" t="str">
        <f>IF($F106="","",
  MIN(
    INDEX(CUT_LIST!$D$6:$D$1000,$F106),
    N(INDEX(CUT_LIST!$G$6:$G$1000,$F106))
  )
)</f>
        <v/>
      </c>
      <c r="E106" t="str" cm="1">
        <f t="array" ref="E106">IF($F106="","",INDEX(CUT_LIST!$H$6:$H$1000,$F106))</f>
        <v/>
      </c>
      <c r="F106" t="str" cm="1">
        <f t="array" ref="F106">IFERROR(
  SMALL(
    IF(
      (TRIM(UPPER(CUT_LIST!$F$6:$F$1000))="YES")*(N(CUT_LIST!$G$6:$G$1000)&gt;0),
      ROW(CUT_LIST!$F$6:$F$1000)-ROW(CUT_LIST!$F$6)+1
    ),
    ROWS($F$7:F106)
  ),
"")</f>
        <v/>
      </c>
    </row>
    <row r="107" spans="1:6">
      <c r="A107" t="str" cm="1">
        <f t="array" ref="A107">IF($F107="","",INDEX(CUT_LIST!$A$6:$A$1000,$F107))</f>
        <v/>
      </c>
      <c r="B107" t="str" cm="1">
        <f t="array" ref="B107">IF($F107="","",INDEX(CUT_LIST!$B$6:$B$1000,$F107))</f>
        <v/>
      </c>
      <c r="C107" t="str" cm="1">
        <f t="array" ref="C107">IF($F107="","",INDEX(CUT_LIST!$C$6:$C$1000,$F107))</f>
        <v/>
      </c>
      <c r="D107" t="str">
        <f>IF($F107="","",
  MIN(
    INDEX(CUT_LIST!$D$6:$D$1000,$F107),
    N(INDEX(CUT_LIST!$G$6:$G$1000,$F107))
  )
)</f>
        <v/>
      </c>
      <c r="E107" t="str" cm="1">
        <f t="array" ref="E107">IF($F107="","",INDEX(CUT_LIST!$H$6:$H$1000,$F107))</f>
        <v/>
      </c>
      <c r="F107" t="str" cm="1">
        <f t="array" ref="F107">IFERROR(
  SMALL(
    IF(
      (TRIM(UPPER(CUT_LIST!$F$6:$F$1000))="YES")*(N(CUT_LIST!$G$6:$G$1000)&gt;0),
      ROW(CUT_LIST!$F$6:$F$1000)-ROW(CUT_LIST!$F$6)+1
    ),
    ROWS($F$7:F107)
  ),
"")</f>
        <v/>
      </c>
    </row>
    <row r="108" spans="1:6">
      <c r="A108" t="str" cm="1">
        <f t="array" ref="A108">IF($F108="","",INDEX(CUT_LIST!$A$6:$A$1000,$F108))</f>
        <v/>
      </c>
      <c r="B108" t="str" cm="1">
        <f t="array" ref="B108">IF($F108="","",INDEX(CUT_LIST!$B$6:$B$1000,$F108))</f>
        <v/>
      </c>
      <c r="C108" t="str" cm="1">
        <f t="array" ref="C108">IF($F108="","",INDEX(CUT_LIST!$C$6:$C$1000,$F108))</f>
        <v/>
      </c>
      <c r="D108" t="str">
        <f>IF($F108="","",
  MIN(
    INDEX(CUT_LIST!$D$6:$D$1000,$F108),
    N(INDEX(CUT_LIST!$G$6:$G$1000,$F108))
  )
)</f>
        <v/>
      </c>
      <c r="E108" t="str" cm="1">
        <f t="array" ref="E108">IF($F108="","",INDEX(CUT_LIST!$H$6:$H$1000,$F108))</f>
        <v/>
      </c>
      <c r="F108" t="str" cm="1">
        <f t="array" ref="F108">IFERROR(
  SMALL(
    IF(
      (TRIM(UPPER(CUT_LIST!$F$6:$F$1000))="YES")*(N(CUT_LIST!$G$6:$G$1000)&gt;0),
      ROW(CUT_LIST!$F$6:$F$1000)-ROW(CUT_LIST!$F$6)+1
    ),
    ROWS($F$7:F108)
  ),
"")</f>
        <v/>
      </c>
    </row>
    <row r="109" spans="1:6">
      <c r="A109" t="str" cm="1">
        <f t="array" ref="A109">IF($F109="","",INDEX(CUT_LIST!$A$6:$A$1000,$F109))</f>
        <v/>
      </c>
      <c r="B109" t="str" cm="1">
        <f t="array" ref="B109">IF($F109="","",INDEX(CUT_LIST!$B$6:$B$1000,$F109))</f>
        <v/>
      </c>
      <c r="C109" t="str" cm="1">
        <f t="array" ref="C109">IF($F109="","",INDEX(CUT_LIST!$C$6:$C$1000,$F109))</f>
        <v/>
      </c>
      <c r="D109" t="str">
        <f>IF($F109="","",
  MIN(
    INDEX(CUT_LIST!$D$6:$D$1000,$F109),
    N(INDEX(CUT_LIST!$G$6:$G$1000,$F109))
  )
)</f>
        <v/>
      </c>
      <c r="E109" t="str" cm="1">
        <f t="array" ref="E109">IF($F109="","",INDEX(CUT_LIST!$H$6:$H$1000,$F109))</f>
        <v/>
      </c>
      <c r="F109" t="str" cm="1">
        <f t="array" ref="F109">IFERROR(
  SMALL(
    IF(
      (TRIM(UPPER(CUT_LIST!$F$6:$F$1000))="YES")*(N(CUT_LIST!$G$6:$G$1000)&gt;0),
      ROW(CUT_LIST!$F$6:$F$1000)-ROW(CUT_LIST!$F$6)+1
    ),
    ROWS($F$7:F109)
  ),
"")</f>
        <v/>
      </c>
    </row>
    <row r="110" spans="1:6">
      <c r="A110" t="str" cm="1">
        <f t="array" ref="A110">IF($F110="","",INDEX(CUT_LIST!$A$6:$A$1000,$F110))</f>
        <v/>
      </c>
      <c r="B110" t="str" cm="1">
        <f t="array" ref="B110">IF($F110="","",INDEX(CUT_LIST!$B$6:$B$1000,$F110))</f>
        <v/>
      </c>
      <c r="C110" t="str" cm="1">
        <f t="array" ref="C110">IF($F110="","",INDEX(CUT_LIST!$C$6:$C$1000,$F110))</f>
        <v/>
      </c>
      <c r="D110" t="str">
        <f>IF($F110="","",
  MIN(
    INDEX(CUT_LIST!$D$6:$D$1000,$F110),
    N(INDEX(CUT_LIST!$G$6:$G$1000,$F110))
  )
)</f>
        <v/>
      </c>
      <c r="E110" t="str" cm="1">
        <f t="array" ref="E110">IF($F110="","",INDEX(CUT_LIST!$H$6:$H$1000,$F110))</f>
        <v/>
      </c>
      <c r="F110" t="str" cm="1">
        <f t="array" ref="F110">IFERROR(
  SMALL(
    IF(
      (TRIM(UPPER(CUT_LIST!$F$6:$F$1000))="YES")*(N(CUT_LIST!$G$6:$G$1000)&gt;0),
      ROW(CUT_LIST!$F$6:$F$1000)-ROW(CUT_LIST!$F$6)+1
    ),
    ROWS($F$7:F110)
  ),
"")</f>
        <v/>
      </c>
    </row>
    <row r="111" spans="1:6">
      <c r="A111" t="str" cm="1">
        <f t="array" ref="A111">IF($F111="","",INDEX(CUT_LIST!$A$6:$A$1000,$F111))</f>
        <v/>
      </c>
      <c r="B111" t="str" cm="1">
        <f t="array" ref="B111">IF($F111="","",INDEX(CUT_LIST!$B$6:$B$1000,$F111))</f>
        <v/>
      </c>
      <c r="C111" t="str" cm="1">
        <f t="array" ref="C111">IF($F111="","",INDEX(CUT_LIST!$C$6:$C$1000,$F111))</f>
        <v/>
      </c>
      <c r="D111" t="str">
        <f>IF($F111="","",
  MIN(
    INDEX(CUT_LIST!$D$6:$D$1000,$F111),
    N(INDEX(CUT_LIST!$G$6:$G$1000,$F111))
  )
)</f>
        <v/>
      </c>
      <c r="E111" t="str" cm="1">
        <f t="array" ref="E111">IF($F111="","",INDEX(CUT_LIST!$H$6:$H$1000,$F111))</f>
        <v/>
      </c>
      <c r="F111" t="str" cm="1">
        <f t="array" ref="F111">IFERROR(
  SMALL(
    IF(
      (TRIM(UPPER(CUT_LIST!$F$6:$F$1000))="YES")*(N(CUT_LIST!$G$6:$G$1000)&gt;0),
      ROW(CUT_LIST!$F$6:$F$1000)-ROW(CUT_LIST!$F$6)+1
    ),
    ROWS($F$7:F111)
  ),
"")</f>
        <v/>
      </c>
    </row>
    <row r="112" spans="1:6">
      <c r="A112" t="str" cm="1">
        <f t="array" ref="A112">IF($F112="","",INDEX(CUT_LIST!$A$6:$A$1000,$F112))</f>
        <v/>
      </c>
      <c r="B112" t="str" cm="1">
        <f t="array" ref="B112">IF($F112="","",INDEX(CUT_LIST!$B$6:$B$1000,$F112))</f>
        <v/>
      </c>
      <c r="C112" t="str" cm="1">
        <f t="array" ref="C112">IF($F112="","",INDEX(CUT_LIST!$C$6:$C$1000,$F112))</f>
        <v/>
      </c>
      <c r="D112" t="str">
        <f>IF($F112="","",
  MIN(
    INDEX(CUT_LIST!$D$6:$D$1000,$F112),
    N(INDEX(CUT_LIST!$G$6:$G$1000,$F112))
  )
)</f>
        <v/>
      </c>
      <c r="E112" t="str" cm="1">
        <f t="array" ref="E112">IF($F112="","",INDEX(CUT_LIST!$H$6:$H$1000,$F112))</f>
        <v/>
      </c>
      <c r="F112" t="str" cm="1">
        <f t="array" ref="F112">IFERROR(
  SMALL(
    IF(
      (TRIM(UPPER(CUT_LIST!$F$6:$F$1000))="YES")*(N(CUT_LIST!$G$6:$G$1000)&gt;0),
      ROW(CUT_LIST!$F$6:$F$1000)-ROW(CUT_LIST!$F$6)+1
    ),
    ROWS($F$7:F112)
  ),
"")</f>
        <v/>
      </c>
    </row>
    <row r="113" spans="1:6">
      <c r="A113" t="str" cm="1">
        <f t="array" ref="A113">IF($F113="","",INDEX(CUT_LIST!$A$6:$A$1000,$F113))</f>
        <v/>
      </c>
      <c r="B113" t="str" cm="1">
        <f t="array" ref="B113">IF($F113="","",INDEX(CUT_LIST!$B$6:$B$1000,$F113))</f>
        <v/>
      </c>
      <c r="C113" t="str" cm="1">
        <f t="array" ref="C113">IF($F113="","",INDEX(CUT_LIST!$C$6:$C$1000,$F113))</f>
        <v/>
      </c>
      <c r="D113" t="str">
        <f>IF($F113="","",
  MIN(
    INDEX(CUT_LIST!$D$6:$D$1000,$F113),
    N(INDEX(CUT_LIST!$G$6:$G$1000,$F113))
  )
)</f>
        <v/>
      </c>
      <c r="E113" t="str" cm="1">
        <f t="array" ref="E113">IF($F113="","",INDEX(CUT_LIST!$H$6:$H$1000,$F113))</f>
        <v/>
      </c>
      <c r="F113" t="str" cm="1">
        <f t="array" ref="F113">IFERROR(
  SMALL(
    IF(
      (TRIM(UPPER(CUT_LIST!$F$6:$F$1000))="YES")*(N(CUT_LIST!$G$6:$G$1000)&gt;0),
      ROW(CUT_LIST!$F$6:$F$1000)-ROW(CUT_LIST!$F$6)+1
    ),
    ROWS($F$7:F113)
  ),
"")</f>
        <v/>
      </c>
    </row>
    <row r="114" spans="1:6">
      <c r="A114" t="str" cm="1">
        <f t="array" ref="A114">IF($F114="","",INDEX(CUT_LIST!$A$6:$A$1000,$F114))</f>
        <v/>
      </c>
      <c r="B114" t="str" cm="1">
        <f t="array" ref="B114">IF($F114="","",INDEX(CUT_LIST!$B$6:$B$1000,$F114))</f>
        <v/>
      </c>
      <c r="C114" t="str" cm="1">
        <f t="array" ref="C114">IF($F114="","",INDEX(CUT_LIST!$C$6:$C$1000,$F114))</f>
        <v/>
      </c>
      <c r="D114" t="str">
        <f>IF($F114="","",
  MIN(
    INDEX(CUT_LIST!$D$6:$D$1000,$F114),
    N(INDEX(CUT_LIST!$G$6:$G$1000,$F114))
  )
)</f>
        <v/>
      </c>
      <c r="E114" t="str" cm="1">
        <f t="array" ref="E114">IF($F114="","",INDEX(CUT_LIST!$H$6:$H$1000,$F114))</f>
        <v/>
      </c>
      <c r="F114" t="str" cm="1">
        <f t="array" ref="F114">IFERROR(
  SMALL(
    IF(
      (TRIM(UPPER(CUT_LIST!$F$6:$F$1000))="YES")*(N(CUT_LIST!$G$6:$G$1000)&gt;0),
      ROW(CUT_LIST!$F$6:$F$1000)-ROW(CUT_LIST!$F$6)+1
    ),
    ROWS($F$7:F114)
  ),
"")</f>
        <v/>
      </c>
    </row>
    <row r="115" spans="1:6">
      <c r="A115" t="str" cm="1">
        <f t="array" ref="A115">IF($F115="","",INDEX(CUT_LIST!$A$6:$A$1000,$F115))</f>
        <v/>
      </c>
      <c r="B115" t="str" cm="1">
        <f t="array" ref="B115">IF($F115="","",INDEX(CUT_LIST!$B$6:$B$1000,$F115))</f>
        <v/>
      </c>
      <c r="C115" t="str" cm="1">
        <f t="array" ref="C115">IF($F115="","",INDEX(CUT_LIST!$C$6:$C$1000,$F115))</f>
        <v/>
      </c>
      <c r="D115" t="str">
        <f>IF($F115="","",
  MIN(
    INDEX(CUT_LIST!$D$6:$D$1000,$F115),
    N(INDEX(CUT_LIST!$G$6:$G$1000,$F115))
  )
)</f>
        <v/>
      </c>
      <c r="E115" t="str" cm="1">
        <f t="array" ref="E115">IF($F115="","",INDEX(CUT_LIST!$H$6:$H$1000,$F115))</f>
        <v/>
      </c>
      <c r="F115" t="str" cm="1">
        <f t="array" ref="F115">IFERROR(
  SMALL(
    IF(
      (TRIM(UPPER(CUT_LIST!$F$6:$F$1000))="YES")*(N(CUT_LIST!$G$6:$G$1000)&gt;0),
      ROW(CUT_LIST!$F$6:$F$1000)-ROW(CUT_LIST!$F$6)+1
    ),
    ROWS($F$7:F115)
  ),
"")</f>
        <v/>
      </c>
    </row>
    <row r="116" spans="1:6">
      <c r="A116" t="str" cm="1">
        <f t="array" ref="A116">IF($F116="","",INDEX(CUT_LIST!$A$6:$A$1000,$F116))</f>
        <v/>
      </c>
      <c r="B116" t="str" cm="1">
        <f t="array" ref="B116">IF($F116="","",INDEX(CUT_LIST!$B$6:$B$1000,$F116))</f>
        <v/>
      </c>
      <c r="C116" t="str" cm="1">
        <f t="array" ref="C116">IF($F116="","",INDEX(CUT_LIST!$C$6:$C$1000,$F116))</f>
        <v/>
      </c>
      <c r="D116" t="str">
        <f>IF($F116="","",
  MIN(
    INDEX(CUT_LIST!$D$6:$D$1000,$F116),
    N(INDEX(CUT_LIST!$G$6:$G$1000,$F116))
  )
)</f>
        <v/>
      </c>
      <c r="E116" t="str" cm="1">
        <f t="array" ref="E116">IF($F116="","",INDEX(CUT_LIST!$H$6:$H$1000,$F116))</f>
        <v/>
      </c>
      <c r="F116" t="str" cm="1">
        <f t="array" ref="F116">IFERROR(
  SMALL(
    IF(
      (TRIM(UPPER(CUT_LIST!$F$6:$F$1000))="YES")*(N(CUT_LIST!$G$6:$G$1000)&gt;0),
      ROW(CUT_LIST!$F$6:$F$1000)-ROW(CUT_LIST!$F$6)+1
    ),
    ROWS($F$7:F116)
  ),
"")</f>
        <v/>
      </c>
    </row>
    <row r="117" spans="1:6">
      <c r="A117" t="str" cm="1">
        <f t="array" ref="A117">IF($F117="","",INDEX(CUT_LIST!$A$6:$A$1000,$F117))</f>
        <v/>
      </c>
      <c r="B117" t="str" cm="1">
        <f t="array" ref="B117">IF($F117="","",INDEX(CUT_LIST!$B$6:$B$1000,$F117))</f>
        <v/>
      </c>
      <c r="C117" t="str" cm="1">
        <f t="array" ref="C117">IF($F117="","",INDEX(CUT_LIST!$C$6:$C$1000,$F117))</f>
        <v/>
      </c>
      <c r="D117" t="str">
        <f>IF($F117="","",
  MIN(
    INDEX(CUT_LIST!$D$6:$D$1000,$F117),
    N(INDEX(CUT_LIST!$G$6:$G$1000,$F117))
  )
)</f>
        <v/>
      </c>
      <c r="E117" t="str" cm="1">
        <f t="array" ref="E117">IF($F117="","",INDEX(CUT_LIST!$H$6:$H$1000,$F117))</f>
        <v/>
      </c>
      <c r="F117" t="str" cm="1">
        <f t="array" ref="F117">IFERROR(
  SMALL(
    IF(
      (TRIM(UPPER(CUT_LIST!$F$6:$F$1000))="YES")*(N(CUT_LIST!$G$6:$G$1000)&gt;0),
      ROW(CUT_LIST!$F$6:$F$1000)-ROW(CUT_LIST!$F$6)+1
    ),
    ROWS($F$7:F117)
  ),
"")</f>
        <v/>
      </c>
    </row>
    <row r="118" spans="1:6">
      <c r="A118" t="str" cm="1">
        <f t="array" ref="A118">IF($F118="","",INDEX(CUT_LIST!$A$6:$A$1000,$F118))</f>
        <v/>
      </c>
      <c r="B118" t="str" cm="1">
        <f t="array" ref="B118">IF($F118="","",INDEX(CUT_LIST!$B$6:$B$1000,$F118))</f>
        <v/>
      </c>
      <c r="C118" t="str" cm="1">
        <f t="array" ref="C118">IF($F118="","",INDEX(CUT_LIST!$C$6:$C$1000,$F118))</f>
        <v/>
      </c>
      <c r="D118" t="str">
        <f>IF($F118="","",
  MIN(
    INDEX(CUT_LIST!$D$6:$D$1000,$F118),
    N(INDEX(CUT_LIST!$G$6:$G$1000,$F118))
  )
)</f>
        <v/>
      </c>
      <c r="E118" t="str" cm="1">
        <f t="array" ref="E118">IF($F118="","",INDEX(CUT_LIST!$H$6:$H$1000,$F118))</f>
        <v/>
      </c>
      <c r="F118" t="str" cm="1">
        <f t="array" ref="F118">IFERROR(
  SMALL(
    IF(
      (TRIM(UPPER(CUT_LIST!$F$6:$F$1000))="YES")*(N(CUT_LIST!$G$6:$G$1000)&gt;0),
      ROW(CUT_LIST!$F$6:$F$1000)-ROW(CUT_LIST!$F$6)+1
    ),
    ROWS($F$7:F118)
  ),
"")</f>
        <v/>
      </c>
    </row>
    <row r="119" spans="1:6">
      <c r="A119" t="str" cm="1">
        <f t="array" ref="A119">IF($F119="","",INDEX(CUT_LIST!$A$6:$A$1000,$F119))</f>
        <v/>
      </c>
      <c r="B119" t="str" cm="1">
        <f t="array" ref="B119">IF($F119="","",INDEX(CUT_LIST!$B$6:$B$1000,$F119))</f>
        <v/>
      </c>
      <c r="C119" t="str" cm="1">
        <f t="array" ref="C119">IF($F119="","",INDEX(CUT_LIST!$C$6:$C$1000,$F119))</f>
        <v/>
      </c>
      <c r="D119" t="str">
        <f>IF($F119="","",
  MIN(
    INDEX(CUT_LIST!$D$6:$D$1000,$F119),
    N(INDEX(CUT_LIST!$G$6:$G$1000,$F119))
  )
)</f>
        <v/>
      </c>
      <c r="E119" t="str" cm="1">
        <f t="array" ref="E119">IF($F119="","",INDEX(CUT_LIST!$H$6:$H$1000,$F119))</f>
        <v/>
      </c>
      <c r="F119" t="str" cm="1">
        <f t="array" ref="F119">IFERROR(
  SMALL(
    IF(
      (TRIM(UPPER(CUT_LIST!$F$6:$F$1000))="YES")*(N(CUT_LIST!$G$6:$G$1000)&gt;0),
      ROW(CUT_LIST!$F$6:$F$1000)-ROW(CUT_LIST!$F$6)+1
    ),
    ROWS($F$7:F119)
  ),
"")</f>
        <v/>
      </c>
    </row>
    <row r="120" spans="1:6">
      <c r="A120" t="str" cm="1">
        <f t="array" ref="A120">IF($F120="","",INDEX(CUT_LIST!$A$6:$A$1000,$F120))</f>
        <v/>
      </c>
      <c r="B120" t="str" cm="1">
        <f t="array" ref="B120">IF($F120="","",INDEX(CUT_LIST!$B$6:$B$1000,$F120))</f>
        <v/>
      </c>
      <c r="C120" t="str" cm="1">
        <f t="array" ref="C120">IF($F120="","",INDEX(CUT_LIST!$C$6:$C$1000,$F120))</f>
        <v/>
      </c>
      <c r="D120" t="str">
        <f>IF($F120="","",
  MIN(
    INDEX(CUT_LIST!$D$6:$D$1000,$F120),
    N(INDEX(CUT_LIST!$G$6:$G$1000,$F120))
  )
)</f>
        <v/>
      </c>
      <c r="E120" t="str" cm="1">
        <f t="array" ref="E120">IF($F120="","",INDEX(CUT_LIST!$H$6:$H$1000,$F120))</f>
        <v/>
      </c>
      <c r="F120" t="str" cm="1">
        <f t="array" ref="F120">IFERROR(
  SMALL(
    IF(
      (TRIM(UPPER(CUT_LIST!$F$6:$F$1000))="YES")*(N(CUT_LIST!$G$6:$G$1000)&gt;0),
      ROW(CUT_LIST!$F$6:$F$1000)-ROW(CUT_LIST!$F$6)+1
    ),
    ROWS($F$7:F120)
  ),
"")</f>
        <v/>
      </c>
    </row>
    <row r="121" spans="1:6">
      <c r="A121" t="str" cm="1">
        <f t="array" ref="A121">IF($F121="","",INDEX(CUT_LIST!$A$6:$A$1000,$F121))</f>
        <v/>
      </c>
      <c r="B121" t="str" cm="1">
        <f t="array" ref="B121">IF($F121="","",INDEX(CUT_LIST!$B$6:$B$1000,$F121))</f>
        <v/>
      </c>
      <c r="C121" t="str" cm="1">
        <f t="array" ref="C121">IF($F121="","",INDEX(CUT_LIST!$C$6:$C$1000,$F121))</f>
        <v/>
      </c>
      <c r="D121" t="str">
        <f>IF($F121="","",
  MIN(
    INDEX(CUT_LIST!$D$6:$D$1000,$F121),
    N(INDEX(CUT_LIST!$G$6:$G$1000,$F121))
  )
)</f>
        <v/>
      </c>
      <c r="E121" t="str" cm="1">
        <f t="array" ref="E121">IF($F121="","",INDEX(CUT_LIST!$H$6:$H$1000,$F121))</f>
        <v/>
      </c>
      <c r="F121" t="str" cm="1">
        <f t="array" ref="F121">IFERROR(
  SMALL(
    IF(
      (TRIM(UPPER(CUT_LIST!$F$6:$F$1000))="YES")*(N(CUT_LIST!$G$6:$G$1000)&gt;0),
      ROW(CUT_LIST!$F$6:$F$1000)-ROW(CUT_LIST!$F$6)+1
    ),
    ROWS($F$7:F121)
  ),
"")</f>
        <v/>
      </c>
    </row>
    <row r="122" spans="1:6">
      <c r="A122" t="str" cm="1">
        <f t="array" ref="A122">IF($F122="","",INDEX(CUT_LIST!$A$6:$A$1000,$F122))</f>
        <v/>
      </c>
      <c r="B122" t="str" cm="1">
        <f t="array" ref="B122">IF($F122="","",INDEX(CUT_LIST!$B$6:$B$1000,$F122))</f>
        <v/>
      </c>
      <c r="C122" t="str" cm="1">
        <f t="array" ref="C122">IF($F122="","",INDEX(CUT_LIST!$C$6:$C$1000,$F122))</f>
        <v/>
      </c>
      <c r="D122" t="str">
        <f>IF($F122="","",
  MIN(
    INDEX(CUT_LIST!$D$6:$D$1000,$F122),
    N(INDEX(CUT_LIST!$G$6:$G$1000,$F122))
  )
)</f>
        <v/>
      </c>
      <c r="E122" t="str" cm="1">
        <f t="array" ref="E122">IF($F122="","",INDEX(CUT_LIST!$H$6:$H$1000,$F122))</f>
        <v/>
      </c>
      <c r="F122" t="str" cm="1">
        <f t="array" ref="F122">IFERROR(
  SMALL(
    IF(
      (TRIM(UPPER(CUT_LIST!$F$6:$F$1000))="YES")*(N(CUT_LIST!$G$6:$G$1000)&gt;0),
      ROW(CUT_LIST!$F$6:$F$1000)-ROW(CUT_LIST!$F$6)+1
    ),
    ROWS($F$7:F122)
  ),
"")</f>
        <v/>
      </c>
    </row>
    <row r="123" spans="1:6">
      <c r="A123" t="str" cm="1">
        <f t="array" ref="A123">IF($F123="","",INDEX(CUT_LIST!$A$6:$A$1000,$F123))</f>
        <v/>
      </c>
      <c r="B123" t="str" cm="1">
        <f t="array" ref="B123">IF($F123="","",INDEX(CUT_LIST!$B$6:$B$1000,$F123))</f>
        <v/>
      </c>
      <c r="C123" t="str" cm="1">
        <f t="array" ref="C123">IF($F123="","",INDEX(CUT_LIST!$C$6:$C$1000,$F123))</f>
        <v/>
      </c>
      <c r="D123" t="str">
        <f>IF($F123="","",
  MIN(
    INDEX(CUT_LIST!$D$6:$D$1000,$F123),
    N(INDEX(CUT_LIST!$G$6:$G$1000,$F123))
  )
)</f>
        <v/>
      </c>
      <c r="E123" t="str" cm="1">
        <f t="array" ref="E123">IF($F123="","",INDEX(CUT_LIST!$H$6:$H$1000,$F123))</f>
        <v/>
      </c>
      <c r="F123" t="str" cm="1">
        <f t="array" ref="F123">IFERROR(
  SMALL(
    IF(
      (TRIM(UPPER(CUT_LIST!$F$6:$F$1000))="YES")*(N(CUT_LIST!$G$6:$G$1000)&gt;0),
      ROW(CUT_LIST!$F$6:$F$1000)-ROW(CUT_LIST!$F$6)+1
    ),
    ROWS($F$7:F123)
  ),
"")</f>
        <v/>
      </c>
    </row>
    <row r="124" spans="1:6">
      <c r="A124" t="str" cm="1">
        <f t="array" ref="A124">IF($F124="","",INDEX(CUT_LIST!$A$6:$A$1000,$F124))</f>
        <v/>
      </c>
      <c r="B124" t="str" cm="1">
        <f t="array" ref="B124">IF($F124="","",INDEX(CUT_LIST!$B$6:$B$1000,$F124))</f>
        <v/>
      </c>
      <c r="C124" t="str" cm="1">
        <f t="array" ref="C124">IF($F124="","",INDEX(CUT_LIST!$C$6:$C$1000,$F124))</f>
        <v/>
      </c>
      <c r="D124" t="str">
        <f>IF($F124="","",
  MIN(
    INDEX(CUT_LIST!$D$6:$D$1000,$F124),
    N(INDEX(CUT_LIST!$G$6:$G$1000,$F124))
  )
)</f>
        <v/>
      </c>
      <c r="E124" t="str" cm="1">
        <f t="array" ref="E124">IF($F124="","",INDEX(CUT_LIST!$H$6:$H$1000,$F124))</f>
        <v/>
      </c>
      <c r="F124" t="str" cm="1">
        <f t="array" ref="F124">IFERROR(
  SMALL(
    IF(
      (TRIM(UPPER(CUT_LIST!$F$6:$F$1000))="YES")*(N(CUT_LIST!$G$6:$G$1000)&gt;0),
      ROW(CUT_LIST!$F$6:$F$1000)-ROW(CUT_LIST!$F$6)+1
    ),
    ROWS($F$7:F124)
  ),
"")</f>
        <v/>
      </c>
    </row>
    <row r="125" spans="1:6">
      <c r="A125" t="str" cm="1">
        <f t="array" ref="A125">IF($F125="","",INDEX(CUT_LIST!$A$6:$A$1000,$F125))</f>
        <v/>
      </c>
      <c r="B125" t="str" cm="1">
        <f t="array" ref="B125">IF($F125="","",INDEX(CUT_LIST!$B$6:$B$1000,$F125))</f>
        <v/>
      </c>
      <c r="C125" t="str" cm="1">
        <f t="array" ref="C125">IF($F125="","",INDEX(CUT_LIST!$C$6:$C$1000,$F125))</f>
        <v/>
      </c>
      <c r="D125" t="str">
        <f>IF($F125="","",
  MIN(
    INDEX(CUT_LIST!$D$6:$D$1000,$F125),
    N(INDEX(CUT_LIST!$G$6:$G$1000,$F125))
  )
)</f>
        <v/>
      </c>
      <c r="E125" t="str" cm="1">
        <f t="array" ref="E125">IF($F125="","",INDEX(CUT_LIST!$H$6:$H$1000,$F125))</f>
        <v/>
      </c>
      <c r="F125" t="str" cm="1">
        <f t="array" ref="F125">IFERROR(
  SMALL(
    IF(
      (TRIM(UPPER(CUT_LIST!$F$6:$F$1000))="YES")*(N(CUT_LIST!$G$6:$G$1000)&gt;0),
      ROW(CUT_LIST!$F$6:$F$1000)-ROW(CUT_LIST!$F$6)+1
    ),
    ROWS($F$7:F125)
  ),
"")</f>
        <v/>
      </c>
    </row>
    <row r="126" spans="1:6">
      <c r="A126" t="str" cm="1">
        <f t="array" ref="A126">IF($F126="","",INDEX(CUT_LIST!$A$6:$A$1000,$F126))</f>
        <v/>
      </c>
      <c r="B126" t="str" cm="1">
        <f t="array" ref="B126">IF($F126="","",INDEX(CUT_LIST!$B$6:$B$1000,$F126))</f>
        <v/>
      </c>
      <c r="C126" t="str" cm="1">
        <f t="array" ref="C126">IF($F126="","",INDEX(CUT_LIST!$C$6:$C$1000,$F126))</f>
        <v/>
      </c>
      <c r="D126" t="str">
        <f>IF($F126="","",
  MIN(
    INDEX(CUT_LIST!$D$6:$D$1000,$F126),
    N(INDEX(CUT_LIST!$G$6:$G$1000,$F126))
  )
)</f>
        <v/>
      </c>
      <c r="E126" t="str" cm="1">
        <f t="array" ref="E126">IF($F126="","",INDEX(CUT_LIST!$H$6:$H$1000,$F126))</f>
        <v/>
      </c>
      <c r="F126" t="str" cm="1">
        <f t="array" ref="F126">IFERROR(
  SMALL(
    IF(
      (TRIM(UPPER(CUT_LIST!$F$6:$F$1000))="YES")*(N(CUT_LIST!$G$6:$G$1000)&gt;0),
      ROW(CUT_LIST!$F$6:$F$1000)-ROW(CUT_LIST!$F$6)+1
    ),
    ROWS($F$7:F126)
  ),
"")</f>
        <v/>
      </c>
    </row>
    <row r="127" spans="1:6">
      <c r="A127" t="str" cm="1">
        <f t="array" ref="A127">IF($F127="","",INDEX(CUT_LIST!$A$6:$A$1000,$F127))</f>
        <v/>
      </c>
      <c r="B127" t="str" cm="1">
        <f t="array" ref="B127">IF($F127="","",INDEX(CUT_LIST!$B$6:$B$1000,$F127))</f>
        <v/>
      </c>
      <c r="C127" t="str" cm="1">
        <f t="array" ref="C127">IF($F127="","",INDEX(CUT_LIST!$C$6:$C$1000,$F127))</f>
        <v/>
      </c>
      <c r="D127" t="str">
        <f>IF($F127="","",
  MIN(
    INDEX(CUT_LIST!$D$6:$D$1000,$F127),
    N(INDEX(CUT_LIST!$G$6:$G$1000,$F127))
  )
)</f>
        <v/>
      </c>
      <c r="E127" t="str" cm="1">
        <f t="array" ref="E127">IF($F127="","",INDEX(CUT_LIST!$H$6:$H$1000,$F127))</f>
        <v/>
      </c>
      <c r="F127" t="str" cm="1">
        <f t="array" ref="F127">IFERROR(
  SMALL(
    IF(
      (TRIM(UPPER(CUT_LIST!$F$6:$F$1000))="YES")*(N(CUT_LIST!$G$6:$G$1000)&gt;0),
      ROW(CUT_LIST!$F$6:$F$1000)-ROW(CUT_LIST!$F$6)+1
    ),
    ROWS($F$7:F127)
  ),
"")</f>
        <v/>
      </c>
    </row>
    <row r="128" spans="1:6">
      <c r="A128" t="str" cm="1">
        <f t="array" ref="A128">IF($F128="","",INDEX(CUT_LIST!$A$6:$A$1000,$F128))</f>
        <v/>
      </c>
      <c r="B128" t="str" cm="1">
        <f t="array" ref="B128">IF($F128="","",INDEX(CUT_LIST!$B$6:$B$1000,$F128))</f>
        <v/>
      </c>
      <c r="C128" t="str" cm="1">
        <f t="array" ref="C128">IF($F128="","",INDEX(CUT_LIST!$C$6:$C$1000,$F128))</f>
        <v/>
      </c>
      <c r="D128" t="str">
        <f>IF($F128="","",
  MIN(
    INDEX(CUT_LIST!$D$6:$D$1000,$F128),
    N(INDEX(CUT_LIST!$G$6:$G$1000,$F128))
  )
)</f>
        <v/>
      </c>
      <c r="E128" t="str" cm="1">
        <f t="array" ref="E128">IF($F128="","",INDEX(CUT_LIST!$H$6:$H$1000,$F128))</f>
        <v/>
      </c>
      <c r="F128" t="str" cm="1">
        <f t="array" ref="F128">IFERROR(
  SMALL(
    IF(
      (TRIM(UPPER(CUT_LIST!$F$6:$F$1000))="YES")*(N(CUT_LIST!$G$6:$G$1000)&gt;0),
      ROW(CUT_LIST!$F$6:$F$1000)-ROW(CUT_LIST!$F$6)+1
    ),
    ROWS($F$7:F128)
  ),
"")</f>
        <v/>
      </c>
    </row>
    <row r="129" spans="1:6">
      <c r="A129" t="str" cm="1">
        <f t="array" ref="A129">IF($F129="","",INDEX(CUT_LIST!$A$6:$A$1000,$F129))</f>
        <v/>
      </c>
      <c r="B129" t="str" cm="1">
        <f t="array" ref="B129">IF($F129="","",INDEX(CUT_LIST!$B$6:$B$1000,$F129))</f>
        <v/>
      </c>
      <c r="C129" t="str" cm="1">
        <f t="array" ref="C129">IF($F129="","",INDEX(CUT_LIST!$C$6:$C$1000,$F129))</f>
        <v/>
      </c>
      <c r="D129" t="str">
        <f>IF($F129="","",
  MIN(
    INDEX(CUT_LIST!$D$6:$D$1000,$F129),
    N(INDEX(CUT_LIST!$G$6:$G$1000,$F129))
  )
)</f>
        <v/>
      </c>
      <c r="E129" t="str" cm="1">
        <f t="array" ref="E129">IF($F129="","",INDEX(CUT_LIST!$H$6:$H$1000,$F129))</f>
        <v/>
      </c>
      <c r="F129" t="str" cm="1">
        <f t="array" ref="F129">IFERROR(
  SMALL(
    IF(
      (TRIM(UPPER(CUT_LIST!$F$6:$F$1000))="YES")*(N(CUT_LIST!$G$6:$G$1000)&gt;0),
      ROW(CUT_LIST!$F$6:$F$1000)-ROW(CUT_LIST!$F$6)+1
    ),
    ROWS($F$7:F129)
  ),
"")</f>
        <v/>
      </c>
    </row>
    <row r="130" spans="1:6">
      <c r="A130" t="str" cm="1">
        <f t="array" ref="A130">IF($F130="","",INDEX(CUT_LIST!$A$6:$A$1000,$F130))</f>
        <v/>
      </c>
      <c r="B130" t="str" cm="1">
        <f t="array" ref="B130">IF($F130="","",INDEX(CUT_LIST!$B$6:$B$1000,$F130))</f>
        <v/>
      </c>
      <c r="C130" t="str" cm="1">
        <f t="array" ref="C130">IF($F130="","",INDEX(CUT_LIST!$C$6:$C$1000,$F130))</f>
        <v/>
      </c>
      <c r="D130" t="str">
        <f>IF($F130="","",
  MIN(
    INDEX(CUT_LIST!$D$6:$D$1000,$F130),
    N(INDEX(CUT_LIST!$G$6:$G$1000,$F130))
  )
)</f>
        <v/>
      </c>
      <c r="E130" t="str" cm="1">
        <f t="array" ref="E130">IF($F130="","",INDEX(CUT_LIST!$H$6:$H$1000,$F130))</f>
        <v/>
      </c>
      <c r="F130" t="str" cm="1">
        <f t="array" ref="F130">IFERROR(
  SMALL(
    IF(
      (TRIM(UPPER(CUT_LIST!$F$6:$F$1000))="YES")*(N(CUT_LIST!$G$6:$G$1000)&gt;0),
      ROW(CUT_LIST!$F$6:$F$1000)-ROW(CUT_LIST!$F$6)+1
    ),
    ROWS($F$7:F130)
  ),
"")</f>
        <v/>
      </c>
    </row>
    <row r="131" spans="1:6">
      <c r="A131" t="str" cm="1">
        <f t="array" ref="A131">IF($F131="","",INDEX(CUT_LIST!$A$6:$A$1000,$F131))</f>
        <v/>
      </c>
      <c r="B131" t="str" cm="1">
        <f t="array" ref="B131">IF($F131="","",INDEX(CUT_LIST!$B$6:$B$1000,$F131))</f>
        <v/>
      </c>
      <c r="C131" t="str" cm="1">
        <f t="array" ref="C131">IF($F131="","",INDEX(CUT_LIST!$C$6:$C$1000,$F131))</f>
        <v/>
      </c>
      <c r="D131" t="str">
        <f>IF($F131="","",
  MIN(
    INDEX(CUT_LIST!$D$6:$D$1000,$F131),
    N(INDEX(CUT_LIST!$G$6:$G$1000,$F131))
  )
)</f>
        <v/>
      </c>
      <c r="E131" t="str" cm="1">
        <f t="array" ref="E131">IF($F131="","",INDEX(CUT_LIST!$H$6:$H$1000,$F131))</f>
        <v/>
      </c>
      <c r="F131" t="str" cm="1">
        <f t="array" ref="F131">IFERROR(
  SMALL(
    IF(
      (TRIM(UPPER(CUT_LIST!$F$6:$F$1000))="YES")*(N(CUT_LIST!$G$6:$G$1000)&gt;0),
      ROW(CUT_LIST!$F$6:$F$1000)-ROW(CUT_LIST!$F$6)+1
    ),
    ROWS($F$7:F131)
  ),
"")</f>
        <v/>
      </c>
    </row>
    <row r="132" spans="1:6">
      <c r="A132" t="str" cm="1">
        <f t="array" ref="A132">IF($F132="","",INDEX(CUT_LIST!$A$6:$A$1000,$F132))</f>
        <v/>
      </c>
      <c r="B132" t="str" cm="1">
        <f t="array" ref="B132">IF($F132="","",INDEX(CUT_LIST!$B$6:$B$1000,$F132))</f>
        <v/>
      </c>
      <c r="C132" t="str" cm="1">
        <f t="array" ref="C132">IF($F132="","",INDEX(CUT_LIST!$C$6:$C$1000,$F132))</f>
        <v/>
      </c>
      <c r="D132" t="str">
        <f>IF($F132="","",
  MIN(
    INDEX(CUT_LIST!$D$6:$D$1000,$F132),
    N(INDEX(CUT_LIST!$G$6:$G$1000,$F132))
  )
)</f>
        <v/>
      </c>
      <c r="E132" t="str" cm="1">
        <f t="array" ref="E132">IF($F132="","",INDEX(CUT_LIST!$H$6:$H$1000,$F132))</f>
        <v/>
      </c>
      <c r="F132" t="str" cm="1">
        <f t="array" ref="F132">IFERROR(
  SMALL(
    IF(
      (TRIM(UPPER(CUT_LIST!$F$6:$F$1000))="YES")*(N(CUT_LIST!$G$6:$G$1000)&gt;0),
      ROW(CUT_LIST!$F$6:$F$1000)-ROW(CUT_LIST!$F$6)+1
    ),
    ROWS($F$7:F132)
  ),
"")</f>
        <v/>
      </c>
    </row>
    <row r="133" spans="1:6">
      <c r="A133" t="str" cm="1">
        <f t="array" ref="A133">IF($F133="","",INDEX(CUT_LIST!$A$6:$A$1000,$F133))</f>
        <v/>
      </c>
      <c r="B133" t="str" cm="1">
        <f t="array" ref="B133">IF($F133="","",INDEX(CUT_LIST!$B$6:$B$1000,$F133))</f>
        <v/>
      </c>
      <c r="C133" t="str" cm="1">
        <f t="array" ref="C133">IF($F133="","",INDEX(CUT_LIST!$C$6:$C$1000,$F133))</f>
        <v/>
      </c>
      <c r="D133" t="str">
        <f>IF($F133="","",
  MIN(
    INDEX(CUT_LIST!$D$6:$D$1000,$F133),
    N(INDEX(CUT_LIST!$G$6:$G$1000,$F133))
  )
)</f>
        <v/>
      </c>
      <c r="E133" t="str" cm="1">
        <f t="array" ref="E133">IF($F133="","",INDEX(CUT_LIST!$H$6:$H$1000,$F133))</f>
        <v/>
      </c>
      <c r="F133" t="str" cm="1">
        <f t="array" ref="F133">IFERROR(
  SMALL(
    IF(
      (TRIM(UPPER(CUT_LIST!$F$6:$F$1000))="YES")*(N(CUT_LIST!$G$6:$G$1000)&gt;0),
      ROW(CUT_LIST!$F$6:$F$1000)-ROW(CUT_LIST!$F$6)+1
    ),
    ROWS($F$7:F133)
  ),
"")</f>
        <v/>
      </c>
    </row>
    <row r="134" spans="1:6">
      <c r="A134" t="str" cm="1">
        <f t="array" ref="A134">IF($F134="","",INDEX(CUT_LIST!$A$6:$A$1000,$F134))</f>
        <v/>
      </c>
      <c r="B134" t="str" cm="1">
        <f t="array" ref="B134">IF($F134="","",INDEX(CUT_LIST!$B$6:$B$1000,$F134))</f>
        <v/>
      </c>
      <c r="C134" t="str" cm="1">
        <f t="array" ref="C134">IF($F134="","",INDEX(CUT_LIST!$C$6:$C$1000,$F134))</f>
        <v/>
      </c>
      <c r="D134" t="str">
        <f>IF($F134="","",
  MIN(
    INDEX(CUT_LIST!$D$6:$D$1000,$F134),
    N(INDEX(CUT_LIST!$G$6:$G$1000,$F134))
  )
)</f>
        <v/>
      </c>
      <c r="E134" t="str" cm="1">
        <f t="array" ref="E134">IF($F134="","",INDEX(CUT_LIST!$H$6:$H$1000,$F134))</f>
        <v/>
      </c>
      <c r="F134" t="str" cm="1">
        <f t="array" ref="F134">IFERROR(
  SMALL(
    IF(
      (TRIM(UPPER(CUT_LIST!$F$6:$F$1000))="YES")*(N(CUT_LIST!$G$6:$G$1000)&gt;0),
      ROW(CUT_LIST!$F$6:$F$1000)-ROW(CUT_LIST!$F$6)+1
    ),
    ROWS($F$7:F134)
  ),
"")</f>
        <v/>
      </c>
    </row>
    <row r="135" spans="1:6">
      <c r="A135" t="str" cm="1">
        <f t="array" ref="A135">IF($F135="","",INDEX(CUT_LIST!$A$6:$A$1000,$F135))</f>
        <v/>
      </c>
      <c r="B135" t="str" cm="1">
        <f t="array" ref="B135">IF($F135="","",INDEX(CUT_LIST!$B$6:$B$1000,$F135))</f>
        <v/>
      </c>
      <c r="C135" t="str" cm="1">
        <f t="array" ref="C135">IF($F135="","",INDEX(CUT_LIST!$C$6:$C$1000,$F135))</f>
        <v/>
      </c>
      <c r="D135" t="str">
        <f>IF($F135="","",
  MIN(
    INDEX(CUT_LIST!$D$6:$D$1000,$F135),
    N(INDEX(CUT_LIST!$G$6:$G$1000,$F135))
  )
)</f>
        <v/>
      </c>
      <c r="E135" t="str" cm="1">
        <f t="array" ref="E135">IF($F135="","",INDEX(CUT_LIST!$H$6:$H$1000,$F135))</f>
        <v/>
      </c>
      <c r="F135" t="str" cm="1">
        <f t="array" ref="F135">IFERROR(
  SMALL(
    IF(
      (TRIM(UPPER(CUT_LIST!$F$6:$F$1000))="YES")*(N(CUT_LIST!$G$6:$G$1000)&gt;0),
      ROW(CUT_LIST!$F$6:$F$1000)-ROW(CUT_LIST!$F$6)+1
    ),
    ROWS($F$7:F135)
  ),
"")</f>
        <v/>
      </c>
    </row>
    <row r="136" spans="1:6">
      <c r="A136" t="str" cm="1">
        <f t="array" ref="A136">IF($F136="","",INDEX(CUT_LIST!$A$6:$A$1000,$F136))</f>
        <v/>
      </c>
      <c r="B136" t="str" cm="1">
        <f t="array" ref="B136">IF($F136="","",INDEX(CUT_LIST!$B$6:$B$1000,$F136))</f>
        <v/>
      </c>
      <c r="C136" t="str" cm="1">
        <f t="array" ref="C136">IF($F136="","",INDEX(CUT_LIST!$C$6:$C$1000,$F136))</f>
        <v/>
      </c>
      <c r="D136" t="str">
        <f>IF($F136="","",
  MIN(
    INDEX(CUT_LIST!$D$6:$D$1000,$F136),
    N(INDEX(CUT_LIST!$G$6:$G$1000,$F136))
  )
)</f>
        <v/>
      </c>
      <c r="E136" t="str" cm="1">
        <f t="array" ref="E136">IF($F136="","",INDEX(CUT_LIST!$H$6:$H$1000,$F136))</f>
        <v/>
      </c>
      <c r="F136" t="str" cm="1">
        <f t="array" ref="F136">IFERROR(
  SMALL(
    IF(
      (TRIM(UPPER(CUT_LIST!$F$6:$F$1000))="YES")*(N(CUT_LIST!$G$6:$G$1000)&gt;0),
      ROW(CUT_LIST!$F$6:$F$1000)-ROW(CUT_LIST!$F$6)+1
    ),
    ROWS($F$7:F136)
  ),
"")</f>
        <v/>
      </c>
    </row>
    <row r="137" spans="1:6">
      <c r="A137" t="str" cm="1">
        <f t="array" ref="A137">IF($F137="","",INDEX(CUT_LIST!$A$6:$A$1000,$F137))</f>
        <v/>
      </c>
      <c r="B137" t="str" cm="1">
        <f t="array" ref="B137">IF($F137="","",INDEX(CUT_LIST!$B$6:$B$1000,$F137))</f>
        <v/>
      </c>
      <c r="C137" t="str" cm="1">
        <f t="array" ref="C137">IF($F137="","",INDEX(CUT_LIST!$C$6:$C$1000,$F137))</f>
        <v/>
      </c>
      <c r="D137" t="str">
        <f>IF($F137="","",
  MIN(
    INDEX(CUT_LIST!$D$6:$D$1000,$F137),
    N(INDEX(CUT_LIST!$G$6:$G$1000,$F137))
  )
)</f>
        <v/>
      </c>
      <c r="E137" t="str" cm="1">
        <f t="array" ref="E137">IF($F137="","",INDEX(CUT_LIST!$H$6:$H$1000,$F137))</f>
        <v/>
      </c>
      <c r="F137" t="str" cm="1">
        <f t="array" ref="F137">IFERROR(
  SMALL(
    IF(
      (TRIM(UPPER(CUT_LIST!$F$6:$F$1000))="YES")*(N(CUT_LIST!$G$6:$G$1000)&gt;0),
      ROW(CUT_LIST!$F$6:$F$1000)-ROW(CUT_LIST!$F$6)+1
    ),
    ROWS($F$7:F137)
  ),
"")</f>
        <v/>
      </c>
    </row>
    <row r="138" spans="1:6">
      <c r="A138" t="str" cm="1">
        <f t="array" ref="A138">IF($F138="","",INDEX(CUT_LIST!$A$6:$A$1000,$F138))</f>
        <v/>
      </c>
      <c r="B138" t="str" cm="1">
        <f t="array" ref="B138">IF($F138="","",INDEX(CUT_LIST!$B$6:$B$1000,$F138))</f>
        <v/>
      </c>
      <c r="C138" t="str" cm="1">
        <f t="array" ref="C138">IF($F138="","",INDEX(CUT_LIST!$C$6:$C$1000,$F138))</f>
        <v/>
      </c>
      <c r="D138" t="str">
        <f>IF($F138="","",
  MIN(
    INDEX(CUT_LIST!$D$6:$D$1000,$F138),
    N(INDEX(CUT_LIST!$G$6:$G$1000,$F138))
  )
)</f>
        <v/>
      </c>
      <c r="E138" t="str" cm="1">
        <f t="array" ref="E138">IF($F138="","",INDEX(CUT_LIST!$H$6:$H$1000,$F138))</f>
        <v/>
      </c>
      <c r="F138" t="str" cm="1">
        <f t="array" ref="F138">IFERROR(
  SMALL(
    IF(
      (TRIM(UPPER(CUT_LIST!$F$6:$F$1000))="YES")*(N(CUT_LIST!$G$6:$G$1000)&gt;0),
      ROW(CUT_LIST!$F$6:$F$1000)-ROW(CUT_LIST!$F$6)+1
    ),
    ROWS($F$7:F138)
  ),
"")</f>
        <v/>
      </c>
    </row>
    <row r="139" spans="1:6">
      <c r="A139" t="str" cm="1">
        <f t="array" ref="A139">IF($F139="","",INDEX(CUT_LIST!$A$6:$A$1000,$F139))</f>
        <v/>
      </c>
      <c r="B139" t="str" cm="1">
        <f t="array" ref="B139">IF($F139="","",INDEX(CUT_LIST!$B$6:$B$1000,$F139))</f>
        <v/>
      </c>
      <c r="C139" t="str" cm="1">
        <f t="array" ref="C139">IF($F139="","",INDEX(CUT_LIST!$C$6:$C$1000,$F139))</f>
        <v/>
      </c>
      <c r="D139" t="str">
        <f>IF($F139="","",
  MIN(
    INDEX(CUT_LIST!$D$6:$D$1000,$F139),
    N(INDEX(CUT_LIST!$G$6:$G$1000,$F139))
  )
)</f>
        <v/>
      </c>
      <c r="E139" t="str" cm="1">
        <f t="array" ref="E139">IF($F139="","",INDEX(CUT_LIST!$H$6:$H$1000,$F139))</f>
        <v/>
      </c>
      <c r="F139" t="str" cm="1">
        <f t="array" ref="F139">IFERROR(
  SMALL(
    IF(
      (TRIM(UPPER(CUT_LIST!$F$6:$F$1000))="YES")*(N(CUT_LIST!$G$6:$G$1000)&gt;0),
      ROW(CUT_LIST!$F$6:$F$1000)-ROW(CUT_LIST!$F$6)+1
    ),
    ROWS($F$7:F139)
  ),
"")</f>
        <v/>
      </c>
    </row>
    <row r="140" spans="1:6">
      <c r="A140" t="str" cm="1">
        <f t="array" ref="A140">IF($F140="","",INDEX(CUT_LIST!$A$6:$A$1000,$F140))</f>
        <v/>
      </c>
      <c r="B140" t="str" cm="1">
        <f t="array" ref="B140">IF($F140="","",INDEX(CUT_LIST!$B$6:$B$1000,$F140))</f>
        <v/>
      </c>
      <c r="C140" t="str" cm="1">
        <f t="array" ref="C140">IF($F140="","",INDEX(CUT_LIST!$C$6:$C$1000,$F140))</f>
        <v/>
      </c>
      <c r="D140" t="str">
        <f>IF($F140="","",
  MIN(
    INDEX(CUT_LIST!$D$6:$D$1000,$F140),
    N(INDEX(CUT_LIST!$G$6:$G$1000,$F140))
  )
)</f>
        <v/>
      </c>
      <c r="E140" t="str" cm="1">
        <f t="array" ref="E140">IF($F140="","",INDEX(CUT_LIST!$H$6:$H$1000,$F140))</f>
        <v/>
      </c>
      <c r="F140" t="str" cm="1">
        <f t="array" ref="F140">IFERROR(
  SMALL(
    IF(
      (TRIM(UPPER(CUT_LIST!$F$6:$F$1000))="YES")*(N(CUT_LIST!$G$6:$G$1000)&gt;0),
      ROW(CUT_LIST!$F$6:$F$1000)-ROW(CUT_LIST!$F$6)+1
    ),
    ROWS($F$7:F140)
  ),
"")</f>
        <v/>
      </c>
    </row>
    <row r="141" spans="1:6">
      <c r="A141" t="str" cm="1">
        <f t="array" ref="A141">IF($F141="","",INDEX(CUT_LIST!$A$6:$A$1000,$F141))</f>
        <v/>
      </c>
      <c r="B141" t="str" cm="1">
        <f t="array" ref="B141">IF($F141="","",INDEX(CUT_LIST!$B$6:$B$1000,$F141))</f>
        <v/>
      </c>
      <c r="C141" t="str" cm="1">
        <f t="array" ref="C141">IF($F141="","",INDEX(CUT_LIST!$C$6:$C$1000,$F141))</f>
        <v/>
      </c>
      <c r="D141" t="str">
        <f>IF($F141="","",
  MIN(
    INDEX(CUT_LIST!$D$6:$D$1000,$F141),
    N(INDEX(CUT_LIST!$G$6:$G$1000,$F141))
  )
)</f>
        <v/>
      </c>
      <c r="E141" t="str" cm="1">
        <f t="array" ref="E141">IF($F141="","",INDEX(CUT_LIST!$H$6:$H$1000,$F141))</f>
        <v/>
      </c>
      <c r="F141" t="str" cm="1">
        <f t="array" ref="F141">IFERROR(
  SMALL(
    IF(
      (TRIM(UPPER(CUT_LIST!$F$6:$F$1000))="YES")*(N(CUT_LIST!$G$6:$G$1000)&gt;0),
      ROW(CUT_LIST!$F$6:$F$1000)-ROW(CUT_LIST!$F$6)+1
    ),
    ROWS($F$7:F141)
  ),
"")</f>
        <v/>
      </c>
    </row>
    <row r="142" spans="1:6">
      <c r="A142" t="str" cm="1">
        <f t="array" ref="A142">IF($F142="","",INDEX(CUT_LIST!$A$6:$A$1000,$F142))</f>
        <v/>
      </c>
      <c r="B142" t="str" cm="1">
        <f t="array" ref="B142">IF($F142="","",INDEX(CUT_LIST!$B$6:$B$1000,$F142))</f>
        <v/>
      </c>
      <c r="C142" t="str" cm="1">
        <f t="array" ref="C142">IF($F142="","",INDEX(CUT_LIST!$C$6:$C$1000,$F142))</f>
        <v/>
      </c>
      <c r="D142" t="str">
        <f>IF($F142="","",
  MIN(
    INDEX(CUT_LIST!$D$6:$D$1000,$F142),
    N(INDEX(CUT_LIST!$G$6:$G$1000,$F142))
  )
)</f>
        <v/>
      </c>
      <c r="E142" t="str" cm="1">
        <f t="array" ref="E142">IF($F142="","",INDEX(CUT_LIST!$H$6:$H$1000,$F142))</f>
        <v/>
      </c>
      <c r="F142" t="str" cm="1">
        <f t="array" ref="F142">IFERROR(
  SMALL(
    IF(
      (TRIM(UPPER(CUT_LIST!$F$6:$F$1000))="YES")*(N(CUT_LIST!$G$6:$G$1000)&gt;0),
      ROW(CUT_LIST!$F$6:$F$1000)-ROW(CUT_LIST!$F$6)+1
    ),
    ROWS($F$7:F142)
  ),
"")</f>
        <v/>
      </c>
    </row>
    <row r="143" spans="1:6">
      <c r="A143" t="str" cm="1">
        <f t="array" ref="A143">IF($F143="","",INDEX(CUT_LIST!$A$6:$A$1000,$F143))</f>
        <v/>
      </c>
      <c r="B143" t="str" cm="1">
        <f t="array" ref="B143">IF($F143="","",INDEX(CUT_LIST!$B$6:$B$1000,$F143))</f>
        <v/>
      </c>
      <c r="C143" t="str" cm="1">
        <f t="array" ref="C143">IF($F143="","",INDEX(CUT_LIST!$C$6:$C$1000,$F143))</f>
        <v/>
      </c>
      <c r="D143" t="str">
        <f>IF($F143="","",
  MIN(
    INDEX(CUT_LIST!$D$6:$D$1000,$F143),
    N(INDEX(CUT_LIST!$G$6:$G$1000,$F143))
  )
)</f>
        <v/>
      </c>
      <c r="E143" t="str" cm="1">
        <f t="array" ref="E143">IF($F143="","",INDEX(CUT_LIST!$H$6:$H$1000,$F143))</f>
        <v/>
      </c>
      <c r="F143" t="str" cm="1">
        <f t="array" ref="F143">IFERROR(
  SMALL(
    IF(
      (TRIM(UPPER(CUT_LIST!$F$6:$F$1000))="YES")*(N(CUT_LIST!$G$6:$G$1000)&gt;0),
      ROW(CUT_LIST!$F$6:$F$1000)-ROW(CUT_LIST!$F$6)+1
    ),
    ROWS($F$7:F143)
  ),
"")</f>
        <v/>
      </c>
    </row>
    <row r="144" spans="1:6">
      <c r="A144" t="str" cm="1">
        <f t="array" ref="A144">IF($F144="","",INDEX(CUT_LIST!$A$6:$A$1000,$F144))</f>
        <v/>
      </c>
      <c r="B144" t="str" cm="1">
        <f t="array" ref="B144">IF($F144="","",INDEX(CUT_LIST!$B$6:$B$1000,$F144))</f>
        <v/>
      </c>
      <c r="C144" t="str" cm="1">
        <f t="array" ref="C144">IF($F144="","",INDEX(CUT_LIST!$C$6:$C$1000,$F144))</f>
        <v/>
      </c>
      <c r="D144" t="str">
        <f>IF($F144="","",
  MIN(
    INDEX(CUT_LIST!$D$6:$D$1000,$F144),
    N(INDEX(CUT_LIST!$G$6:$G$1000,$F144))
  )
)</f>
        <v/>
      </c>
      <c r="E144" t="str" cm="1">
        <f t="array" ref="E144">IF($F144="","",INDEX(CUT_LIST!$H$6:$H$1000,$F144))</f>
        <v/>
      </c>
      <c r="F144" t="str" cm="1">
        <f t="array" ref="F144">IFERROR(
  SMALL(
    IF(
      (TRIM(UPPER(CUT_LIST!$F$6:$F$1000))="YES")*(N(CUT_LIST!$G$6:$G$1000)&gt;0),
      ROW(CUT_LIST!$F$6:$F$1000)-ROW(CUT_LIST!$F$6)+1
    ),
    ROWS($F$7:F144)
  ),
"")</f>
        <v/>
      </c>
    </row>
    <row r="145" spans="1:6">
      <c r="A145" t="str" cm="1">
        <f t="array" ref="A145">IF($F145="","",INDEX(CUT_LIST!$A$6:$A$1000,$F145))</f>
        <v/>
      </c>
      <c r="B145" t="str" cm="1">
        <f t="array" ref="B145">IF($F145="","",INDEX(CUT_LIST!$B$6:$B$1000,$F145))</f>
        <v/>
      </c>
      <c r="C145" t="str" cm="1">
        <f t="array" ref="C145">IF($F145="","",INDEX(CUT_LIST!$C$6:$C$1000,$F145))</f>
        <v/>
      </c>
      <c r="D145" t="str">
        <f>IF($F145="","",
  MIN(
    INDEX(CUT_LIST!$D$6:$D$1000,$F145),
    N(INDEX(CUT_LIST!$G$6:$G$1000,$F145))
  )
)</f>
        <v/>
      </c>
      <c r="E145" t="str" cm="1">
        <f t="array" ref="E145">IF($F145="","",INDEX(CUT_LIST!$H$6:$H$1000,$F145))</f>
        <v/>
      </c>
      <c r="F145" t="str" cm="1">
        <f t="array" ref="F145">IFERROR(
  SMALL(
    IF(
      (TRIM(UPPER(CUT_LIST!$F$6:$F$1000))="YES")*(N(CUT_LIST!$G$6:$G$1000)&gt;0),
      ROW(CUT_LIST!$F$6:$F$1000)-ROW(CUT_LIST!$F$6)+1
    ),
    ROWS($F$7:F145)
  ),
"")</f>
        <v/>
      </c>
    </row>
    <row r="146" spans="1:6">
      <c r="A146" t="str" cm="1">
        <f t="array" ref="A146">IF($F146="","",INDEX(CUT_LIST!$A$6:$A$1000,$F146))</f>
        <v/>
      </c>
      <c r="B146" t="str" cm="1">
        <f t="array" ref="B146">IF($F146="","",INDEX(CUT_LIST!$B$6:$B$1000,$F146))</f>
        <v/>
      </c>
      <c r="C146" t="str" cm="1">
        <f t="array" ref="C146">IF($F146="","",INDEX(CUT_LIST!$C$6:$C$1000,$F146))</f>
        <v/>
      </c>
      <c r="D146" t="str">
        <f>IF($F146="","",
  MIN(
    INDEX(CUT_LIST!$D$6:$D$1000,$F146),
    N(INDEX(CUT_LIST!$G$6:$G$1000,$F146))
  )
)</f>
        <v/>
      </c>
      <c r="E146" t="str" cm="1">
        <f t="array" ref="E146">IF($F146="","",INDEX(CUT_LIST!$H$6:$H$1000,$F146))</f>
        <v/>
      </c>
      <c r="F146" t="str" cm="1">
        <f t="array" ref="F146">IFERROR(
  SMALL(
    IF(
      (TRIM(UPPER(CUT_LIST!$F$6:$F$1000))="YES")*(N(CUT_LIST!$G$6:$G$1000)&gt;0),
      ROW(CUT_LIST!$F$6:$F$1000)-ROW(CUT_LIST!$F$6)+1
    ),
    ROWS($F$7:F146)
  ),
"")</f>
        <v/>
      </c>
    </row>
    <row r="147" spans="1:6">
      <c r="A147" t="str" cm="1">
        <f t="array" ref="A147">IF($F147="","",INDEX(CUT_LIST!$A$6:$A$1000,$F147))</f>
        <v/>
      </c>
      <c r="B147" t="str" cm="1">
        <f t="array" ref="B147">IF($F147="","",INDEX(CUT_LIST!$B$6:$B$1000,$F147))</f>
        <v/>
      </c>
      <c r="C147" t="str" cm="1">
        <f t="array" ref="C147">IF($F147="","",INDEX(CUT_LIST!$C$6:$C$1000,$F147))</f>
        <v/>
      </c>
      <c r="D147" t="str">
        <f>IF($F147="","",
  MIN(
    INDEX(CUT_LIST!$D$6:$D$1000,$F147),
    N(INDEX(CUT_LIST!$G$6:$G$1000,$F147))
  )
)</f>
        <v/>
      </c>
      <c r="E147" t="str" cm="1">
        <f t="array" ref="E147">IF($F147="","",INDEX(CUT_LIST!$H$6:$H$1000,$F147))</f>
        <v/>
      </c>
      <c r="F147" t="str" cm="1">
        <f t="array" ref="F147">IFERROR(
  SMALL(
    IF(
      (TRIM(UPPER(CUT_LIST!$F$6:$F$1000))="YES")*(N(CUT_LIST!$G$6:$G$1000)&gt;0),
      ROW(CUT_LIST!$F$6:$F$1000)-ROW(CUT_LIST!$F$6)+1
    ),
    ROWS($F$7:F147)
  ),
"")</f>
        <v/>
      </c>
    </row>
    <row r="148" spans="1:6">
      <c r="A148" t="str" cm="1">
        <f t="array" ref="A148">IF($F148="","",INDEX(CUT_LIST!$A$6:$A$1000,$F148))</f>
        <v/>
      </c>
      <c r="B148" t="str" cm="1">
        <f t="array" ref="B148">IF($F148="","",INDEX(CUT_LIST!$B$6:$B$1000,$F148))</f>
        <v/>
      </c>
      <c r="C148" t="str" cm="1">
        <f t="array" ref="C148">IF($F148="","",INDEX(CUT_LIST!$C$6:$C$1000,$F148))</f>
        <v/>
      </c>
      <c r="D148" t="str">
        <f>IF($F148="","",
  MIN(
    INDEX(CUT_LIST!$D$6:$D$1000,$F148),
    N(INDEX(CUT_LIST!$G$6:$G$1000,$F148))
  )
)</f>
        <v/>
      </c>
      <c r="E148" t="str" cm="1">
        <f t="array" ref="E148">IF($F148="","",INDEX(CUT_LIST!$H$6:$H$1000,$F148))</f>
        <v/>
      </c>
      <c r="F148" t="str" cm="1">
        <f t="array" ref="F148">IFERROR(
  SMALL(
    IF(
      (TRIM(UPPER(CUT_LIST!$F$6:$F$1000))="YES")*(N(CUT_LIST!$G$6:$G$1000)&gt;0),
      ROW(CUT_LIST!$F$6:$F$1000)-ROW(CUT_LIST!$F$6)+1
    ),
    ROWS($F$7:F148)
  ),
"")</f>
        <v/>
      </c>
    </row>
    <row r="149" spans="1:6">
      <c r="A149" t="str" cm="1">
        <f t="array" ref="A149">IF($F149="","",INDEX(CUT_LIST!$A$6:$A$1000,$F149))</f>
        <v/>
      </c>
      <c r="B149" t="str" cm="1">
        <f t="array" ref="B149">IF($F149="","",INDEX(CUT_LIST!$B$6:$B$1000,$F149))</f>
        <v/>
      </c>
      <c r="C149" t="str" cm="1">
        <f t="array" ref="C149">IF($F149="","",INDEX(CUT_LIST!$C$6:$C$1000,$F149))</f>
        <v/>
      </c>
      <c r="D149" t="str">
        <f>IF($F149="","",
  MIN(
    INDEX(CUT_LIST!$D$6:$D$1000,$F149),
    N(INDEX(CUT_LIST!$G$6:$G$1000,$F149))
  )
)</f>
        <v/>
      </c>
      <c r="E149" t="str" cm="1">
        <f t="array" ref="E149">IF($F149="","",INDEX(CUT_LIST!$H$6:$H$1000,$F149))</f>
        <v/>
      </c>
      <c r="F149" t="str" cm="1">
        <f t="array" ref="F149">IFERROR(
  SMALL(
    IF(
      (TRIM(UPPER(CUT_LIST!$F$6:$F$1000))="YES")*(N(CUT_LIST!$G$6:$G$1000)&gt;0),
      ROW(CUT_LIST!$F$6:$F$1000)-ROW(CUT_LIST!$F$6)+1
    ),
    ROWS($F$7:F149)
  ),
"")</f>
        <v/>
      </c>
    </row>
    <row r="150" spans="1:6">
      <c r="A150" t="str" cm="1">
        <f t="array" ref="A150">IF($F150="","",INDEX(CUT_LIST!$A$6:$A$1000,$F150))</f>
        <v/>
      </c>
      <c r="B150" t="str" cm="1">
        <f t="array" ref="B150">IF($F150="","",INDEX(CUT_LIST!$B$6:$B$1000,$F150))</f>
        <v/>
      </c>
      <c r="C150" t="str" cm="1">
        <f t="array" ref="C150">IF($F150="","",INDEX(CUT_LIST!$C$6:$C$1000,$F150))</f>
        <v/>
      </c>
      <c r="D150" t="str">
        <f>IF($F150="","",
  MIN(
    INDEX(CUT_LIST!$D$6:$D$1000,$F150),
    N(INDEX(CUT_LIST!$G$6:$G$1000,$F150))
  )
)</f>
        <v/>
      </c>
      <c r="E150" t="str" cm="1">
        <f t="array" ref="E150">IF($F150="","",INDEX(CUT_LIST!$H$6:$H$1000,$F150))</f>
        <v/>
      </c>
      <c r="F150" t="str" cm="1">
        <f t="array" ref="F150">IFERROR(
  SMALL(
    IF(
      (TRIM(UPPER(CUT_LIST!$F$6:$F$1000))="YES")*(N(CUT_LIST!$G$6:$G$1000)&gt;0),
      ROW(CUT_LIST!$F$6:$F$1000)-ROW(CUT_LIST!$F$6)+1
    ),
    ROWS($F$7:F150)
  ),
"")</f>
        <v/>
      </c>
    </row>
    <row r="151" spans="1:6">
      <c r="A151" t="str" cm="1">
        <f t="array" ref="A151">IF($F151="","",INDEX(CUT_LIST!$A$6:$A$1000,$F151))</f>
        <v/>
      </c>
      <c r="B151" t="str" cm="1">
        <f t="array" ref="B151">IF($F151="","",INDEX(CUT_LIST!$B$6:$B$1000,$F151))</f>
        <v/>
      </c>
      <c r="C151" t="str" cm="1">
        <f t="array" ref="C151">IF($F151="","",INDEX(CUT_LIST!$C$6:$C$1000,$F151))</f>
        <v/>
      </c>
      <c r="D151" t="str">
        <f>IF($F151="","",
  MIN(
    INDEX(CUT_LIST!$D$6:$D$1000,$F151),
    N(INDEX(CUT_LIST!$G$6:$G$1000,$F151))
  )
)</f>
        <v/>
      </c>
      <c r="E151" t="str" cm="1">
        <f t="array" ref="E151">IF($F151="","",INDEX(CUT_LIST!$H$6:$H$1000,$F151))</f>
        <v/>
      </c>
      <c r="F151" t="str" cm="1">
        <f t="array" ref="F151">IFERROR(
  SMALL(
    IF(
      (TRIM(UPPER(CUT_LIST!$F$6:$F$1000))="YES")*(N(CUT_LIST!$G$6:$G$1000)&gt;0),
      ROW(CUT_LIST!$F$6:$F$1000)-ROW(CUT_LIST!$F$6)+1
    ),
    ROWS($F$7:F151)
  ),
"")</f>
        <v/>
      </c>
    </row>
    <row r="152" spans="1:6">
      <c r="A152" t="str" cm="1">
        <f t="array" ref="A152">IF($F152="","",INDEX(CUT_LIST!$A$6:$A$1000,$F152))</f>
        <v/>
      </c>
      <c r="B152" t="str" cm="1">
        <f t="array" ref="B152">IF($F152="","",INDEX(CUT_LIST!$B$6:$B$1000,$F152))</f>
        <v/>
      </c>
      <c r="C152" t="str" cm="1">
        <f t="array" ref="C152">IF($F152="","",INDEX(CUT_LIST!$C$6:$C$1000,$F152))</f>
        <v/>
      </c>
      <c r="D152" t="str">
        <f>IF($F152="","",
  MIN(
    INDEX(CUT_LIST!$D$6:$D$1000,$F152),
    N(INDEX(CUT_LIST!$G$6:$G$1000,$F152))
  )
)</f>
        <v/>
      </c>
      <c r="E152" t="str" cm="1">
        <f t="array" ref="E152">IF($F152="","",INDEX(CUT_LIST!$H$6:$H$1000,$F152))</f>
        <v/>
      </c>
      <c r="F152" t="str" cm="1">
        <f t="array" ref="F152">IFERROR(
  SMALL(
    IF(
      (TRIM(UPPER(CUT_LIST!$F$6:$F$1000))="YES")*(N(CUT_LIST!$G$6:$G$1000)&gt;0),
      ROW(CUT_LIST!$F$6:$F$1000)-ROW(CUT_LIST!$F$6)+1
    ),
    ROWS($F$7:F152)
  ),
"")</f>
        <v/>
      </c>
    </row>
    <row r="153" spans="1:6">
      <c r="A153" t="str" cm="1">
        <f t="array" ref="A153">IF($F153="","",INDEX(CUT_LIST!$A$6:$A$1000,$F153))</f>
        <v/>
      </c>
      <c r="B153" t="str" cm="1">
        <f t="array" ref="B153">IF($F153="","",INDEX(CUT_LIST!$B$6:$B$1000,$F153))</f>
        <v/>
      </c>
      <c r="C153" t="str" cm="1">
        <f t="array" ref="C153">IF($F153="","",INDEX(CUT_LIST!$C$6:$C$1000,$F153))</f>
        <v/>
      </c>
      <c r="D153" t="str">
        <f>IF($F153="","",
  MIN(
    INDEX(CUT_LIST!$D$6:$D$1000,$F153),
    N(INDEX(CUT_LIST!$G$6:$G$1000,$F153))
  )
)</f>
        <v/>
      </c>
      <c r="E153" t="str" cm="1">
        <f t="array" ref="E153">IF($F153="","",INDEX(CUT_LIST!$H$6:$H$1000,$F153))</f>
        <v/>
      </c>
      <c r="F153" t="str" cm="1">
        <f t="array" ref="F153">IFERROR(
  SMALL(
    IF(
      (TRIM(UPPER(CUT_LIST!$F$6:$F$1000))="YES")*(N(CUT_LIST!$G$6:$G$1000)&gt;0),
      ROW(CUT_LIST!$F$6:$F$1000)-ROW(CUT_LIST!$F$6)+1
    ),
    ROWS($F$7:F153)
  ),
"")</f>
        <v/>
      </c>
    </row>
    <row r="154" spans="1:6">
      <c r="A154" t="str" cm="1">
        <f t="array" ref="A154">IF($F154="","",INDEX(CUT_LIST!$A$6:$A$1000,$F154))</f>
        <v/>
      </c>
      <c r="B154" t="str" cm="1">
        <f t="array" ref="B154">IF($F154="","",INDEX(CUT_LIST!$B$6:$B$1000,$F154))</f>
        <v/>
      </c>
      <c r="C154" t="str" cm="1">
        <f t="array" ref="C154">IF($F154="","",INDEX(CUT_LIST!$C$6:$C$1000,$F154))</f>
        <v/>
      </c>
      <c r="D154" t="str">
        <f>IF($F154="","",
  MIN(
    INDEX(CUT_LIST!$D$6:$D$1000,$F154),
    N(INDEX(CUT_LIST!$G$6:$G$1000,$F154))
  )
)</f>
        <v/>
      </c>
      <c r="E154" t="str" cm="1">
        <f t="array" ref="E154">IF($F154="","",INDEX(CUT_LIST!$H$6:$H$1000,$F154))</f>
        <v/>
      </c>
      <c r="F154" t="str" cm="1">
        <f t="array" ref="F154">IFERROR(
  SMALL(
    IF(
      (TRIM(UPPER(CUT_LIST!$F$6:$F$1000))="YES")*(N(CUT_LIST!$G$6:$G$1000)&gt;0),
      ROW(CUT_LIST!$F$6:$F$1000)-ROW(CUT_LIST!$F$6)+1
    ),
    ROWS($F$7:F154)
  ),
"")</f>
        <v/>
      </c>
    </row>
    <row r="155" spans="1:6">
      <c r="A155" t="str" cm="1">
        <f t="array" ref="A155">IF($F155="","",INDEX(CUT_LIST!$A$6:$A$1000,$F155))</f>
        <v/>
      </c>
      <c r="B155" t="str" cm="1">
        <f t="array" ref="B155">IF($F155="","",INDEX(CUT_LIST!$B$6:$B$1000,$F155))</f>
        <v/>
      </c>
      <c r="C155" t="str" cm="1">
        <f t="array" ref="C155">IF($F155="","",INDEX(CUT_LIST!$C$6:$C$1000,$F155))</f>
        <v/>
      </c>
      <c r="D155" t="str">
        <f>IF($F155="","",
  MIN(
    INDEX(CUT_LIST!$D$6:$D$1000,$F155),
    N(INDEX(CUT_LIST!$G$6:$G$1000,$F155))
  )
)</f>
        <v/>
      </c>
      <c r="E155" t="str" cm="1">
        <f t="array" ref="E155">IF($F155="","",INDEX(CUT_LIST!$H$6:$H$1000,$F155))</f>
        <v/>
      </c>
      <c r="F155" t="str" cm="1">
        <f t="array" ref="F155">IFERROR(
  SMALL(
    IF(
      (TRIM(UPPER(CUT_LIST!$F$6:$F$1000))="YES")*(N(CUT_LIST!$G$6:$G$1000)&gt;0),
      ROW(CUT_LIST!$F$6:$F$1000)-ROW(CUT_LIST!$F$6)+1
    ),
    ROWS($F$7:F155)
  ),
"")</f>
        <v/>
      </c>
    </row>
    <row r="156" spans="1:6">
      <c r="A156" t="str" cm="1">
        <f t="array" ref="A156">IF($F156="","",INDEX(CUT_LIST!$A$6:$A$1000,$F156))</f>
        <v/>
      </c>
      <c r="B156" t="str" cm="1">
        <f t="array" ref="B156">IF($F156="","",INDEX(CUT_LIST!$B$6:$B$1000,$F156))</f>
        <v/>
      </c>
      <c r="C156" t="str" cm="1">
        <f t="array" ref="C156">IF($F156="","",INDEX(CUT_LIST!$C$6:$C$1000,$F156))</f>
        <v/>
      </c>
      <c r="D156" t="str">
        <f>IF($F156="","",
  MIN(
    INDEX(CUT_LIST!$D$6:$D$1000,$F156),
    N(INDEX(CUT_LIST!$G$6:$G$1000,$F156))
  )
)</f>
        <v/>
      </c>
      <c r="E156" t="str" cm="1">
        <f t="array" ref="E156">IF($F156="","",INDEX(CUT_LIST!$H$6:$H$1000,$F156))</f>
        <v/>
      </c>
      <c r="F156" t="str" cm="1">
        <f t="array" ref="F156">IFERROR(
  SMALL(
    IF(
      (TRIM(UPPER(CUT_LIST!$F$6:$F$1000))="YES")*(N(CUT_LIST!$G$6:$G$1000)&gt;0),
      ROW(CUT_LIST!$F$6:$F$1000)-ROW(CUT_LIST!$F$6)+1
    ),
    ROWS($F$7:F156)
  ),
"")</f>
        <v/>
      </c>
    </row>
    <row r="157" spans="1:6">
      <c r="A157" t="str" cm="1">
        <f t="array" ref="A157">IF($F157="","",INDEX(CUT_LIST!$A$6:$A$1000,$F157))</f>
        <v/>
      </c>
      <c r="B157" t="str" cm="1">
        <f t="array" ref="B157">IF($F157="","",INDEX(CUT_LIST!$B$6:$B$1000,$F157))</f>
        <v/>
      </c>
      <c r="C157" t="str" cm="1">
        <f t="array" ref="C157">IF($F157="","",INDEX(CUT_LIST!$C$6:$C$1000,$F157))</f>
        <v/>
      </c>
      <c r="D157" t="str">
        <f>IF($F157="","",
  MIN(
    INDEX(CUT_LIST!$D$6:$D$1000,$F157),
    N(INDEX(CUT_LIST!$G$6:$G$1000,$F157))
  )
)</f>
        <v/>
      </c>
      <c r="E157" t="str" cm="1">
        <f t="array" ref="E157">IF($F157="","",INDEX(CUT_LIST!$H$6:$H$1000,$F157))</f>
        <v/>
      </c>
      <c r="F157" t="str" cm="1">
        <f t="array" ref="F157">IFERROR(
  SMALL(
    IF(
      (TRIM(UPPER(CUT_LIST!$F$6:$F$1000))="YES")*(N(CUT_LIST!$G$6:$G$1000)&gt;0),
      ROW(CUT_LIST!$F$6:$F$1000)-ROW(CUT_LIST!$F$6)+1
    ),
    ROWS($F$7:F157)
  ),
"")</f>
        <v/>
      </c>
    </row>
    <row r="158" spans="1:6">
      <c r="A158" t="str" cm="1">
        <f t="array" ref="A158">IF($F158="","",INDEX(CUT_LIST!$A$6:$A$1000,$F158))</f>
        <v/>
      </c>
      <c r="B158" t="str" cm="1">
        <f t="array" ref="B158">IF($F158="","",INDEX(CUT_LIST!$B$6:$B$1000,$F158))</f>
        <v/>
      </c>
      <c r="C158" t="str" cm="1">
        <f t="array" ref="C158">IF($F158="","",INDEX(CUT_LIST!$C$6:$C$1000,$F158))</f>
        <v/>
      </c>
      <c r="D158" t="str">
        <f>IF($F158="","",
  MIN(
    INDEX(CUT_LIST!$D$6:$D$1000,$F158),
    N(INDEX(CUT_LIST!$G$6:$G$1000,$F158))
  )
)</f>
        <v/>
      </c>
      <c r="E158" t="str" cm="1">
        <f t="array" ref="E158">IF($F158="","",INDEX(CUT_LIST!$H$6:$H$1000,$F158))</f>
        <v/>
      </c>
      <c r="F158" t="str" cm="1">
        <f t="array" ref="F158">IFERROR(
  SMALL(
    IF(
      (TRIM(UPPER(CUT_LIST!$F$6:$F$1000))="YES")*(N(CUT_LIST!$G$6:$G$1000)&gt;0),
      ROW(CUT_LIST!$F$6:$F$1000)-ROW(CUT_LIST!$F$6)+1
    ),
    ROWS($F$7:F158)
  ),
"")</f>
        <v/>
      </c>
    </row>
    <row r="159" spans="1:6">
      <c r="A159" t="str" cm="1">
        <f t="array" ref="A159">IF($F159="","",INDEX(CUT_LIST!$A$6:$A$1000,$F159))</f>
        <v/>
      </c>
      <c r="B159" t="str" cm="1">
        <f t="array" ref="B159">IF($F159="","",INDEX(CUT_LIST!$B$6:$B$1000,$F159))</f>
        <v/>
      </c>
      <c r="C159" t="str" cm="1">
        <f t="array" ref="C159">IF($F159="","",INDEX(CUT_LIST!$C$6:$C$1000,$F159))</f>
        <v/>
      </c>
      <c r="D159" t="str">
        <f>IF($F159="","",
  MIN(
    INDEX(CUT_LIST!$D$6:$D$1000,$F159),
    N(INDEX(CUT_LIST!$G$6:$G$1000,$F159))
  )
)</f>
        <v/>
      </c>
      <c r="E159" t="str" cm="1">
        <f t="array" ref="E159">IF($F159="","",INDEX(CUT_LIST!$H$6:$H$1000,$F159))</f>
        <v/>
      </c>
      <c r="F159" t="str" cm="1">
        <f t="array" ref="F159">IFERROR(
  SMALL(
    IF(
      (TRIM(UPPER(CUT_LIST!$F$6:$F$1000))="YES")*(N(CUT_LIST!$G$6:$G$1000)&gt;0),
      ROW(CUT_LIST!$F$6:$F$1000)-ROW(CUT_LIST!$F$6)+1
    ),
    ROWS($F$7:F159)
  ),
"")</f>
        <v/>
      </c>
    </row>
    <row r="160" spans="1:6">
      <c r="A160" t="str" cm="1">
        <f t="array" ref="A160">IF($F160="","",INDEX(CUT_LIST!$A$6:$A$1000,$F160))</f>
        <v/>
      </c>
      <c r="B160" t="str" cm="1">
        <f t="array" ref="B160">IF($F160="","",INDEX(CUT_LIST!$B$6:$B$1000,$F160))</f>
        <v/>
      </c>
      <c r="C160" t="str" cm="1">
        <f t="array" ref="C160">IF($F160="","",INDEX(CUT_LIST!$C$6:$C$1000,$F160))</f>
        <v/>
      </c>
      <c r="D160" t="str">
        <f>IF($F160="","",
  MIN(
    INDEX(CUT_LIST!$D$6:$D$1000,$F160),
    N(INDEX(CUT_LIST!$G$6:$G$1000,$F160))
  )
)</f>
        <v/>
      </c>
      <c r="E160" t="str" cm="1">
        <f t="array" ref="E160">IF($F160="","",INDEX(CUT_LIST!$H$6:$H$1000,$F160))</f>
        <v/>
      </c>
      <c r="F160" t="str" cm="1">
        <f t="array" ref="F160">IFERROR(
  SMALL(
    IF(
      (TRIM(UPPER(CUT_LIST!$F$6:$F$1000))="YES")*(N(CUT_LIST!$G$6:$G$1000)&gt;0),
      ROW(CUT_LIST!$F$6:$F$1000)-ROW(CUT_LIST!$F$6)+1
    ),
    ROWS($F$7:F160)
  ),
"")</f>
        <v/>
      </c>
    </row>
    <row r="161" spans="1:6">
      <c r="A161" t="str" cm="1">
        <f t="array" ref="A161">IF($F161="","",INDEX(CUT_LIST!$A$6:$A$1000,$F161))</f>
        <v/>
      </c>
      <c r="B161" t="str" cm="1">
        <f t="array" ref="B161">IF($F161="","",INDEX(CUT_LIST!$B$6:$B$1000,$F161))</f>
        <v/>
      </c>
      <c r="C161" t="str" cm="1">
        <f t="array" ref="C161">IF($F161="","",INDEX(CUT_LIST!$C$6:$C$1000,$F161))</f>
        <v/>
      </c>
      <c r="D161" t="str">
        <f>IF($F161="","",
  MIN(
    INDEX(CUT_LIST!$D$6:$D$1000,$F161),
    N(INDEX(CUT_LIST!$G$6:$G$1000,$F161))
  )
)</f>
        <v/>
      </c>
      <c r="E161" t="str" cm="1">
        <f t="array" ref="E161">IF($F161="","",INDEX(CUT_LIST!$H$6:$H$1000,$F161))</f>
        <v/>
      </c>
      <c r="F161" t="str" cm="1">
        <f t="array" ref="F161">IFERROR(
  SMALL(
    IF(
      (TRIM(UPPER(CUT_LIST!$F$6:$F$1000))="YES")*(N(CUT_LIST!$G$6:$G$1000)&gt;0),
      ROW(CUT_LIST!$F$6:$F$1000)-ROW(CUT_LIST!$F$6)+1
    ),
    ROWS($F$7:F161)
  ),
"")</f>
        <v/>
      </c>
    </row>
    <row r="162" spans="1:6">
      <c r="A162" t="str" cm="1">
        <f t="array" ref="A162">IF($F162="","",INDEX(CUT_LIST!$A$6:$A$1000,$F162))</f>
        <v/>
      </c>
      <c r="B162" t="str" cm="1">
        <f t="array" ref="B162">IF($F162="","",INDEX(CUT_LIST!$B$6:$B$1000,$F162))</f>
        <v/>
      </c>
      <c r="C162" t="str" cm="1">
        <f t="array" ref="C162">IF($F162="","",INDEX(CUT_LIST!$C$6:$C$1000,$F162))</f>
        <v/>
      </c>
      <c r="D162" t="str">
        <f>IF($F162="","",
  MIN(
    INDEX(CUT_LIST!$D$6:$D$1000,$F162),
    N(INDEX(CUT_LIST!$G$6:$G$1000,$F162))
  )
)</f>
        <v/>
      </c>
      <c r="E162" t="str" cm="1">
        <f t="array" ref="E162">IF($F162="","",INDEX(CUT_LIST!$H$6:$H$1000,$F162))</f>
        <v/>
      </c>
      <c r="F162" t="str" cm="1">
        <f t="array" ref="F162">IFERROR(
  SMALL(
    IF(
      (TRIM(UPPER(CUT_LIST!$F$6:$F$1000))="YES")*(N(CUT_LIST!$G$6:$G$1000)&gt;0),
      ROW(CUT_LIST!$F$6:$F$1000)-ROW(CUT_LIST!$F$6)+1
    ),
    ROWS($F$7:F162)
  ),
"")</f>
        <v/>
      </c>
    </row>
    <row r="163" spans="1:6">
      <c r="A163" t="str" cm="1">
        <f t="array" ref="A163">IF($F163="","",INDEX(CUT_LIST!$A$6:$A$1000,$F163))</f>
        <v/>
      </c>
      <c r="B163" t="str" cm="1">
        <f t="array" ref="B163">IF($F163="","",INDEX(CUT_LIST!$B$6:$B$1000,$F163))</f>
        <v/>
      </c>
      <c r="C163" t="str" cm="1">
        <f t="array" ref="C163">IF($F163="","",INDEX(CUT_LIST!$C$6:$C$1000,$F163))</f>
        <v/>
      </c>
      <c r="D163" t="str">
        <f>IF($F163="","",
  MIN(
    INDEX(CUT_LIST!$D$6:$D$1000,$F163),
    N(INDEX(CUT_LIST!$G$6:$G$1000,$F163))
  )
)</f>
        <v/>
      </c>
      <c r="E163" t="str" cm="1">
        <f t="array" ref="E163">IF($F163="","",INDEX(CUT_LIST!$H$6:$H$1000,$F163))</f>
        <v/>
      </c>
      <c r="F163" t="str" cm="1">
        <f t="array" ref="F163">IFERROR(
  SMALL(
    IF(
      (TRIM(UPPER(CUT_LIST!$F$6:$F$1000))="YES")*(N(CUT_LIST!$G$6:$G$1000)&gt;0),
      ROW(CUT_LIST!$F$6:$F$1000)-ROW(CUT_LIST!$F$6)+1
    ),
    ROWS($F$7:F163)
  ),
"")</f>
        <v/>
      </c>
    </row>
    <row r="164" spans="1:6">
      <c r="A164" t="str" cm="1">
        <f t="array" ref="A164">IF($F164="","",INDEX(CUT_LIST!$A$6:$A$1000,$F164))</f>
        <v/>
      </c>
      <c r="B164" t="str" cm="1">
        <f t="array" ref="B164">IF($F164="","",INDEX(CUT_LIST!$B$6:$B$1000,$F164))</f>
        <v/>
      </c>
      <c r="C164" t="str" cm="1">
        <f t="array" ref="C164">IF($F164="","",INDEX(CUT_LIST!$C$6:$C$1000,$F164))</f>
        <v/>
      </c>
      <c r="D164" t="str">
        <f>IF($F164="","",
  MIN(
    INDEX(CUT_LIST!$D$6:$D$1000,$F164),
    N(INDEX(CUT_LIST!$G$6:$G$1000,$F164))
  )
)</f>
        <v/>
      </c>
      <c r="E164" t="str" cm="1">
        <f t="array" ref="E164">IF($F164="","",INDEX(CUT_LIST!$H$6:$H$1000,$F164))</f>
        <v/>
      </c>
      <c r="F164" t="str" cm="1">
        <f t="array" ref="F164">IFERROR(
  SMALL(
    IF(
      (TRIM(UPPER(CUT_LIST!$F$6:$F$1000))="YES")*(N(CUT_LIST!$G$6:$G$1000)&gt;0),
      ROW(CUT_LIST!$F$6:$F$1000)-ROW(CUT_LIST!$F$6)+1
    ),
    ROWS($F$7:F164)
  ),
"")</f>
        <v/>
      </c>
    </row>
    <row r="165" spans="1:6">
      <c r="A165" t="str" cm="1">
        <f t="array" ref="A165">IF($F165="","",INDEX(CUT_LIST!$A$6:$A$1000,$F165))</f>
        <v/>
      </c>
      <c r="B165" t="str" cm="1">
        <f t="array" ref="B165">IF($F165="","",INDEX(CUT_LIST!$B$6:$B$1000,$F165))</f>
        <v/>
      </c>
      <c r="C165" t="str" cm="1">
        <f t="array" ref="C165">IF($F165="","",INDEX(CUT_LIST!$C$6:$C$1000,$F165))</f>
        <v/>
      </c>
      <c r="D165" t="str">
        <f>IF($F165="","",
  MIN(
    INDEX(CUT_LIST!$D$6:$D$1000,$F165),
    N(INDEX(CUT_LIST!$G$6:$G$1000,$F165))
  )
)</f>
        <v/>
      </c>
      <c r="E165" t="str" cm="1">
        <f t="array" ref="E165">IF($F165="","",INDEX(CUT_LIST!$H$6:$H$1000,$F165))</f>
        <v/>
      </c>
      <c r="F165" t="str" cm="1">
        <f t="array" ref="F165">IFERROR(
  SMALL(
    IF(
      (TRIM(UPPER(CUT_LIST!$F$6:$F$1000))="YES")*(N(CUT_LIST!$G$6:$G$1000)&gt;0),
      ROW(CUT_LIST!$F$6:$F$1000)-ROW(CUT_LIST!$F$6)+1
    ),
    ROWS($F$7:F165)
  ),
"")</f>
        <v/>
      </c>
    </row>
    <row r="166" spans="1:6">
      <c r="A166" t="str" cm="1">
        <f t="array" ref="A166">IF($F166="","",INDEX(CUT_LIST!$A$6:$A$1000,$F166))</f>
        <v/>
      </c>
      <c r="B166" t="str" cm="1">
        <f t="array" ref="B166">IF($F166="","",INDEX(CUT_LIST!$B$6:$B$1000,$F166))</f>
        <v/>
      </c>
      <c r="C166" t="str" cm="1">
        <f t="array" ref="C166">IF($F166="","",INDEX(CUT_LIST!$C$6:$C$1000,$F166))</f>
        <v/>
      </c>
      <c r="D166" t="str">
        <f>IF($F166="","",
  MIN(
    INDEX(CUT_LIST!$D$6:$D$1000,$F166),
    N(INDEX(CUT_LIST!$G$6:$G$1000,$F166))
  )
)</f>
        <v/>
      </c>
      <c r="E166" t="str" cm="1">
        <f t="array" ref="E166">IF($F166="","",INDEX(CUT_LIST!$H$6:$H$1000,$F166))</f>
        <v/>
      </c>
      <c r="F166" t="str" cm="1">
        <f t="array" ref="F166">IFERROR(
  SMALL(
    IF(
      (TRIM(UPPER(CUT_LIST!$F$6:$F$1000))="YES")*(N(CUT_LIST!$G$6:$G$1000)&gt;0),
      ROW(CUT_LIST!$F$6:$F$1000)-ROW(CUT_LIST!$F$6)+1
    ),
    ROWS($F$7:F166)
  ),
"")</f>
        <v/>
      </c>
    </row>
    <row r="167" spans="1:6">
      <c r="A167" t="str" cm="1">
        <f t="array" ref="A167">IF($F167="","",INDEX(CUT_LIST!$A$6:$A$1000,$F167))</f>
        <v/>
      </c>
      <c r="B167" t="str" cm="1">
        <f t="array" ref="B167">IF($F167="","",INDEX(CUT_LIST!$B$6:$B$1000,$F167))</f>
        <v/>
      </c>
      <c r="C167" t="str" cm="1">
        <f t="array" ref="C167">IF($F167="","",INDEX(CUT_LIST!$C$6:$C$1000,$F167))</f>
        <v/>
      </c>
      <c r="D167" t="str">
        <f>IF($F167="","",
  MIN(
    INDEX(CUT_LIST!$D$6:$D$1000,$F167),
    N(INDEX(CUT_LIST!$G$6:$G$1000,$F167))
  )
)</f>
        <v/>
      </c>
      <c r="E167" t="str" cm="1">
        <f t="array" ref="E167">IF($F167="","",INDEX(CUT_LIST!$H$6:$H$1000,$F167))</f>
        <v/>
      </c>
      <c r="F167" t="str" cm="1">
        <f t="array" ref="F167">IFERROR(
  SMALL(
    IF(
      (TRIM(UPPER(CUT_LIST!$F$6:$F$1000))="YES")*(N(CUT_LIST!$G$6:$G$1000)&gt;0),
      ROW(CUT_LIST!$F$6:$F$1000)-ROW(CUT_LIST!$F$6)+1
    ),
    ROWS($F$7:F167)
  ),
"")</f>
        <v/>
      </c>
    </row>
    <row r="168" spans="1:6">
      <c r="A168" t="str" cm="1">
        <f t="array" ref="A168">IF($F168="","",INDEX(CUT_LIST!$A$6:$A$1000,$F168))</f>
        <v/>
      </c>
      <c r="B168" t="str" cm="1">
        <f t="array" ref="B168">IF($F168="","",INDEX(CUT_LIST!$B$6:$B$1000,$F168))</f>
        <v/>
      </c>
      <c r="C168" t="str" cm="1">
        <f t="array" ref="C168">IF($F168="","",INDEX(CUT_LIST!$C$6:$C$1000,$F168))</f>
        <v/>
      </c>
      <c r="D168" t="str">
        <f>IF($F168="","",
  MIN(
    INDEX(CUT_LIST!$D$6:$D$1000,$F168),
    N(INDEX(CUT_LIST!$G$6:$G$1000,$F168))
  )
)</f>
        <v/>
      </c>
      <c r="E168" t="str" cm="1">
        <f t="array" ref="E168">IF($F168="","",INDEX(CUT_LIST!$H$6:$H$1000,$F168))</f>
        <v/>
      </c>
      <c r="F168" t="str" cm="1">
        <f t="array" ref="F168">IFERROR(
  SMALL(
    IF(
      (TRIM(UPPER(CUT_LIST!$F$6:$F$1000))="YES")*(N(CUT_LIST!$G$6:$G$1000)&gt;0),
      ROW(CUT_LIST!$F$6:$F$1000)-ROW(CUT_LIST!$F$6)+1
    ),
    ROWS($F$7:F168)
  ),
"")</f>
        <v/>
      </c>
    </row>
    <row r="169" spans="1:6">
      <c r="A169" t="str" cm="1">
        <f t="array" ref="A169">IF($F169="","",INDEX(CUT_LIST!$A$6:$A$1000,$F169))</f>
        <v/>
      </c>
      <c r="B169" t="str" cm="1">
        <f t="array" ref="B169">IF($F169="","",INDEX(CUT_LIST!$B$6:$B$1000,$F169))</f>
        <v/>
      </c>
      <c r="C169" t="str" cm="1">
        <f t="array" ref="C169">IF($F169="","",INDEX(CUT_LIST!$C$6:$C$1000,$F169))</f>
        <v/>
      </c>
      <c r="D169" t="str">
        <f>IF($F169="","",
  MIN(
    INDEX(CUT_LIST!$D$6:$D$1000,$F169),
    N(INDEX(CUT_LIST!$G$6:$G$1000,$F169))
  )
)</f>
        <v/>
      </c>
      <c r="E169" t="str" cm="1">
        <f t="array" ref="E169">IF($F169="","",INDEX(CUT_LIST!$H$6:$H$1000,$F169))</f>
        <v/>
      </c>
      <c r="F169" t="str" cm="1">
        <f t="array" ref="F169">IFERROR(
  SMALL(
    IF(
      (TRIM(UPPER(CUT_LIST!$F$6:$F$1000))="YES")*(N(CUT_LIST!$G$6:$G$1000)&gt;0),
      ROW(CUT_LIST!$F$6:$F$1000)-ROW(CUT_LIST!$F$6)+1
    ),
    ROWS($F$7:F169)
  ),
"")</f>
        <v/>
      </c>
    </row>
    <row r="170" spans="1:6">
      <c r="A170" t="str" cm="1">
        <f t="array" ref="A170">IF($F170="","",INDEX(CUT_LIST!$A$6:$A$1000,$F170))</f>
        <v/>
      </c>
      <c r="B170" t="str" cm="1">
        <f t="array" ref="B170">IF($F170="","",INDEX(CUT_LIST!$B$6:$B$1000,$F170))</f>
        <v/>
      </c>
      <c r="C170" t="str" cm="1">
        <f t="array" ref="C170">IF($F170="","",INDEX(CUT_LIST!$C$6:$C$1000,$F170))</f>
        <v/>
      </c>
      <c r="D170" t="str">
        <f>IF($F170="","",
  MIN(
    INDEX(CUT_LIST!$D$6:$D$1000,$F170),
    N(INDEX(CUT_LIST!$G$6:$G$1000,$F170))
  )
)</f>
        <v/>
      </c>
      <c r="E170" t="str" cm="1">
        <f t="array" ref="E170">IF($F170="","",INDEX(CUT_LIST!$H$6:$H$1000,$F170))</f>
        <v/>
      </c>
      <c r="F170" t="str" cm="1">
        <f t="array" ref="F170">IFERROR(
  SMALL(
    IF(
      (TRIM(UPPER(CUT_LIST!$F$6:$F$1000))="YES")*(N(CUT_LIST!$G$6:$G$1000)&gt;0),
      ROW(CUT_LIST!$F$6:$F$1000)-ROW(CUT_LIST!$F$6)+1
    ),
    ROWS($F$7:F170)
  ),
"")</f>
        <v/>
      </c>
    </row>
    <row r="171" spans="1:6">
      <c r="A171" t="str" cm="1">
        <f t="array" ref="A171">IF($F171="","",INDEX(CUT_LIST!$A$6:$A$1000,$F171))</f>
        <v/>
      </c>
      <c r="B171" t="str" cm="1">
        <f t="array" ref="B171">IF($F171="","",INDEX(CUT_LIST!$B$6:$B$1000,$F171))</f>
        <v/>
      </c>
      <c r="C171" t="str" cm="1">
        <f t="array" ref="C171">IF($F171="","",INDEX(CUT_LIST!$C$6:$C$1000,$F171))</f>
        <v/>
      </c>
      <c r="D171" t="str">
        <f>IF($F171="","",
  MIN(
    INDEX(CUT_LIST!$D$6:$D$1000,$F171),
    N(INDEX(CUT_LIST!$G$6:$G$1000,$F171))
  )
)</f>
        <v/>
      </c>
      <c r="E171" t="str" cm="1">
        <f t="array" ref="E171">IF($F171="","",INDEX(CUT_LIST!$H$6:$H$1000,$F171))</f>
        <v/>
      </c>
      <c r="F171" t="str" cm="1">
        <f t="array" ref="F171">IFERROR(
  SMALL(
    IF(
      (TRIM(UPPER(CUT_LIST!$F$6:$F$1000))="YES")*(N(CUT_LIST!$G$6:$G$1000)&gt;0),
      ROW(CUT_LIST!$F$6:$F$1000)-ROW(CUT_LIST!$F$6)+1
    ),
    ROWS($F$7:F171)
  ),
"")</f>
        <v/>
      </c>
    </row>
    <row r="172" spans="1:6">
      <c r="A172" t="str" cm="1">
        <f t="array" ref="A172">IF($F172="","",INDEX(CUT_LIST!$A$6:$A$1000,$F172))</f>
        <v/>
      </c>
      <c r="B172" t="str" cm="1">
        <f t="array" ref="B172">IF($F172="","",INDEX(CUT_LIST!$B$6:$B$1000,$F172))</f>
        <v/>
      </c>
      <c r="C172" t="str" cm="1">
        <f t="array" ref="C172">IF($F172="","",INDEX(CUT_LIST!$C$6:$C$1000,$F172))</f>
        <v/>
      </c>
      <c r="D172" t="str">
        <f>IF($F172="","",
  MIN(
    INDEX(CUT_LIST!$D$6:$D$1000,$F172),
    N(INDEX(CUT_LIST!$G$6:$G$1000,$F172))
  )
)</f>
        <v/>
      </c>
      <c r="E172" t="str" cm="1">
        <f t="array" ref="E172">IF($F172="","",INDEX(CUT_LIST!$H$6:$H$1000,$F172))</f>
        <v/>
      </c>
      <c r="F172" t="str" cm="1">
        <f t="array" ref="F172">IFERROR(
  SMALL(
    IF(
      (TRIM(UPPER(CUT_LIST!$F$6:$F$1000))="YES")*(N(CUT_LIST!$G$6:$G$1000)&gt;0),
      ROW(CUT_LIST!$F$6:$F$1000)-ROW(CUT_LIST!$F$6)+1
    ),
    ROWS($F$7:F172)
  ),
"")</f>
        <v/>
      </c>
    </row>
    <row r="173" spans="1:6">
      <c r="A173" t="str" cm="1">
        <f t="array" ref="A173">IF($F173="","",INDEX(CUT_LIST!$A$6:$A$1000,$F173))</f>
        <v/>
      </c>
      <c r="B173" t="str" cm="1">
        <f t="array" ref="B173">IF($F173="","",INDEX(CUT_LIST!$B$6:$B$1000,$F173))</f>
        <v/>
      </c>
      <c r="C173" t="str" cm="1">
        <f t="array" ref="C173">IF($F173="","",INDEX(CUT_LIST!$C$6:$C$1000,$F173))</f>
        <v/>
      </c>
      <c r="D173" t="str">
        <f>IF($F173="","",
  MIN(
    INDEX(CUT_LIST!$D$6:$D$1000,$F173),
    N(INDEX(CUT_LIST!$G$6:$G$1000,$F173))
  )
)</f>
        <v/>
      </c>
      <c r="E173" t="str" cm="1">
        <f t="array" ref="E173">IF($F173="","",INDEX(CUT_LIST!$H$6:$H$1000,$F173))</f>
        <v/>
      </c>
      <c r="F173" t="str" cm="1">
        <f t="array" ref="F173">IFERROR(
  SMALL(
    IF(
      (TRIM(UPPER(CUT_LIST!$F$6:$F$1000))="YES")*(N(CUT_LIST!$G$6:$G$1000)&gt;0),
      ROW(CUT_LIST!$F$6:$F$1000)-ROW(CUT_LIST!$F$6)+1
    ),
    ROWS($F$7:F173)
  ),
"")</f>
        <v/>
      </c>
    </row>
    <row r="174" spans="1:6">
      <c r="A174" t="str" cm="1">
        <f t="array" ref="A174">IF($F174="","",INDEX(CUT_LIST!$A$6:$A$1000,$F174))</f>
        <v/>
      </c>
      <c r="B174" t="str" cm="1">
        <f t="array" ref="B174">IF($F174="","",INDEX(CUT_LIST!$B$6:$B$1000,$F174))</f>
        <v/>
      </c>
      <c r="C174" t="str" cm="1">
        <f t="array" ref="C174">IF($F174="","",INDEX(CUT_LIST!$C$6:$C$1000,$F174))</f>
        <v/>
      </c>
      <c r="D174" t="str">
        <f>IF($F174="","",
  MIN(
    INDEX(CUT_LIST!$D$6:$D$1000,$F174),
    N(INDEX(CUT_LIST!$G$6:$G$1000,$F174))
  )
)</f>
        <v/>
      </c>
      <c r="E174" t="str" cm="1">
        <f t="array" ref="E174">IF($F174="","",INDEX(CUT_LIST!$H$6:$H$1000,$F174))</f>
        <v/>
      </c>
      <c r="F174" t="str" cm="1">
        <f t="array" ref="F174">IFERROR(
  SMALL(
    IF(
      (TRIM(UPPER(CUT_LIST!$F$6:$F$1000))="YES")*(N(CUT_LIST!$G$6:$G$1000)&gt;0),
      ROW(CUT_LIST!$F$6:$F$1000)-ROW(CUT_LIST!$F$6)+1
    ),
    ROWS($F$7:F174)
  ),
"")</f>
        <v/>
      </c>
    </row>
    <row r="175" spans="1:6">
      <c r="A175" t="str" cm="1">
        <f t="array" ref="A175">IF($F175="","",INDEX(CUT_LIST!$A$6:$A$1000,$F175))</f>
        <v/>
      </c>
      <c r="B175" t="str" cm="1">
        <f t="array" ref="B175">IF($F175="","",INDEX(CUT_LIST!$B$6:$B$1000,$F175))</f>
        <v/>
      </c>
      <c r="C175" t="str" cm="1">
        <f t="array" ref="C175">IF($F175="","",INDEX(CUT_LIST!$C$6:$C$1000,$F175))</f>
        <v/>
      </c>
      <c r="D175" t="str">
        <f>IF($F175="","",
  MIN(
    INDEX(CUT_LIST!$D$6:$D$1000,$F175),
    N(INDEX(CUT_LIST!$G$6:$G$1000,$F175))
  )
)</f>
        <v/>
      </c>
      <c r="E175" t="str" cm="1">
        <f t="array" ref="E175">IF($F175="","",INDEX(CUT_LIST!$H$6:$H$1000,$F175))</f>
        <v/>
      </c>
      <c r="F175" t="str" cm="1">
        <f t="array" ref="F175">IFERROR(
  SMALL(
    IF(
      (TRIM(UPPER(CUT_LIST!$F$6:$F$1000))="YES")*(N(CUT_LIST!$G$6:$G$1000)&gt;0),
      ROW(CUT_LIST!$F$6:$F$1000)-ROW(CUT_LIST!$F$6)+1
    ),
    ROWS($F$7:F175)
  ),
"")</f>
        <v/>
      </c>
    </row>
    <row r="176" spans="1:6">
      <c r="A176" t="str" cm="1">
        <f t="array" ref="A176">IF($F176="","",INDEX(CUT_LIST!$A$6:$A$1000,$F176))</f>
        <v/>
      </c>
      <c r="B176" t="str" cm="1">
        <f t="array" ref="B176">IF($F176="","",INDEX(CUT_LIST!$B$6:$B$1000,$F176))</f>
        <v/>
      </c>
      <c r="C176" t="str" cm="1">
        <f t="array" ref="C176">IF($F176="","",INDEX(CUT_LIST!$C$6:$C$1000,$F176))</f>
        <v/>
      </c>
      <c r="D176" t="str">
        <f>IF($F176="","",
  MIN(
    INDEX(CUT_LIST!$D$6:$D$1000,$F176),
    N(INDEX(CUT_LIST!$G$6:$G$1000,$F176))
  )
)</f>
        <v/>
      </c>
      <c r="E176" t="str" cm="1">
        <f t="array" ref="E176">IF($F176="","",INDEX(CUT_LIST!$H$6:$H$1000,$F176))</f>
        <v/>
      </c>
      <c r="F176" t="str" cm="1">
        <f t="array" ref="F176">IFERROR(
  SMALL(
    IF(
      (TRIM(UPPER(CUT_LIST!$F$6:$F$1000))="YES")*(N(CUT_LIST!$G$6:$G$1000)&gt;0),
      ROW(CUT_LIST!$F$6:$F$1000)-ROW(CUT_LIST!$F$6)+1
    ),
    ROWS($F$7:F176)
  ),
"")</f>
        <v/>
      </c>
    </row>
    <row r="177" spans="1:6">
      <c r="A177" t="str" cm="1">
        <f t="array" ref="A177">IF($F177="","",INDEX(CUT_LIST!$A$6:$A$1000,$F177))</f>
        <v/>
      </c>
      <c r="B177" t="str" cm="1">
        <f t="array" ref="B177">IF($F177="","",INDEX(CUT_LIST!$B$6:$B$1000,$F177))</f>
        <v/>
      </c>
      <c r="C177" t="str" cm="1">
        <f t="array" ref="C177">IF($F177="","",INDEX(CUT_LIST!$C$6:$C$1000,$F177))</f>
        <v/>
      </c>
      <c r="D177" t="str">
        <f>IF($F177="","",
  MIN(
    INDEX(CUT_LIST!$D$6:$D$1000,$F177),
    N(INDEX(CUT_LIST!$G$6:$G$1000,$F177))
  )
)</f>
        <v/>
      </c>
      <c r="E177" t="str" cm="1">
        <f t="array" ref="E177">IF($F177="","",INDEX(CUT_LIST!$H$6:$H$1000,$F177))</f>
        <v/>
      </c>
      <c r="F177" t="str" cm="1">
        <f t="array" ref="F177">IFERROR(
  SMALL(
    IF(
      (TRIM(UPPER(CUT_LIST!$F$6:$F$1000))="YES")*(N(CUT_LIST!$G$6:$G$1000)&gt;0),
      ROW(CUT_LIST!$F$6:$F$1000)-ROW(CUT_LIST!$F$6)+1
    ),
    ROWS($F$7:F177)
  ),
"")</f>
        <v/>
      </c>
    </row>
    <row r="178" spans="1:6">
      <c r="A178" t="str" cm="1">
        <f t="array" ref="A178">IF($F178="","",INDEX(CUT_LIST!$A$6:$A$1000,$F178))</f>
        <v/>
      </c>
      <c r="B178" t="str" cm="1">
        <f t="array" ref="B178">IF($F178="","",INDEX(CUT_LIST!$B$6:$B$1000,$F178))</f>
        <v/>
      </c>
      <c r="C178" t="str" cm="1">
        <f t="array" ref="C178">IF($F178="","",INDEX(CUT_LIST!$C$6:$C$1000,$F178))</f>
        <v/>
      </c>
      <c r="D178" t="str">
        <f>IF($F178="","",
  MIN(
    INDEX(CUT_LIST!$D$6:$D$1000,$F178),
    N(INDEX(CUT_LIST!$G$6:$G$1000,$F178))
  )
)</f>
        <v/>
      </c>
      <c r="E178" t="str" cm="1">
        <f t="array" ref="E178">IF($F178="","",INDEX(CUT_LIST!$H$6:$H$1000,$F178))</f>
        <v/>
      </c>
      <c r="F178" t="str" cm="1">
        <f t="array" ref="F178">IFERROR(
  SMALL(
    IF(
      (TRIM(UPPER(CUT_LIST!$F$6:$F$1000))="YES")*(N(CUT_LIST!$G$6:$G$1000)&gt;0),
      ROW(CUT_LIST!$F$6:$F$1000)-ROW(CUT_LIST!$F$6)+1
    ),
    ROWS($F$7:F178)
  ),
"")</f>
        <v/>
      </c>
    </row>
    <row r="179" spans="1:6">
      <c r="A179" t="str" cm="1">
        <f t="array" ref="A179">IF($F179="","",INDEX(CUT_LIST!$A$6:$A$1000,$F179))</f>
        <v/>
      </c>
      <c r="B179" t="str" cm="1">
        <f t="array" ref="B179">IF($F179="","",INDEX(CUT_LIST!$B$6:$B$1000,$F179))</f>
        <v/>
      </c>
      <c r="C179" t="str" cm="1">
        <f t="array" ref="C179">IF($F179="","",INDEX(CUT_LIST!$C$6:$C$1000,$F179))</f>
        <v/>
      </c>
      <c r="D179" t="str">
        <f>IF($F179="","",
  MIN(
    INDEX(CUT_LIST!$D$6:$D$1000,$F179),
    N(INDEX(CUT_LIST!$G$6:$G$1000,$F179))
  )
)</f>
        <v/>
      </c>
      <c r="E179" t="str" cm="1">
        <f t="array" ref="E179">IF($F179="","",INDEX(CUT_LIST!$H$6:$H$1000,$F179))</f>
        <v/>
      </c>
      <c r="F179" t="str" cm="1">
        <f t="array" ref="F179">IFERROR(
  SMALL(
    IF(
      (TRIM(UPPER(CUT_LIST!$F$6:$F$1000))="YES")*(N(CUT_LIST!$G$6:$G$1000)&gt;0),
      ROW(CUT_LIST!$F$6:$F$1000)-ROW(CUT_LIST!$F$6)+1
    ),
    ROWS($F$7:F179)
  ),
"")</f>
        <v/>
      </c>
    </row>
    <row r="180" spans="1:6">
      <c r="A180" t="str" cm="1">
        <f t="array" ref="A180">IF($F180="","",INDEX(CUT_LIST!$A$6:$A$1000,$F180))</f>
        <v/>
      </c>
      <c r="B180" t="str" cm="1">
        <f t="array" ref="B180">IF($F180="","",INDEX(CUT_LIST!$B$6:$B$1000,$F180))</f>
        <v/>
      </c>
      <c r="C180" t="str" cm="1">
        <f t="array" ref="C180">IF($F180="","",INDEX(CUT_LIST!$C$6:$C$1000,$F180))</f>
        <v/>
      </c>
      <c r="D180" t="str">
        <f>IF($F180="","",
  MIN(
    INDEX(CUT_LIST!$D$6:$D$1000,$F180),
    N(INDEX(CUT_LIST!$G$6:$G$1000,$F180))
  )
)</f>
        <v/>
      </c>
      <c r="E180" t="str" cm="1">
        <f t="array" ref="E180">IF($F180="","",INDEX(CUT_LIST!$H$6:$H$1000,$F180))</f>
        <v/>
      </c>
      <c r="F180" t="str" cm="1">
        <f t="array" ref="F180">IFERROR(
  SMALL(
    IF(
      (TRIM(UPPER(CUT_LIST!$F$6:$F$1000))="YES")*(N(CUT_LIST!$G$6:$G$1000)&gt;0),
      ROW(CUT_LIST!$F$6:$F$1000)-ROW(CUT_LIST!$F$6)+1
    ),
    ROWS($F$7:F180)
  ),
"")</f>
        <v/>
      </c>
    </row>
    <row r="181" spans="1:6">
      <c r="A181" t="str" cm="1">
        <f t="array" ref="A181">IF($F181="","",INDEX(CUT_LIST!$A$6:$A$1000,$F181))</f>
        <v/>
      </c>
      <c r="B181" t="str" cm="1">
        <f t="array" ref="B181">IF($F181="","",INDEX(CUT_LIST!$B$6:$B$1000,$F181))</f>
        <v/>
      </c>
      <c r="C181" t="str" cm="1">
        <f t="array" ref="C181">IF($F181="","",INDEX(CUT_LIST!$C$6:$C$1000,$F181))</f>
        <v/>
      </c>
      <c r="D181" t="str">
        <f>IF($F181="","",
  MIN(
    INDEX(CUT_LIST!$D$6:$D$1000,$F181),
    N(INDEX(CUT_LIST!$G$6:$G$1000,$F181))
  )
)</f>
        <v/>
      </c>
      <c r="E181" t="str" cm="1">
        <f t="array" ref="E181">IF($F181="","",INDEX(CUT_LIST!$H$6:$H$1000,$F181))</f>
        <v/>
      </c>
      <c r="F181" t="str" cm="1">
        <f t="array" ref="F181">IFERROR(
  SMALL(
    IF(
      (TRIM(UPPER(CUT_LIST!$F$6:$F$1000))="YES")*(N(CUT_LIST!$G$6:$G$1000)&gt;0),
      ROW(CUT_LIST!$F$6:$F$1000)-ROW(CUT_LIST!$F$6)+1
    ),
    ROWS($F$7:F181)
  ),
"")</f>
        <v/>
      </c>
    </row>
    <row r="182" spans="1:6">
      <c r="A182" t="str" cm="1">
        <f t="array" ref="A182">IF($F182="","",INDEX(CUT_LIST!$A$6:$A$1000,$F182))</f>
        <v/>
      </c>
      <c r="B182" t="str" cm="1">
        <f t="array" ref="B182">IF($F182="","",INDEX(CUT_LIST!$B$6:$B$1000,$F182))</f>
        <v/>
      </c>
      <c r="C182" t="str" cm="1">
        <f t="array" ref="C182">IF($F182="","",INDEX(CUT_LIST!$C$6:$C$1000,$F182))</f>
        <v/>
      </c>
      <c r="D182" t="str">
        <f>IF($F182="","",
  MIN(
    INDEX(CUT_LIST!$D$6:$D$1000,$F182),
    N(INDEX(CUT_LIST!$G$6:$G$1000,$F182))
  )
)</f>
        <v/>
      </c>
      <c r="E182" t="str" cm="1">
        <f t="array" ref="E182">IF($F182="","",INDEX(CUT_LIST!$H$6:$H$1000,$F182))</f>
        <v/>
      </c>
      <c r="F182" t="str" cm="1">
        <f t="array" ref="F182">IFERROR(
  SMALL(
    IF(
      (TRIM(UPPER(CUT_LIST!$F$6:$F$1000))="YES")*(N(CUT_LIST!$G$6:$G$1000)&gt;0),
      ROW(CUT_LIST!$F$6:$F$1000)-ROW(CUT_LIST!$F$6)+1
    ),
    ROWS($F$7:F182)
  ),
"")</f>
        <v/>
      </c>
    </row>
    <row r="183" spans="1:6">
      <c r="A183" t="str" cm="1">
        <f t="array" ref="A183">IF($F183="","",INDEX(CUT_LIST!$A$6:$A$1000,$F183))</f>
        <v/>
      </c>
      <c r="B183" t="str" cm="1">
        <f t="array" ref="B183">IF($F183="","",INDEX(CUT_LIST!$B$6:$B$1000,$F183))</f>
        <v/>
      </c>
      <c r="C183" t="str" cm="1">
        <f t="array" ref="C183">IF($F183="","",INDEX(CUT_LIST!$C$6:$C$1000,$F183))</f>
        <v/>
      </c>
      <c r="D183" t="str">
        <f>IF($F183="","",
  MIN(
    INDEX(CUT_LIST!$D$6:$D$1000,$F183),
    N(INDEX(CUT_LIST!$G$6:$G$1000,$F183))
  )
)</f>
        <v/>
      </c>
      <c r="E183" t="str" cm="1">
        <f t="array" ref="E183">IF($F183="","",INDEX(CUT_LIST!$H$6:$H$1000,$F183))</f>
        <v/>
      </c>
      <c r="F183" t="str" cm="1">
        <f t="array" ref="F183">IFERROR(
  SMALL(
    IF(
      (TRIM(UPPER(CUT_LIST!$F$6:$F$1000))="YES")*(N(CUT_LIST!$G$6:$G$1000)&gt;0),
      ROW(CUT_LIST!$F$6:$F$1000)-ROW(CUT_LIST!$F$6)+1
    ),
    ROWS($F$7:F183)
  ),
"")</f>
        <v/>
      </c>
    </row>
    <row r="184" spans="1:6">
      <c r="A184" t="str" cm="1">
        <f t="array" ref="A184">IF($F184="","",INDEX(CUT_LIST!$A$6:$A$1000,$F184))</f>
        <v/>
      </c>
      <c r="B184" t="str" cm="1">
        <f t="array" ref="B184">IF($F184="","",INDEX(CUT_LIST!$B$6:$B$1000,$F184))</f>
        <v/>
      </c>
      <c r="C184" t="str" cm="1">
        <f t="array" ref="C184">IF($F184="","",INDEX(CUT_LIST!$C$6:$C$1000,$F184))</f>
        <v/>
      </c>
      <c r="D184" t="str">
        <f>IF($F184="","",
  MIN(
    INDEX(CUT_LIST!$D$6:$D$1000,$F184),
    N(INDEX(CUT_LIST!$G$6:$G$1000,$F184))
  )
)</f>
        <v/>
      </c>
      <c r="E184" t="str" cm="1">
        <f t="array" ref="E184">IF($F184="","",INDEX(CUT_LIST!$H$6:$H$1000,$F184))</f>
        <v/>
      </c>
      <c r="F184" t="str" cm="1">
        <f t="array" ref="F184">IFERROR(
  SMALL(
    IF(
      (TRIM(UPPER(CUT_LIST!$F$6:$F$1000))="YES")*(N(CUT_LIST!$G$6:$G$1000)&gt;0),
      ROW(CUT_LIST!$F$6:$F$1000)-ROW(CUT_LIST!$F$6)+1
    ),
    ROWS($F$7:F184)
  ),
"")</f>
        <v/>
      </c>
    </row>
    <row r="185" spans="1:6">
      <c r="A185" t="str" cm="1">
        <f t="array" ref="A185">IF($F185="","",INDEX(CUT_LIST!$A$6:$A$1000,$F185))</f>
        <v/>
      </c>
      <c r="B185" t="str" cm="1">
        <f t="array" ref="B185">IF($F185="","",INDEX(CUT_LIST!$B$6:$B$1000,$F185))</f>
        <v/>
      </c>
      <c r="C185" t="str" cm="1">
        <f t="array" ref="C185">IF($F185="","",INDEX(CUT_LIST!$C$6:$C$1000,$F185))</f>
        <v/>
      </c>
      <c r="D185" t="str">
        <f>IF($F185="","",
  MIN(
    INDEX(CUT_LIST!$D$6:$D$1000,$F185),
    N(INDEX(CUT_LIST!$G$6:$G$1000,$F185))
  )
)</f>
        <v/>
      </c>
      <c r="E185" t="str" cm="1">
        <f t="array" ref="E185">IF($F185="","",INDEX(CUT_LIST!$H$6:$H$1000,$F185))</f>
        <v/>
      </c>
      <c r="F185" t="str" cm="1">
        <f t="array" ref="F185">IFERROR(
  SMALL(
    IF(
      (TRIM(UPPER(CUT_LIST!$F$6:$F$1000))="YES")*(N(CUT_LIST!$G$6:$G$1000)&gt;0),
      ROW(CUT_LIST!$F$6:$F$1000)-ROW(CUT_LIST!$F$6)+1
    ),
    ROWS($F$7:F185)
  ),
"")</f>
        <v/>
      </c>
    </row>
    <row r="186" spans="1:6">
      <c r="A186" t="str" cm="1">
        <f t="array" ref="A186">IF($F186="","",INDEX(CUT_LIST!$A$6:$A$1000,$F186))</f>
        <v/>
      </c>
      <c r="B186" t="str" cm="1">
        <f t="array" ref="B186">IF($F186="","",INDEX(CUT_LIST!$B$6:$B$1000,$F186))</f>
        <v/>
      </c>
      <c r="C186" t="str" cm="1">
        <f t="array" ref="C186">IF($F186="","",INDEX(CUT_LIST!$C$6:$C$1000,$F186))</f>
        <v/>
      </c>
      <c r="D186" t="str">
        <f>IF($F186="","",
  MIN(
    INDEX(CUT_LIST!$D$6:$D$1000,$F186),
    N(INDEX(CUT_LIST!$G$6:$G$1000,$F186))
  )
)</f>
        <v/>
      </c>
      <c r="E186" t="str" cm="1">
        <f t="array" ref="E186">IF($F186="","",INDEX(CUT_LIST!$H$6:$H$1000,$F186))</f>
        <v/>
      </c>
      <c r="F186" t="str" cm="1">
        <f t="array" ref="F186">IFERROR(
  SMALL(
    IF(
      (TRIM(UPPER(CUT_LIST!$F$6:$F$1000))="YES")*(N(CUT_LIST!$G$6:$G$1000)&gt;0),
      ROW(CUT_LIST!$F$6:$F$1000)-ROW(CUT_LIST!$F$6)+1
    ),
    ROWS($F$7:F186)
  ),
"")</f>
        <v/>
      </c>
    </row>
    <row r="187" spans="1:6">
      <c r="A187" t="str" cm="1">
        <f t="array" ref="A187">IF($F187="","",INDEX(CUT_LIST!$A$6:$A$1000,$F187))</f>
        <v/>
      </c>
      <c r="B187" t="str" cm="1">
        <f t="array" ref="B187">IF($F187="","",INDEX(CUT_LIST!$B$6:$B$1000,$F187))</f>
        <v/>
      </c>
      <c r="C187" t="str" cm="1">
        <f t="array" ref="C187">IF($F187="","",INDEX(CUT_LIST!$C$6:$C$1000,$F187))</f>
        <v/>
      </c>
      <c r="D187" t="str">
        <f>IF($F187="","",
  MIN(
    INDEX(CUT_LIST!$D$6:$D$1000,$F187),
    N(INDEX(CUT_LIST!$G$6:$G$1000,$F187))
  )
)</f>
        <v/>
      </c>
      <c r="E187" t="str" cm="1">
        <f t="array" ref="E187">IF($F187="","",INDEX(CUT_LIST!$H$6:$H$1000,$F187))</f>
        <v/>
      </c>
      <c r="F187" t="str" cm="1">
        <f t="array" ref="F187">IFERROR(
  SMALL(
    IF(
      (TRIM(UPPER(CUT_LIST!$F$6:$F$1000))="YES")*(N(CUT_LIST!$G$6:$G$1000)&gt;0),
      ROW(CUT_LIST!$F$6:$F$1000)-ROW(CUT_LIST!$F$6)+1
    ),
    ROWS($F$7:F187)
  ),
"")</f>
        <v/>
      </c>
    </row>
    <row r="188" spans="1:6">
      <c r="A188" t="str" cm="1">
        <f t="array" ref="A188">IF($F188="","",INDEX(CUT_LIST!$A$6:$A$1000,$F188))</f>
        <v/>
      </c>
      <c r="B188" t="str" cm="1">
        <f t="array" ref="B188">IF($F188="","",INDEX(CUT_LIST!$B$6:$B$1000,$F188))</f>
        <v/>
      </c>
      <c r="C188" t="str" cm="1">
        <f t="array" ref="C188">IF($F188="","",INDEX(CUT_LIST!$C$6:$C$1000,$F188))</f>
        <v/>
      </c>
      <c r="D188" t="str">
        <f>IF($F188="","",
  MIN(
    INDEX(CUT_LIST!$D$6:$D$1000,$F188),
    N(INDEX(CUT_LIST!$G$6:$G$1000,$F188))
  )
)</f>
        <v/>
      </c>
      <c r="E188" t="str" cm="1">
        <f t="array" ref="E188">IF($F188="","",INDEX(CUT_LIST!$H$6:$H$1000,$F188))</f>
        <v/>
      </c>
      <c r="F188" t="str" cm="1">
        <f t="array" ref="F188">IFERROR(
  SMALL(
    IF(
      (TRIM(UPPER(CUT_LIST!$F$6:$F$1000))="YES")*(N(CUT_LIST!$G$6:$G$1000)&gt;0),
      ROW(CUT_LIST!$F$6:$F$1000)-ROW(CUT_LIST!$F$6)+1
    ),
    ROWS($F$7:F188)
  ),
"")</f>
        <v/>
      </c>
    </row>
    <row r="189" spans="1:6">
      <c r="A189" t="str" cm="1">
        <f t="array" ref="A189">IF($F189="","",INDEX(CUT_LIST!$A$6:$A$1000,$F189))</f>
        <v/>
      </c>
      <c r="B189" t="str" cm="1">
        <f t="array" ref="B189">IF($F189="","",INDEX(CUT_LIST!$B$6:$B$1000,$F189))</f>
        <v/>
      </c>
      <c r="C189" t="str" cm="1">
        <f t="array" ref="C189">IF($F189="","",INDEX(CUT_LIST!$C$6:$C$1000,$F189))</f>
        <v/>
      </c>
      <c r="D189" t="str">
        <f>IF($F189="","",
  MIN(
    INDEX(CUT_LIST!$D$6:$D$1000,$F189),
    N(INDEX(CUT_LIST!$G$6:$G$1000,$F189))
  )
)</f>
        <v/>
      </c>
      <c r="E189" t="str" cm="1">
        <f t="array" ref="E189">IF($F189="","",INDEX(CUT_LIST!$H$6:$H$1000,$F189))</f>
        <v/>
      </c>
      <c r="F189" t="str" cm="1">
        <f t="array" ref="F189">IFERROR(
  SMALL(
    IF(
      (TRIM(UPPER(CUT_LIST!$F$6:$F$1000))="YES")*(N(CUT_LIST!$G$6:$G$1000)&gt;0),
      ROW(CUT_LIST!$F$6:$F$1000)-ROW(CUT_LIST!$F$6)+1
    ),
    ROWS($F$7:F189)
  ),
"")</f>
        <v/>
      </c>
    </row>
    <row r="190" spans="1:6">
      <c r="A190" t="str" cm="1">
        <f t="array" ref="A190">IF($F190="","",INDEX(CUT_LIST!$A$6:$A$1000,$F190))</f>
        <v/>
      </c>
      <c r="B190" t="str" cm="1">
        <f t="array" ref="B190">IF($F190="","",INDEX(CUT_LIST!$B$6:$B$1000,$F190))</f>
        <v/>
      </c>
      <c r="C190" t="str" cm="1">
        <f t="array" ref="C190">IF($F190="","",INDEX(CUT_LIST!$C$6:$C$1000,$F190))</f>
        <v/>
      </c>
      <c r="D190" t="str">
        <f>IF($F190="","",
  MIN(
    INDEX(CUT_LIST!$D$6:$D$1000,$F190),
    N(INDEX(CUT_LIST!$G$6:$G$1000,$F190))
  )
)</f>
        <v/>
      </c>
      <c r="E190" t="str" cm="1">
        <f t="array" ref="E190">IF($F190="","",INDEX(CUT_LIST!$H$6:$H$1000,$F190))</f>
        <v/>
      </c>
      <c r="F190" t="str" cm="1">
        <f t="array" ref="F190">IFERROR(
  SMALL(
    IF(
      (TRIM(UPPER(CUT_LIST!$F$6:$F$1000))="YES")*(N(CUT_LIST!$G$6:$G$1000)&gt;0),
      ROW(CUT_LIST!$F$6:$F$1000)-ROW(CUT_LIST!$F$6)+1
    ),
    ROWS($F$7:F190)
  ),
"")</f>
        <v/>
      </c>
    </row>
    <row r="191" spans="1:6">
      <c r="A191" t="str" cm="1">
        <f t="array" ref="A191">IF($F191="","",INDEX(CUT_LIST!$A$6:$A$1000,$F191))</f>
        <v/>
      </c>
      <c r="B191" t="str" cm="1">
        <f t="array" ref="B191">IF($F191="","",INDEX(CUT_LIST!$B$6:$B$1000,$F191))</f>
        <v/>
      </c>
      <c r="C191" t="str" cm="1">
        <f t="array" ref="C191">IF($F191="","",INDEX(CUT_LIST!$C$6:$C$1000,$F191))</f>
        <v/>
      </c>
      <c r="D191" t="str">
        <f>IF($F191="","",
  MIN(
    INDEX(CUT_LIST!$D$6:$D$1000,$F191),
    N(INDEX(CUT_LIST!$G$6:$G$1000,$F191))
  )
)</f>
        <v/>
      </c>
      <c r="E191" t="str" cm="1">
        <f t="array" ref="E191">IF($F191="","",INDEX(CUT_LIST!$H$6:$H$1000,$F191))</f>
        <v/>
      </c>
      <c r="F191" t="str" cm="1">
        <f t="array" ref="F191">IFERROR(
  SMALL(
    IF(
      (TRIM(UPPER(CUT_LIST!$F$6:$F$1000))="YES")*(N(CUT_LIST!$G$6:$G$1000)&gt;0),
      ROW(CUT_LIST!$F$6:$F$1000)-ROW(CUT_LIST!$F$6)+1
    ),
    ROWS($F$7:F191)
  ),
"")</f>
        <v/>
      </c>
    </row>
    <row r="192" spans="1:6">
      <c r="A192" t="str" cm="1">
        <f t="array" ref="A192">IF($F192="","",INDEX(CUT_LIST!$A$6:$A$1000,$F192))</f>
        <v/>
      </c>
      <c r="B192" t="str" cm="1">
        <f t="array" ref="B192">IF($F192="","",INDEX(CUT_LIST!$B$6:$B$1000,$F192))</f>
        <v/>
      </c>
      <c r="C192" t="str" cm="1">
        <f t="array" ref="C192">IF($F192="","",INDEX(CUT_LIST!$C$6:$C$1000,$F192))</f>
        <v/>
      </c>
      <c r="D192" t="str">
        <f>IF($F192="","",
  MIN(
    INDEX(CUT_LIST!$D$6:$D$1000,$F192),
    N(INDEX(CUT_LIST!$G$6:$G$1000,$F192))
  )
)</f>
        <v/>
      </c>
      <c r="E192" t="str" cm="1">
        <f t="array" ref="E192">IF($F192="","",INDEX(CUT_LIST!$H$6:$H$1000,$F192))</f>
        <v/>
      </c>
      <c r="F192" t="str" cm="1">
        <f t="array" ref="F192">IFERROR(
  SMALL(
    IF(
      (TRIM(UPPER(CUT_LIST!$F$6:$F$1000))="YES")*(N(CUT_LIST!$G$6:$G$1000)&gt;0),
      ROW(CUT_LIST!$F$6:$F$1000)-ROW(CUT_LIST!$F$6)+1
    ),
    ROWS($F$7:F192)
  ),
"")</f>
        <v/>
      </c>
    </row>
    <row r="193" spans="1:6">
      <c r="A193" t="str" cm="1">
        <f t="array" ref="A193">IF($F193="","",INDEX(CUT_LIST!$A$6:$A$1000,$F193))</f>
        <v/>
      </c>
      <c r="B193" t="str" cm="1">
        <f t="array" ref="B193">IF($F193="","",INDEX(CUT_LIST!$B$6:$B$1000,$F193))</f>
        <v/>
      </c>
      <c r="C193" t="str" cm="1">
        <f t="array" ref="C193">IF($F193="","",INDEX(CUT_LIST!$C$6:$C$1000,$F193))</f>
        <v/>
      </c>
      <c r="D193" t="str">
        <f>IF($F193="","",
  MIN(
    INDEX(CUT_LIST!$D$6:$D$1000,$F193),
    N(INDEX(CUT_LIST!$G$6:$G$1000,$F193))
  )
)</f>
        <v/>
      </c>
      <c r="E193" t="str" cm="1">
        <f t="array" ref="E193">IF($F193="","",INDEX(CUT_LIST!$H$6:$H$1000,$F193))</f>
        <v/>
      </c>
      <c r="F193" t="str" cm="1">
        <f t="array" ref="F193">IFERROR(
  SMALL(
    IF(
      (TRIM(UPPER(CUT_LIST!$F$6:$F$1000))="YES")*(N(CUT_LIST!$G$6:$G$1000)&gt;0),
      ROW(CUT_LIST!$F$6:$F$1000)-ROW(CUT_LIST!$F$6)+1
    ),
    ROWS($F$7:F193)
  ),
"")</f>
        <v/>
      </c>
    </row>
    <row r="194" spans="1:6">
      <c r="A194" t="str" cm="1">
        <f t="array" ref="A194">IF($F194="","",INDEX(CUT_LIST!$A$6:$A$1000,$F194))</f>
        <v/>
      </c>
      <c r="B194" t="str" cm="1">
        <f t="array" ref="B194">IF($F194="","",INDEX(CUT_LIST!$B$6:$B$1000,$F194))</f>
        <v/>
      </c>
      <c r="C194" t="str" cm="1">
        <f t="array" ref="C194">IF($F194="","",INDEX(CUT_LIST!$C$6:$C$1000,$F194))</f>
        <v/>
      </c>
      <c r="D194" t="str">
        <f>IF($F194="","",
  MIN(
    INDEX(CUT_LIST!$D$6:$D$1000,$F194),
    N(INDEX(CUT_LIST!$G$6:$G$1000,$F194))
  )
)</f>
        <v/>
      </c>
      <c r="E194" t="str" cm="1">
        <f t="array" ref="E194">IF($F194="","",INDEX(CUT_LIST!$H$6:$H$1000,$F194))</f>
        <v/>
      </c>
      <c r="F194" t="str" cm="1">
        <f t="array" ref="F194">IFERROR(
  SMALL(
    IF(
      (TRIM(UPPER(CUT_LIST!$F$6:$F$1000))="YES")*(N(CUT_LIST!$G$6:$G$1000)&gt;0),
      ROW(CUT_LIST!$F$6:$F$1000)-ROW(CUT_LIST!$F$6)+1
    ),
    ROWS($F$7:F194)
  ),
"")</f>
        <v/>
      </c>
    </row>
    <row r="195" spans="1:6">
      <c r="A195" t="str" cm="1">
        <f t="array" ref="A195">IF($F195="","",INDEX(CUT_LIST!$A$6:$A$1000,$F195))</f>
        <v/>
      </c>
      <c r="B195" t="str" cm="1">
        <f t="array" ref="B195">IF($F195="","",INDEX(CUT_LIST!$B$6:$B$1000,$F195))</f>
        <v/>
      </c>
      <c r="C195" t="str" cm="1">
        <f t="array" ref="C195">IF($F195="","",INDEX(CUT_LIST!$C$6:$C$1000,$F195))</f>
        <v/>
      </c>
      <c r="D195" t="str">
        <f>IF($F195="","",
  MIN(
    INDEX(CUT_LIST!$D$6:$D$1000,$F195),
    N(INDEX(CUT_LIST!$G$6:$G$1000,$F195))
  )
)</f>
        <v/>
      </c>
      <c r="E195" t="str" cm="1">
        <f t="array" ref="E195">IF($F195="","",INDEX(CUT_LIST!$H$6:$H$1000,$F195))</f>
        <v/>
      </c>
      <c r="F195" t="str" cm="1">
        <f t="array" ref="F195">IFERROR(
  SMALL(
    IF(
      (TRIM(UPPER(CUT_LIST!$F$6:$F$1000))="YES")*(N(CUT_LIST!$G$6:$G$1000)&gt;0),
      ROW(CUT_LIST!$F$6:$F$1000)-ROW(CUT_LIST!$F$6)+1
    ),
    ROWS($F$7:F195)
  ),
"")</f>
        <v/>
      </c>
    </row>
    <row r="196" spans="1:6">
      <c r="A196" t="str" cm="1">
        <f t="array" ref="A196">IF($F196="","",INDEX(CUT_LIST!$A$6:$A$1000,$F196))</f>
        <v/>
      </c>
      <c r="B196" t="str" cm="1">
        <f t="array" ref="B196">IF($F196="","",INDEX(CUT_LIST!$B$6:$B$1000,$F196))</f>
        <v/>
      </c>
      <c r="C196" t="str" cm="1">
        <f t="array" ref="C196">IF($F196="","",INDEX(CUT_LIST!$C$6:$C$1000,$F196))</f>
        <v/>
      </c>
      <c r="D196" t="str">
        <f>IF($F196="","",
  MIN(
    INDEX(CUT_LIST!$D$6:$D$1000,$F196),
    N(INDEX(CUT_LIST!$G$6:$G$1000,$F196))
  )
)</f>
        <v/>
      </c>
      <c r="E196" t="str" cm="1">
        <f t="array" ref="E196">IF($F196="","",INDEX(CUT_LIST!$H$6:$H$1000,$F196))</f>
        <v/>
      </c>
      <c r="F196" t="str" cm="1">
        <f t="array" ref="F196">IFERROR(
  SMALL(
    IF(
      (TRIM(UPPER(CUT_LIST!$F$6:$F$1000))="YES")*(N(CUT_LIST!$G$6:$G$1000)&gt;0),
      ROW(CUT_LIST!$F$6:$F$1000)-ROW(CUT_LIST!$F$6)+1
    ),
    ROWS($F$7:F196)
  ),
"")</f>
        <v/>
      </c>
    </row>
    <row r="197" spans="1:6">
      <c r="A197" t="str" cm="1">
        <f t="array" ref="A197">IF($F197="","",INDEX(CUT_LIST!$A$6:$A$1000,$F197))</f>
        <v/>
      </c>
      <c r="B197" t="str" cm="1">
        <f t="array" ref="B197">IF($F197="","",INDEX(CUT_LIST!$B$6:$B$1000,$F197))</f>
        <v/>
      </c>
      <c r="C197" t="str" cm="1">
        <f t="array" ref="C197">IF($F197="","",INDEX(CUT_LIST!$C$6:$C$1000,$F197))</f>
        <v/>
      </c>
      <c r="D197" t="str">
        <f>IF($F197="","",
  MIN(
    INDEX(CUT_LIST!$D$6:$D$1000,$F197),
    N(INDEX(CUT_LIST!$G$6:$G$1000,$F197))
  )
)</f>
        <v/>
      </c>
      <c r="E197" t="str" cm="1">
        <f t="array" ref="E197">IF($F197="","",INDEX(CUT_LIST!$H$6:$H$1000,$F197))</f>
        <v/>
      </c>
      <c r="F197" t="str" cm="1">
        <f t="array" ref="F197">IFERROR(
  SMALL(
    IF(
      (TRIM(UPPER(CUT_LIST!$F$6:$F$1000))="YES")*(N(CUT_LIST!$G$6:$G$1000)&gt;0),
      ROW(CUT_LIST!$F$6:$F$1000)-ROW(CUT_LIST!$F$6)+1
    ),
    ROWS($F$7:F197)
  ),
"")</f>
        <v/>
      </c>
    </row>
    <row r="198" spans="1:6">
      <c r="A198" t="str" cm="1">
        <f t="array" ref="A198">IF($F198="","",INDEX(CUT_LIST!$A$6:$A$1000,$F198))</f>
        <v/>
      </c>
      <c r="B198" t="str" cm="1">
        <f t="array" ref="B198">IF($F198="","",INDEX(CUT_LIST!$B$6:$B$1000,$F198))</f>
        <v/>
      </c>
      <c r="C198" t="str" cm="1">
        <f t="array" ref="C198">IF($F198="","",INDEX(CUT_LIST!$C$6:$C$1000,$F198))</f>
        <v/>
      </c>
      <c r="D198" t="str">
        <f>IF($F198="","",
  MIN(
    INDEX(CUT_LIST!$D$6:$D$1000,$F198),
    N(INDEX(CUT_LIST!$G$6:$G$1000,$F198))
  )
)</f>
        <v/>
      </c>
      <c r="E198" t="str" cm="1">
        <f t="array" ref="E198">IF($F198="","",INDEX(CUT_LIST!$H$6:$H$1000,$F198))</f>
        <v/>
      </c>
      <c r="F198" t="str" cm="1">
        <f t="array" ref="F198">IFERROR(
  SMALL(
    IF(
      (TRIM(UPPER(CUT_LIST!$F$6:$F$1000))="YES")*(N(CUT_LIST!$G$6:$G$1000)&gt;0),
      ROW(CUT_LIST!$F$6:$F$1000)-ROW(CUT_LIST!$F$6)+1
    ),
    ROWS($F$7:F198)
  ),
"")</f>
        <v/>
      </c>
    </row>
    <row r="199" spans="1:6">
      <c r="A199" t="str" cm="1">
        <f t="array" ref="A199">IF($F199="","",INDEX(CUT_LIST!$A$6:$A$1000,$F199))</f>
        <v/>
      </c>
      <c r="B199" t="str" cm="1">
        <f t="array" ref="B199">IF($F199="","",INDEX(CUT_LIST!$B$6:$B$1000,$F199))</f>
        <v/>
      </c>
      <c r="C199" t="str" cm="1">
        <f t="array" ref="C199">IF($F199="","",INDEX(CUT_LIST!$C$6:$C$1000,$F199))</f>
        <v/>
      </c>
      <c r="D199" t="str">
        <f>IF($F199="","",
  MIN(
    INDEX(CUT_LIST!$D$6:$D$1000,$F199),
    N(INDEX(CUT_LIST!$G$6:$G$1000,$F199))
  )
)</f>
        <v/>
      </c>
      <c r="E199" t="str" cm="1">
        <f t="array" ref="E199">IF($F199="","",INDEX(CUT_LIST!$H$6:$H$1000,$F199))</f>
        <v/>
      </c>
      <c r="F199" t="str" cm="1">
        <f t="array" ref="F199">IFERROR(
  SMALL(
    IF(
      (TRIM(UPPER(CUT_LIST!$F$6:$F$1000))="YES")*(N(CUT_LIST!$G$6:$G$1000)&gt;0),
      ROW(CUT_LIST!$F$6:$F$1000)-ROW(CUT_LIST!$F$6)+1
    ),
    ROWS($F$7:F199)
  ),
"")</f>
        <v/>
      </c>
    </row>
    <row r="200" spans="1:6">
      <c r="A200" t="str" cm="1">
        <f t="array" ref="A200">IF($F200="","",INDEX(CUT_LIST!$A$6:$A$1000,$F200))</f>
        <v/>
      </c>
      <c r="B200" t="str" cm="1">
        <f t="array" ref="B200">IF($F200="","",INDEX(CUT_LIST!$B$6:$B$1000,$F200))</f>
        <v/>
      </c>
      <c r="C200" t="str" cm="1">
        <f t="array" ref="C200">IF($F200="","",INDEX(CUT_LIST!$C$6:$C$1000,$F200))</f>
        <v/>
      </c>
      <c r="D200" t="str">
        <f>IF($F200="","",
  MIN(
    INDEX(CUT_LIST!$D$6:$D$1000,$F200),
    N(INDEX(CUT_LIST!$G$6:$G$1000,$F200))
  )
)</f>
        <v/>
      </c>
      <c r="E200" t="str" cm="1">
        <f t="array" ref="E200">IF($F200="","",INDEX(CUT_LIST!$H$6:$H$1000,$F200))</f>
        <v/>
      </c>
      <c r="F200" t="str" cm="1">
        <f t="array" ref="F200">IFERROR(
  SMALL(
    IF(
      (TRIM(UPPER(CUT_LIST!$F$6:$F$1000))="YES")*(N(CUT_LIST!$G$6:$G$1000)&gt;0),
      ROW(CUT_LIST!$F$6:$F$1000)-ROW(CUT_LIST!$F$6)+1
    ),
    ROWS($F$7:F200)
  ),
"")</f>
        <v/>
      </c>
    </row>
    <row r="201" spans="1:6">
      <c r="A201" t="str" cm="1">
        <f t="array" ref="A201">IF($F201="","",INDEX(CUT_LIST!$A$6:$A$1000,$F201))</f>
        <v/>
      </c>
      <c r="B201" t="str" cm="1">
        <f t="array" ref="B201">IF($F201="","",INDEX(CUT_LIST!$B$6:$B$1000,$F201))</f>
        <v/>
      </c>
      <c r="C201" t="str" cm="1">
        <f t="array" ref="C201">IF($F201="","",INDEX(CUT_LIST!$C$6:$C$1000,$F201))</f>
        <v/>
      </c>
      <c r="D201" t="str">
        <f>IF($F201="","",
  MIN(
    INDEX(CUT_LIST!$D$6:$D$1000,$F201),
    N(INDEX(CUT_LIST!$G$6:$G$1000,$F201))
  )
)</f>
        <v/>
      </c>
      <c r="E201" t="str" cm="1">
        <f t="array" ref="E201">IF($F201="","",INDEX(CUT_LIST!$H$6:$H$1000,$F201))</f>
        <v/>
      </c>
      <c r="F201" t="str" cm="1">
        <f t="array" ref="F201">IFERROR(
  SMALL(
    IF(
      (TRIM(UPPER(CUT_LIST!$F$6:$F$1000))="YES")*(N(CUT_LIST!$G$6:$G$1000)&gt;0),
      ROW(CUT_LIST!$F$6:$F$1000)-ROW(CUT_LIST!$F$6)+1
    ),
    ROWS($F$7:F201)
  ),
"")</f>
        <v/>
      </c>
    </row>
    <row r="202" spans="1:6">
      <c r="A202" t="str" cm="1">
        <f t="array" ref="A202">IF($F202="","",INDEX(CUT_LIST!$A$6:$A$1000,$F202))</f>
        <v/>
      </c>
      <c r="B202" t="str" cm="1">
        <f t="array" ref="B202">IF($F202="","",INDEX(CUT_LIST!$B$6:$B$1000,$F202))</f>
        <v/>
      </c>
      <c r="C202" t="str" cm="1">
        <f t="array" ref="C202">IF($F202="","",INDEX(CUT_LIST!$C$6:$C$1000,$F202))</f>
        <v/>
      </c>
      <c r="D202" t="str">
        <f>IF($F202="","",
  MIN(
    INDEX(CUT_LIST!$D$6:$D$1000,$F202),
    N(INDEX(CUT_LIST!$G$6:$G$1000,$F202))
  )
)</f>
        <v/>
      </c>
      <c r="E202" t="str" cm="1">
        <f t="array" ref="E202">IF($F202="","",INDEX(CUT_LIST!$H$6:$H$1000,$F202))</f>
        <v/>
      </c>
      <c r="F202" t="str" cm="1">
        <f t="array" ref="F202">IFERROR(
  SMALL(
    IF(
      (TRIM(UPPER(CUT_LIST!$F$6:$F$1000))="YES")*(N(CUT_LIST!$G$6:$G$1000)&gt;0),
      ROW(CUT_LIST!$F$6:$F$1000)-ROW(CUT_LIST!$F$6)+1
    ),
    ROWS($F$7:F202)
  ),
"")</f>
        <v/>
      </c>
    </row>
    <row r="203" spans="1:6">
      <c r="A203" t="str" cm="1">
        <f t="array" ref="A203">IF($F203="","",INDEX(CUT_LIST!$A$6:$A$1000,$F203))</f>
        <v/>
      </c>
      <c r="B203" t="str" cm="1">
        <f t="array" ref="B203">IF($F203="","",INDEX(CUT_LIST!$B$6:$B$1000,$F203))</f>
        <v/>
      </c>
      <c r="C203" t="str" cm="1">
        <f t="array" ref="C203">IF($F203="","",INDEX(CUT_LIST!$C$6:$C$1000,$F203))</f>
        <v/>
      </c>
      <c r="D203" t="str">
        <f>IF($F203="","",
  MIN(
    INDEX(CUT_LIST!$D$6:$D$1000,$F203),
    N(INDEX(CUT_LIST!$G$6:$G$1000,$F203))
  )
)</f>
        <v/>
      </c>
      <c r="E203" t="str" cm="1">
        <f t="array" ref="E203">IF($F203="","",INDEX(CUT_LIST!$H$6:$H$1000,$F203))</f>
        <v/>
      </c>
      <c r="F203" t="str" cm="1">
        <f t="array" ref="F203">IFERROR(
  SMALL(
    IF(
      (TRIM(UPPER(CUT_LIST!$F$6:$F$1000))="YES")*(N(CUT_LIST!$G$6:$G$1000)&gt;0),
      ROW(CUT_LIST!$F$6:$F$1000)-ROW(CUT_LIST!$F$6)+1
    ),
    ROWS($F$7:F203)
  ),
"")</f>
        <v/>
      </c>
    </row>
    <row r="204" spans="1:6">
      <c r="A204" t="str" cm="1">
        <f t="array" ref="A204">IF($F204="","",INDEX(CUT_LIST!$A$6:$A$1000,$F204))</f>
        <v/>
      </c>
      <c r="B204" t="str" cm="1">
        <f t="array" ref="B204">IF($F204="","",INDEX(CUT_LIST!$B$6:$B$1000,$F204))</f>
        <v/>
      </c>
      <c r="C204" t="str" cm="1">
        <f t="array" ref="C204">IF($F204="","",INDEX(CUT_LIST!$C$6:$C$1000,$F204))</f>
        <v/>
      </c>
      <c r="D204" t="str">
        <f>IF($F204="","",
  MIN(
    INDEX(CUT_LIST!$D$6:$D$1000,$F204),
    N(INDEX(CUT_LIST!$G$6:$G$1000,$F204))
  )
)</f>
        <v/>
      </c>
      <c r="E204" t="str" cm="1">
        <f t="array" ref="E204">IF($F204="","",INDEX(CUT_LIST!$H$6:$H$1000,$F204))</f>
        <v/>
      </c>
      <c r="F204" t="str" cm="1">
        <f t="array" ref="F204">IFERROR(
  SMALL(
    IF(
      (TRIM(UPPER(CUT_LIST!$F$6:$F$1000))="YES")*(N(CUT_LIST!$G$6:$G$1000)&gt;0),
      ROW(CUT_LIST!$F$6:$F$1000)-ROW(CUT_LIST!$F$6)+1
    ),
    ROWS($F$7:F204)
  ),
"")</f>
        <v/>
      </c>
    </row>
    <row r="205" spans="1:6">
      <c r="A205" t="str" cm="1">
        <f t="array" ref="A205">IF($F205="","",INDEX(CUT_LIST!$A$6:$A$1000,$F205))</f>
        <v/>
      </c>
      <c r="B205" t="str" cm="1">
        <f t="array" ref="B205">IF($F205="","",INDEX(CUT_LIST!$B$6:$B$1000,$F205))</f>
        <v/>
      </c>
      <c r="C205" t="str" cm="1">
        <f t="array" ref="C205">IF($F205="","",INDEX(CUT_LIST!$C$6:$C$1000,$F205))</f>
        <v/>
      </c>
      <c r="D205" t="str">
        <f>IF($F205="","",
  MIN(
    INDEX(CUT_LIST!$D$6:$D$1000,$F205),
    N(INDEX(CUT_LIST!$G$6:$G$1000,$F205))
  )
)</f>
        <v/>
      </c>
      <c r="E205" t="str" cm="1">
        <f t="array" ref="E205">IF($F205="","",INDEX(CUT_LIST!$H$6:$H$1000,$F205))</f>
        <v/>
      </c>
      <c r="F205" t="str" cm="1">
        <f t="array" ref="F205">IFERROR(
  SMALL(
    IF(
      (TRIM(UPPER(CUT_LIST!$F$6:$F$1000))="YES")*(N(CUT_LIST!$G$6:$G$1000)&gt;0),
      ROW(CUT_LIST!$F$6:$F$1000)-ROW(CUT_LIST!$F$6)+1
    ),
    ROWS($F$7:F205)
  ),
"")</f>
        <v/>
      </c>
    </row>
    <row r="206" spans="1:6">
      <c r="A206" t="str" cm="1">
        <f t="array" ref="A206">IF($F206="","",INDEX(CUT_LIST!$A$6:$A$1000,$F206))</f>
        <v/>
      </c>
      <c r="B206" t="str" cm="1">
        <f t="array" ref="B206">IF($F206="","",INDEX(CUT_LIST!$B$6:$B$1000,$F206))</f>
        <v/>
      </c>
      <c r="C206" t="str" cm="1">
        <f t="array" ref="C206">IF($F206="","",INDEX(CUT_LIST!$C$6:$C$1000,$F206))</f>
        <v/>
      </c>
      <c r="D206" t="str">
        <f>IF($F206="","",
  MIN(
    INDEX(CUT_LIST!$D$6:$D$1000,$F206),
    N(INDEX(CUT_LIST!$G$6:$G$1000,$F206))
  )
)</f>
        <v/>
      </c>
      <c r="E206" t="str" cm="1">
        <f t="array" ref="E206">IF($F206="","",INDEX(CUT_LIST!$H$6:$H$1000,$F206))</f>
        <v/>
      </c>
      <c r="F206" t="str" cm="1">
        <f t="array" ref="F206">IFERROR(
  SMALL(
    IF(
      (TRIM(UPPER(CUT_LIST!$F$6:$F$1000))="YES")*(N(CUT_LIST!$G$6:$G$1000)&gt;0),
      ROW(CUT_LIST!$F$6:$F$1000)-ROW(CUT_LIST!$F$6)+1
    ),
    ROWS($F$7:F206)
  ),
"")</f>
        <v/>
      </c>
    </row>
    <row r="207" spans="1:6">
      <c r="A207" t="str" cm="1">
        <f t="array" ref="A207">IF($F207="","",INDEX(CUT_LIST!$A$6:$A$1000,$F207))</f>
        <v/>
      </c>
      <c r="B207" t="str" cm="1">
        <f t="array" ref="B207">IF($F207="","",INDEX(CUT_LIST!$B$6:$B$1000,$F207))</f>
        <v/>
      </c>
      <c r="C207" t="str" cm="1">
        <f t="array" ref="C207">IF($F207="","",INDEX(CUT_LIST!$C$6:$C$1000,$F207))</f>
        <v/>
      </c>
      <c r="D207" t="str">
        <f>IF($F207="","",
  MIN(
    INDEX(CUT_LIST!$D$6:$D$1000,$F207),
    N(INDEX(CUT_LIST!$G$6:$G$1000,$F207))
  )
)</f>
        <v/>
      </c>
      <c r="E207" t="str" cm="1">
        <f t="array" ref="E207">IF($F207="","",INDEX(CUT_LIST!$H$6:$H$1000,$F207))</f>
        <v/>
      </c>
      <c r="F207" t="str" cm="1">
        <f t="array" ref="F207">IFERROR(
  SMALL(
    IF(
      (TRIM(UPPER(CUT_LIST!$F$6:$F$1000))="YES")*(N(CUT_LIST!$G$6:$G$1000)&gt;0),
      ROW(CUT_LIST!$F$6:$F$1000)-ROW(CUT_LIST!$F$6)+1
    ),
    ROWS($F$7:F207)
  ),
"")</f>
        <v/>
      </c>
    </row>
    <row r="208" spans="1:6">
      <c r="A208" t="str" cm="1">
        <f t="array" ref="A208">IF($F208="","",INDEX(CUT_LIST!$A$6:$A$1000,$F208))</f>
        <v/>
      </c>
      <c r="B208" t="str" cm="1">
        <f t="array" ref="B208">IF($F208="","",INDEX(CUT_LIST!$B$6:$B$1000,$F208))</f>
        <v/>
      </c>
      <c r="C208" t="str" cm="1">
        <f t="array" ref="C208">IF($F208="","",INDEX(CUT_LIST!$C$6:$C$1000,$F208))</f>
        <v/>
      </c>
      <c r="D208" t="str">
        <f>IF($F208="","",
  MIN(
    INDEX(CUT_LIST!$D$6:$D$1000,$F208),
    N(INDEX(CUT_LIST!$G$6:$G$1000,$F208))
  )
)</f>
        <v/>
      </c>
      <c r="E208" t="str" cm="1">
        <f t="array" ref="E208">IF($F208="","",INDEX(CUT_LIST!$H$6:$H$1000,$F208))</f>
        <v/>
      </c>
      <c r="F208" t="str" cm="1">
        <f t="array" ref="F208">IFERROR(
  SMALL(
    IF(
      (TRIM(UPPER(CUT_LIST!$F$6:$F$1000))="YES")*(N(CUT_LIST!$G$6:$G$1000)&gt;0),
      ROW(CUT_LIST!$F$6:$F$1000)-ROW(CUT_LIST!$F$6)+1
    ),
    ROWS($F$7:F208)
  ),
"")</f>
        <v/>
      </c>
    </row>
    <row r="209" spans="1:6">
      <c r="A209" t="str" cm="1">
        <f t="array" ref="A209">IF($F209="","",INDEX(CUT_LIST!$A$6:$A$1000,$F209))</f>
        <v/>
      </c>
      <c r="B209" t="str" cm="1">
        <f t="array" ref="B209">IF($F209="","",INDEX(CUT_LIST!$B$6:$B$1000,$F209))</f>
        <v/>
      </c>
      <c r="C209" t="str" cm="1">
        <f t="array" ref="C209">IF($F209="","",INDEX(CUT_LIST!$C$6:$C$1000,$F209))</f>
        <v/>
      </c>
      <c r="D209" t="str">
        <f>IF($F209="","",
  MIN(
    INDEX(CUT_LIST!$D$6:$D$1000,$F209),
    N(INDEX(CUT_LIST!$G$6:$G$1000,$F209))
  )
)</f>
        <v/>
      </c>
      <c r="E209" t="str" cm="1">
        <f t="array" ref="E209">IF($F209="","",INDEX(CUT_LIST!$H$6:$H$1000,$F209))</f>
        <v/>
      </c>
      <c r="F209" t="str" cm="1">
        <f t="array" ref="F209">IFERROR(
  SMALL(
    IF(
      (TRIM(UPPER(CUT_LIST!$F$6:$F$1000))="YES")*(N(CUT_LIST!$G$6:$G$1000)&gt;0),
      ROW(CUT_LIST!$F$6:$F$1000)-ROW(CUT_LIST!$F$6)+1
    ),
    ROWS($F$7:F209)
  ),
"")</f>
        <v/>
      </c>
    </row>
    <row r="210" spans="1:6">
      <c r="A210" t="str" cm="1">
        <f t="array" ref="A210">IF($F210="","",INDEX(CUT_LIST!$A$6:$A$1000,$F210))</f>
        <v/>
      </c>
      <c r="B210" t="str" cm="1">
        <f t="array" ref="B210">IF($F210="","",INDEX(CUT_LIST!$B$6:$B$1000,$F210))</f>
        <v/>
      </c>
      <c r="C210" t="str" cm="1">
        <f t="array" ref="C210">IF($F210="","",INDEX(CUT_LIST!$C$6:$C$1000,$F210))</f>
        <v/>
      </c>
      <c r="D210" t="str">
        <f>IF($F210="","",
  MIN(
    INDEX(CUT_LIST!$D$6:$D$1000,$F210),
    N(INDEX(CUT_LIST!$G$6:$G$1000,$F210))
  )
)</f>
        <v/>
      </c>
      <c r="E210" t="str" cm="1">
        <f t="array" ref="E210">IF($F210="","",INDEX(CUT_LIST!$H$6:$H$1000,$F210))</f>
        <v/>
      </c>
      <c r="F210" t="str" cm="1">
        <f t="array" ref="F210">IFERROR(
  SMALL(
    IF(
      (TRIM(UPPER(CUT_LIST!$F$6:$F$1000))="YES")*(N(CUT_LIST!$G$6:$G$1000)&gt;0),
      ROW(CUT_LIST!$F$6:$F$1000)-ROW(CUT_LIST!$F$6)+1
    ),
    ROWS($F$7:F210)
  ),
"")</f>
        <v/>
      </c>
    </row>
    <row r="211" spans="1:6">
      <c r="A211" t="str" cm="1">
        <f t="array" ref="A211">IF($F211="","",INDEX(CUT_LIST!$A$6:$A$1000,$F211))</f>
        <v/>
      </c>
      <c r="B211" t="str" cm="1">
        <f t="array" ref="B211">IF($F211="","",INDEX(CUT_LIST!$B$6:$B$1000,$F211))</f>
        <v/>
      </c>
      <c r="C211" t="str" cm="1">
        <f t="array" ref="C211">IF($F211="","",INDEX(CUT_LIST!$C$6:$C$1000,$F211))</f>
        <v/>
      </c>
      <c r="D211" t="str">
        <f>IF($F211="","",
  MIN(
    INDEX(CUT_LIST!$D$6:$D$1000,$F211),
    N(INDEX(CUT_LIST!$G$6:$G$1000,$F211))
  )
)</f>
        <v/>
      </c>
      <c r="E211" t="str" cm="1">
        <f t="array" ref="E211">IF($F211="","",INDEX(CUT_LIST!$H$6:$H$1000,$F211))</f>
        <v/>
      </c>
      <c r="F211" t="str" cm="1">
        <f t="array" ref="F211">IFERROR(
  SMALL(
    IF(
      (TRIM(UPPER(CUT_LIST!$F$6:$F$1000))="YES")*(N(CUT_LIST!$G$6:$G$1000)&gt;0),
      ROW(CUT_LIST!$F$6:$F$1000)-ROW(CUT_LIST!$F$6)+1
    ),
    ROWS($F$7:F211)
  ),
"")</f>
        <v/>
      </c>
    </row>
    <row r="212" spans="1:6">
      <c r="A212" t="str" cm="1">
        <f t="array" ref="A212">IF($F212="","",INDEX(CUT_LIST!$A$6:$A$1000,$F212))</f>
        <v/>
      </c>
      <c r="B212" t="str" cm="1">
        <f t="array" ref="B212">IF($F212="","",INDEX(CUT_LIST!$B$6:$B$1000,$F212))</f>
        <v/>
      </c>
      <c r="C212" t="str" cm="1">
        <f t="array" ref="C212">IF($F212="","",INDEX(CUT_LIST!$C$6:$C$1000,$F212))</f>
        <v/>
      </c>
      <c r="D212" t="str">
        <f>IF($F212="","",
  MIN(
    INDEX(CUT_LIST!$D$6:$D$1000,$F212),
    N(INDEX(CUT_LIST!$G$6:$G$1000,$F212))
  )
)</f>
        <v/>
      </c>
      <c r="E212" t="str" cm="1">
        <f t="array" ref="E212">IF($F212="","",INDEX(CUT_LIST!$H$6:$H$1000,$F212))</f>
        <v/>
      </c>
      <c r="F212" t="str" cm="1">
        <f t="array" ref="F212">IFERROR(
  SMALL(
    IF(
      (TRIM(UPPER(CUT_LIST!$F$6:$F$1000))="YES")*(N(CUT_LIST!$G$6:$G$1000)&gt;0),
      ROW(CUT_LIST!$F$6:$F$1000)-ROW(CUT_LIST!$F$6)+1
    ),
    ROWS($F$7:F212)
  ),
"")</f>
        <v/>
      </c>
    </row>
    <row r="213" spans="1:6">
      <c r="A213" t="str" cm="1">
        <f t="array" ref="A213">IF($F213="","",INDEX(CUT_LIST!$A$6:$A$1000,$F213))</f>
        <v/>
      </c>
      <c r="B213" t="str" cm="1">
        <f t="array" ref="B213">IF($F213="","",INDEX(CUT_LIST!$B$6:$B$1000,$F213))</f>
        <v/>
      </c>
      <c r="C213" t="str" cm="1">
        <f t="array" ref="C213">IF($F213="","",INDEX(CUT_LIST!$C$6:$C$1000,$F213))</f>
        <v/>
      </c>
      <c r="D213" t="str">
        <f>IF($F213="","",
  MIN(
    INDEX(CUT_LIST!$D$6:$D$1000,$F213),
    N(INDEX(CUT_LIST!$G$6:$G$1000,$F213))
  )
)</f>
        <v/>
      </c>
      <c r="E213" t="str" cm="1">
        <f t="array" ref="E213">IF($F213="","",INDEX(CUT_LIST!$H$6:$H$1000,$F213))</f>
        <v/>
      </c>
      <c r="F213" t="str" cm="1">
        <f t="array" ref="F213">IFERROR(
  SMALL(
    IF(
      (TRIM(UPPER(CUT_LIST!$F$6:$F$1000))="YES")*(N(CUT_LIST!$G$6:$G$1000)&gt;0),
      ROW(CUT_LIST!$F$6:$F$1000)-ROW(CUT_LIST!$F$6)+1
    ),
    ROWS($F$7:F213)
  ),
"")</f>
        <v/>
      </c>
    </row>
    <row r="214" spans="1:6">
      <c r="A214" t="str" cm="1">
        <f t="array" ref="A214">IF($F214="","",INDEX(CUT_LIST!$A$6:$A$1000,$F214))</f>
        <v/>
      </c>
      <c r="B214" t="str" cm="1">
        <f t="array" ref="B214">IF($F214="","",INDEX(CUT_LIST!$B$6:$B$1000,$F214))</f>
        <v/>
      </c>
      <c r="C214" t="str" cm="1">
        <f t="array" ref="C214">IF($F214="","",INDEX(CUT_LIST!$C$6:$C$1000,$F214))</f>
        <v/>
      </c>
      <c r="D214" t="str">
        <f>IF($F214="","",
  MIN(
    INDEX(CUT_LIST!$D$6:$D$1000,$F214),
    N(INDEX(CUT_LIST!$G$6:$G$1000,$F214))
  )
)</f>
        <v/>
      </c>
      <c r="E214" t="str" cm="1">
        <f t="array" ref="E214">IF($F214="","",INDEX(CUT_LIST!$H$6:$H$1000,$F214))</f>
        <v/>
      </c>
      <c r="F214" t="str" cm="1">
        <f t="array" ref="F214">IFERROR(
  SMALL(
    IF(
      (TRIM(UPPER(CUT_LIST!$F$6:$F$1000))="YES")*(N(CUT_LIST!$G$6:$G$1000)&gt;0),
      ROW(CUT_LIST!$F$6:$F$1000)-ROW(CUT_LIST!$F$6)+1
    ),
    ROWS($F$7:F214)
  ),
"")</f>
        <v/>
      </c>
    </row>
    <row r="215" spans="1:6">
      <c r="A215" t="str" cm="1">
        <f t="array" ref="A215">IF($F215="","",INDEX(CUT_LIST!$A$6:$A$1000,$F215))</f>
        <v/>
      </c>
      <c r="B215" t="str" cm="1">
        <f t="array" ref="B215">IF($F215="","",INDEX(CUT_LIST!$B$6:$B$1000,$F215))</f>
        <v/>
      </c>
      <c r="C215" t="str" cm="1">
        <f t="array" ref="C215">IF($F215="","",INDEX(CUT_LIST!$C$6:$C$1000,$F215))</f>
        <v/>
      </c>
      <c r="D215" t="str">
        <f>IF($F215="","",
  MIN(
    INDEX(CUT_LIST!$D$6:$D$1000,$F215),
    N(INDEX(CUT_LIST!$G$6:$G$1000,$F215))
  )
)</f>
        <v/>
      </c>
      <c r="E215" t="str" cm="1">
        <f t="array" ref="E215">IF($F215="","",INDEX(CUT_LIST!$H$6:$H$1000,$F215))</f>
        <v/>
      </c>
      <c r="F215" t="str" cm="1">
        <f t="array" ref="F215">IFERROR(
  SMALL(
    IF(
      (TRIM(UPPER(CUT_LIST!$F$6:$F$1000))="YES")*(N(CUT_LIST!$G$6:$G$1000)&gt;0),
      ROW(CUT_LIST!$F$6:$F$1000)-ROW(CUT_LIST!$F$6)+1
    ),
    ROWS($F$7:F215)
  ),
"")</f>
        <v/>
      </c>
    </row>
    <row r="216" spans="1:6">
      <c r="A216" t="str" cm="1">
        <f t="array" ref="A216">IF($F216="","",INDEX(CUT_LIST!$A$6:$A$1000,$F216))</f>
        <v/>
      </c>
      <c r="B216" t="str" cm="1">
        <f t="array" ref="B216">IF($F216="","",INDEX(CUT_LIST!$B$6:$B$1000,$F216))</f>
        <v/>
      </c>
      <c r="C216" t="str" cm="1">
        <f t="array" ref="C216">IF($F216="","",INDEX(CUT_LIST!$C$6:$C$1000,$F216))</f>
        <v/>
      </c>
      <c r="D216" t="str">
        <f>IF($F216="","",
  MIN(
    INDEX(CUT_LIST!$D$6:$D$1000,$F216),
    N(INDEX(CUT_LIST!$G$6:$G$1000,$F216))
  )
)</f>
        <v/>
      </c>
      <c r="E216" t="str" cm="1">
        <f t="array" ref="E216">IF($F216="","",INDEX(CUT_LIST!$H$6:$H$1000,$F216))</f>
        <v/>
      </c>
      <c r="F216" t="str" cm="1">
        <f t="array" ref="F216">IFERROR(
  SMALL(
    IF(
      (TRIM(UPPER(CUT_LIST!$F$6:$F$1000))="YES")*(N(CUT_LIST!$G$6:$G$1000)&gt;0),
      ROW(CUT_LIST!$F$6:$F$1000)-ROW(CUT_LIST!$F$6)+1
    ),
    ROWS($F$7:F216)
  ),
"")</f>
        <v/>
      </c>
    </row>
    <row r="217" spans="1:6">
      <c r="A217" t="str" cm="1">
        <f t="array" ref="A217">IF($F217="","",INDEX(CUT_LIST!$A$6:$A$1000,$F217))</f>
        <v/>
      </c>
      <c r="B217" t="str" cm="1">
        <f t="array" ref="B217">IF($F217="","",INDEX(CUT_LIST!$B$6:$B$1000,$F217))</f>
        <v/>
      </c>
      <c r="C217" t="str" cm="1">
        <f t="array" ref="C217">IF($F217="","",INDEX(CUT_LIST!$C$6:$C$1000,$F217))</f>
        <v/>
      </c>
      <c r="D217" t="str">
        <f>IF($F217="","",
  MIN(
    INDEX(CUT_LIST!$D$6:$D$1000,$F217),
    N(INDEX(CUT_LIST!$G$6:$G$1000,$F217))
  )
)</f>
        <v/>
      </c>
      <c r="E217" t="str" cm="1">
        <f t="array" ref="E217">IF($F217="","",INDEX(CUT_LIST!$H$6:$H$1000,$F217))</f>
        <v/>
      </c>
      <c r="F217" t="str" cm="1">
        <f t="array" ref="F217">IFERROR(
  SMALL(
    IF(
      (TRIM(UPPER(CUT_LIST!$F$6:$F$1000))="YES")*(N(CUT_LIST!$G$6:$G$1000)&gt;0),
      ROW(CUT_LIST!$F$6:$F$1000)-ROW(CUT_LIST!$F$6)+1
    ),
    ROWS($F$7:F217)
  ),
"")</f>
        <v/>
      </c>
    </row>
    <row r="218" spans="1:6">
      <c r="A218" t="str" cm="1">
        <f t="array" ref="A218">IF($F218="","",INDEX(CUT_LIST!$A$6:$A$1000,$F218))</f>
        <v/>
      </c>
      <c r="B218" t="str" cm="1">
        <f t="array" ref="B218">IF($F218="","",INDEX(CUT_LIST!$B$6:$B$1000,$F218))</f>
        <v/>
      </c>
      <c r="C218" t="str" cm="1">
        <f t="array" ref="C218">IF($F218="","",INDEX(CUT_LIST!$C$6:$C$1000,$F218))</f>
        <v/>
      </c>
      <c r="D218" t="str">
        <f>IF($F218="","",
  MIN(
    INDEX(CUT_LIST!$D$6:$D$1000,$F218),
    N(INDEX(CUT_LIST!$G$6:$G$1000,$F218))
  )
)</f>
        <v/>
      </c>
      <c r="E218" t="str" cm="1">
        <f t="array" ref="E218">IF($F218="","",INDEX(CUT_LIST!$H$6:$H$1000,$F218))</f>
        <v/>
      </c>
      <c r="F218" t="str" cm="1">
        <f t="array" ref="F218">IFERROR(
  SMALL(
    IF(
      (TRIM(UPPER(CUT_LIST!$F$6:$F$1000))="YES")*(N(CUT_LIST!$G$6:$G$1000)&gt;0),
      ROW(CUT_LIST!$F$6:$F$1000)-ROW(CUT_LIST!$F$6)+1
    ),
    ROWS($F$7:F218)
  ),
"")</f>
        <v/>
      </c>
    </row>
    <row r="219" spans="1:6">
      <c r="A219" t="str" cm="1">
        <f t="array" ref="A219">IF($F219="","",INDEX(CUT_LIST!$A$6:$A$1000,$F219))</f>
        <v/>
      </c>
      <c r="B219" t="str" cm="1">
        <f t="array" ref="B219">IF($F219="","",INDEX(CUT_LIST!$B$6:$B$1000,$F219))</f>
        <v/>
      </c>
      <c r="C219" t="str" cm="1">
        <f t="array" ref="C219">IF($F219="","",INDEX(CUT_LIST!$C$6:$C$1000,$F219))</f>
        <v/>
      </c>
      <c r="D219" t="str">
        <f>IF($F219="","",
  MIN(
    INDEX(CUT_LIST!$D$6:$D$1000,$F219),
    N(INDEX(CUT_LIST!$G$6:$G$1000,$F219))
  )
)</f>
        <v/>
      </c>
      <c r="E219" t="str" cm="1">
        <f t="array" ref="E219">IF($F219="","",INDEX(CUT_LIST!$H$6:$H$1000,$F219))</f>
        <v/>
      </c>
      <c r="F219" t="str" cm="1">
        <f t="array" ref="F219">IFERROR(
  SMALL(
    IF(
      (TRIM(UPPER(CUT_LIST!$F$6:$F$1000))="YES")*(N(CUT_LIST!$G$6:$G$1000)&gt;0),
      ROW(CUT_LIST!$F$6:$F$1000)-ROW(CUT_LIST!$F$6)+1
    ),
    ROWS($F$7:F219)
  ),
"")</f>
        <v/>
      </c>
    </row>
    <row r="220" spans="1:6">
      <c r="A220" t="str" cm="1">
        <f t="array" ref="A220">IF($F220="","",INDEX(CUT_LIST!$A$6:$A$1000,$F220))</f>
        <v/>
      </c>
      <c r="B220" t="str" cm="1">
        <f t="array" ref="B220">IF($F220="","",INDEX(CUT_LIST!$B$6:$B$1000,$F220))</f>
        <v/>
      </c>
      <c r="C220" t="str" cm="1">
        <f t="array" ref="C220">IF($F220="","",INDEX(CUT_LIST!$C$6:$C$1000,$F220))</f>
        <v/>
      </c>
      <c r="D220" t="str">
        <f>IF($F220="","",
  MIN(
    INDEX(CUT_LIST!$D$6:$D$1000,$F220),
    N(INDEX(CUT_LIST!$G$6:$G$1000,$F220))
  )
)</f>
        <v/>
      </c>
      <c r="E220" t="str" cm="1">
        <f t="array" ref="E220">IF($F220="","",INDEX(CUT_LIST!$H$6:$H$1000,$F220))</f>
        <v/>
      </c>
      <c r="F220" t="str" cm="1">
        <f t="array" ref="F220">IFERROR(
  SMALL(
    IF(
      (TRIM(UPPER(CUT_LIST!$F$6:$F$1000))="YES")*(N(CUT_LIST!$G$6:$G$1000)&gt;0),
      ROW(CUT_LIST!$F$6:$F$1000)-ROW(CUT_LIST!$F$6)+1
    ),
    ROWS($F$7:F220)
  ),
"")</f>
        <v/>
      </c>
    </row>
    <row r="221" spans="1:6">
      <c r="A221" t="str" cm="1">
        <f t="array" ref="A221">IF($F221="","",INDEX(CUT_LIST!$A$6:$A$1000,$F221))</f>
        <v/>
      </c>
      <c r="B221" t="str" cm="1">
        <f t="array" ref="B221">IF($F221="","",INDEX(CUT_LIST!$B$6:$B$1000,$F221))</f>
        <v/>
      </c>
      <c r="C221" t="str" cm="1">
        <f t="array" ref="C221">IF($F221="","",INDEX(CUT_LIST!$C$6:$C$1000,$F221))</f>
        <v/>
      </c>
      <c r="D221" t="str">
        <f>IF($F221="","",
  MIN(
    INDEX(CUT_LIST!$D$6:$D$1000,$F221),
    N(INDEX(CUT_LIST!$G$6:$G$1000,$F221))
  )
)</f>
        <v/>
      </c>
      <c r="E221" t="str" cm="1">
        <f t="array" ref="E221">IF($F221="","",INDEX(CUT_LIST!$H$6:$H$1000,$F221))</f>
        <v/>
      </c>
      <c r="F221" t="str" cm="1">
        <f t="array" ref="F221">IFERROR(
  SMALL(
    IF(
      (TRIM(UPPER(CUT_LIST!$F$6:$F$1000))="YES")*(N(CUT_LIST!$G$6:$G$1000)&gt;0),
      ROW(CUT_LIST!$F$6:$F$1000)-ROW(CUT_LIST!$F$6)+1
    ),
    ROWS($F$7:F221)
  ),
"")</f>
        <v/>
      </c>
    </row>
    <row r="222" spans="1:6">
      <c r="A222" t="str" cm="1">
        <f t="array" ref="A222">IF($F222="","",INDEX(CUT_LIST!$A$6:$A$1000,$F222))</f>
        <v/>
      </c>
      <c r="B222" t="str" cm="1">
        <f t="array" ref="B222">IF($F222="","",INDEX(CUT_LIST!$B$6:$B$1000,$F222))</f>
        <v/>
      </c>
      <c r="C222" t="str" cm="1">
        <f t="array" ref="C222">IF($F222="","",INDEX(CUT_LIST!$C$6:$C$1000,$F222))</f>
        <v/>
      </c>
      <c r="D222" t="str">
        <f>IF($F222="","",
  MIN(
    INDEX(CUT_LIST!$D$6:$D$1000,$F222),
    N(INDEX(CUT_LIST!$G$6:$G$1000,$F222))
  )
)</f>
        <v/>
      </c>
      <c r="E222" t="str" cm="1">
        <f t="array" ref="E222">IF($F222="","",INDEX(CUT_LIST!$H$6:$H$1000,$F222))</f>
        <v/>
      </c>
      <c r="F222" t="str" cm="1">
        <f t="array" ref="F222">IFERROR(
  SMALL(
    IF(
      (TRIM(UPPER(CUT_LIST!$F$6:$F$1000))="YES")*(N(CUT_LIST!$G$6:$G$1000)&gt;0),
      ROW(CUT_LIST!$F$6:$F$1000)-ROW(CUT_LIST!$F$6)+1
    ),
    ROWS($F$7:F222)
  ),
"")</f>
        <v/>
      </c>
    </row>
    <row r="223" spans="1:6">
      <c r="A223" t="str" cm="1">
        <f t="array" ref="A223">IF($F223="","",INDEX(CUT_LIST!$A$6:$A$1000,$F223))</f>
        <v/>
      </c>
      <c r="B223" t="str" cm="1">
        <f t="array" ref="B223">IF($F223="","",INDEX(CUT_LIST!$B$6:$B$1000,$F223))</f>
        <v/>
      </c>
      <c r="C223" t="str" cm="1">
        <f t="array" ref="C223">IF($F223="","",INDEX(CUT_LIST!$C$6:$C$1000,$F223))</f>
        <v/>
      </c>
      <c r="D223" t="str">
        <f>IF($F223="","",
  MIN(
    INDEX(CUT_LIST!$D$6:$D$1000,$F223),
    N(INDEX(CUT_LIST!$G$6:$G$1000,$F223))
  )
)</f>
        <v/>
      </c>
      <c r="E223" t="str" cm="1">
        <f t="array" ref="E223">IF($F223="","",INDEX(CUT_LIST!$H$6:$H$1000,$F223))</f>
        <v/>
      </c>
      <c r="F223" t="str" cm="1">
        <f t="array" ref="F223">IFERROR(
  SMALL(
    IF(
      (TRIM(UPPER(CUT_LIST!$F$6:$F$1000))="YES")*(N(CUT_LIST!$G$6:$G$1000)&gt;0),
      ROW(CUT_LIST!$F$6:$F$1000)-ROW(CUT_LIST!$F$6)+1
    ),
    ROWS($F$7:F223)
  ),
"")</f>
        <v/>
      </c>
    </row>
    <row r="224" spans="1:6">
      <c r="A224" t="str" cm="1">
        <f t="array" ref="A224">IF($F224="","",INDEX(CUT_LIST!$A$6:$A$1000,$F224))</f>
        <v/>
      </c>
      <c r="B224" t="str" cm="1">
        <f t="array" ref="B224">IF($F224="","",INDEX(CUT_LIST!$B$6:$B$1000,$F224))</f>
        <v/>
      </c>
      <c r="C224" t="str" cm="1">
        <f t="array" ref="C224">IF($F224="","",INDEX(CUT_LIST!$C$6:$C$1000,$F224))</f>
        <v/>
      </c>
      <c r="D224" t="str">
        <f>IF($F224="","",
  MIN(
    INDEX(CUT_LIST!$D$6:$D$1000,$F224),
    N(INDEX(CUT_LIST!$G$6:$G$1000,$F224))
  )
)</f>
        <v/>
      </c>
      <c r="E224" t="str" cm="1">
        <f t="array" ref="E224">IF($F224="","",INDEX(CUT_LIST!$H$6:$H$1000,$F224))</f>
        <v/>
      </c>
      <c r="F224" t="str" cm="1">
        <f t="array" ref="F224">IFERROR(
  SMALL(
    IF(
      (TRIM(UPPER(CUT_LIST!$F$6:$F$1000))="YES")*(N(CUT_LIST!$G$6:$G$1000)&gt;0),
      ROW(CUT_LIST!$F$6:$F$1000)-ROW(CUT_LIST!$F$6)+1
    ),
    ROWS($F$7:F224)
  ),
"")</f>
        <v/>
      </c>
    </row>
    <row r="225" spans="1:6">
      <c r="A225" t="str" cm="1">
        <f t="array" ref="A225">IF($F225="","",INDEX(CUT_LIST!$A$6:$A$1000,$F225))</f>
        <v/>
      </c>
      <c r="B225" t="str" cm="1">
        <f t="array" ref="B225">IF($F225="","",INDEX(CUT_LIST!$B$6:$B$1000,$F225))</f>
        <v/>
      </c>
      <c r="C225" t="str" cm="1">
        <f t="array" ref="C225">IF($F225="","",INDEX(CUT_LIST!$C$6:$C$1000,$F225))</f>
        <v/>
      </c>
      <c r="D225" t="str">
        <f>IF($F225="","",
  MIN(
    INDEX(CUT_LIST!$D$6:$D$1000,$F225),
    N(INDEX(CUT_LIST!$G$6:$G$1000,$F225))
  )
)</f>
        <v/>
      </c>
      <c r="E225" t="str" cm="1">
        <f t="array" ref="E225">IF($F225="","",INDEX(CUT_LIST!$H$6:$H$1000,$F225))</f>
        <v/>
      </c>
      <c r="F225" t="str" cm="1">
        <f t="array" ref="F225">IFERROR(
  SMALL(
    IF(
      (TRIM(UPPER(CUT_LIST!$F$6:$F$1000))="YES")*(N(CUT_LIST!$G$6:$G$1000)&gt;0),
      ROW(CUT_LIST!$F$6:$F$1000)-ROW(CUT_LIST!$F$6)+1
    ),
    ROWS($F$7:F225)
  ),
"")</f>
        <v/>
      </c>
    </row>
    <row r="226" spans="1:6">
      <c r="A226" t="str" cm="1">
        <f t="array" ref="A226">IF($F226="","",INDEX(CUT_LIST!$A$6:$A$1000,$F226))</f>
        <v/>
      </c>
      <c r="B226" t="str" cm="1">
        <f t="array" ref="B226">IF($F226="","",INDEX(CUT_LIST!$B$6:$B$1000,$F226))</f>
        <v/>
      </c>
      <c r="C226" t="str" cm="1">
        <f t="array" ref="C226">IF($F226="","",INDEX(CUT_LIST!$C$6:$C$1000,$F226))</f>
        <v/>
      </c>
      <c r="D226" t="str">
        <f>IF($F226="","",
  MIN(
    INDEX(CUT_LIST!$D$6:$D$1000,$F226),
    N(INDEX(CUT_LIST!$G$6:$G$1000,$F226))
  )
)</f>
        <v/>
      </c>
      <c r="E226" t="str" cm="1">
        <f t="array" ref="E226">IF($F226="","",INDEX(CUT_LIST!$H$6:$H$1000,$F226))</f>
        <v/>
      </c>
      <c r="F226" t="str" cm="1">
        <f t="array" ref="F226">IFERROR(
  SMALL(
    IF(
      (TRIM(UPPER(CUT_LIST!$F$6:$F$1000))="YES")*(N(CUT_LIST!$G$6:$G$1000)&gt;0),
      ROW(CUT_LIST!$F$6:$F$1000)-ROW(CUT_LIST!$F$6)+1
    ),
    ROWS($F$7:F226)
  ),
"")</f>
        <v/>
      </c>
    </row>
    <row r="227" spans="1:6">
      <c r="A227" t="str" cm="1">
        <f t="array" ref="A227">IF($F227="","",INDEX(CUT_LIST!$A$6:$A$1000,$F227))</f>
        <v/>
      </c>
      <c r="B227" t="str" cm="1">
        <f t="array" ref="B227">IF($F227="","",INDEX(CUT_LIST!$B$6:$B$1000,$F227))</f>
        <v/>
      </c>
      <c r="C227" t="str" cm="1">
        <f t="array" ref="C227">IF($F227="","",INDEX(CUT_LIST!$C$6:$C$1000,$F227))</f>
        <v/>
      </c>
      <c r="D227" t="str">
        <f>IF($F227="","",
  MIN(
    INDEX(CUT_LIST!$D$6:$D$1000,$F227),
    N(INDEX(CUT_LIST!$G$6:$G$1000,$F227))
  )
)</f>
        <v/>
      </c>
      <c r="E227" t="str" cm="1">
        <f t="array" ref="E227">IF($F227="","",INDEX(CUT_LIST!$H$6:$H$1000,$F227))</f>
        <v/>
      </c>
      <c r="F227" t="str" cm="1">
        <f t="array" ref="F227">IFERROR(
  SMALL(
    IF(
      (TRIM(UPPER(CUT_LIST!$F$6:$F$1000))="YES")*(N(CUT_LIST!$G$6:$G$1000)&gt;0),
      ROW(CUT_LIST!$F$6:$F$1000)-ROW(CUT_LIST!$F$6)+1
    ),
    ROWS($F$7:F227)
  ),
"")</f>
        <v/>
      </c>
    </row>
    <row r="228" spans="1:6">
      <c r="A228" t="str" cm="1">
        <f t="array" ref="A228">IF($F228="","",INDEX(CUT_LIST!$A$6:$A$1000,$F228))</f>
        <v/>
      </c>
      <c r="B228" t="str" cm="1">
        <f t="array" ref="B228">IF($F228="","",INDEX(CUT_LIST!$B$6:$B$1000,$F228))</f>
        <v/>
      </c>
      <c r="C228" t="str" cm="1">
        <f t="array" ref="C228">IF($F228="","",INDEX(CUT_LIST!$C$6:$C$1000,$F228))</f>
        <v/>
      </c>
      <c r="D228" t="str">
        <f>IF($F228="","",
  MIN(
    INDEX(CUT_LIST!$D$6:$D$1000,$F228),
    N(INDEX(CUT_LIST!$G$6:$G$1000,$F228))
  )
)</f>
        <v/>
      </c>
      <c r="E228" t="str" cm="1">
        <f t="array" ref="E228">IF($F228="","",INDEX(CUT_LIST!$H$6:$H$1000,$F228))</f>
        <v/>
      </c>
      <c r="F228" t="str" cm="1">
        <f t="array" ref="F228">IFERROR(
  SMALL(
    IF(
      (TRIM(UPPER(CUT_LIST!$F$6:$F$1000))="YES")*(N(CUT_LIST!$G$6:$G$1000)&gt;0),
      ROW(CUT_LIST!$F$6:$F$1000)-ROW(CUT_LIST!$F$6)+1
    ),
    ROWS($F$7:F228)
  ),
"")</f>
        <v/>
      </c>
    </row>
    <row r="229" spans="1:6">
      <c r="A229" t="str" cm="1">
        <f t="array" ref="A229">IF($F229="","",INDEX(CUT_LIST!$A$6:$A$1000,$F229))</f>
        <v/>
      </c>
      <c r="B229" t="str" cm="1">
        <f t="array" ref="B229">IF($F229="","",INDEX(CUT_LIST!$B$6:$B$1000,$F229))</f>
        <v/>
      </c>
      <c r="C229" t="str" cm="1">
        <f t="array" ref="C229">IF($F229="","",INDEX(CUT_LIST!$C$6:$C$1000,$F229))</f>
        <v/>
      </c>
      <c r="D229" t="str">
        <f>IF($F229="","",
  MIN(
    INDEX(CUT_LIST!$D$6:$D$1000,$F229),
    N(INDEX(CUT_LIST!$G$6:$G$1000,$F229))
  )
)</f>
        <v/>
      </c>
      <c r="E229" t="str" cm="1">
        <f t="array" ref="E229">IF($F229="","",INDEX(CUT_LIST!$H$6:$H$1000,$F229))</f>
        <v/>
      </c>
      <c r="F229" t="str" cm="1">
        <f t="array" ref="F229">IFERROR(
  SMALL(
    IF(
      (TRIM(UPPER(CUT_LIST!$F$6:$F$1000))="YES")*(N(CUT_LIST!$G$6:$G$1000)&gt;0),
      ROW(CUT_LIST!$F$6:$F$1000)-ROW(CUT_LIST!$F$6)+1
    ),
    ROWS($F$7:F229)
  ),
"")</f>
        <v/>
      </c>
    </row>
    <row r="230" spans="1:6">
      <c r="A230" t="str" cm="1">
        <f t="array" ref="A230">IF($F230="","",INDEX(CUT_LIST!$A$6:$A$1000,$F230))</f>
        <v/>
      </c>
      <c r="B230" t="str" cm="1">
        <f t="array" ref="B230">IF($F230="","",INDEX(CUT_LIST!$B$6:$B$1000,$F230))</f>
        <v/>
      </c>
      <c r="C230" t="str" cm="1">
        <f t="array" ref="C230">IF($F230="","",INDEX(CUT_LIST!$C$6:$C$1000,$F230))</f>
        <v/>
      </c>
      <c r="D230" t="str">
        <f>IF($F230="","",
  MIN(
    INDEX(CUT_LIST!$D$6:$D$1000,$F230),
    N(INDEX(CUT_LIST!$G$6:$G$1000,$F230))
  )
)</f>
        <v/>
      </c>
      <c r="E230" t="str" cm="1">
        <f t="array" ref="E230">IF($F230="","",INDEX(CUT_LIST!$H$6:$H$1000,$F230))</f>
        <v/>
      </c>
      <c r="F230" t="str" cm="1">
        <f t="array" ref="F230">IFERROR(
  SMALL(
    IF(
      (TRIM(UPPER(CUT_LIST!$F$6:$F$1000))="YES")*(N(CUT_LIST!$G$6:$G$1000)&gt;0),
      ROW(CUT_LIST!$F$6:$F$1000)-ROW(CUT_LIST!$F$6)+1
    ),
    ROWS($F$7:F230)
  ),
"")</f>
        <v/>
      </c>
    </row>
    <row r="231" spans="1:6">
      <c r="A231" t="str" cm="1">
        <f t="array" ref="A231">IF($F231="","",INDEX(CUT_LIST!$A$6:$A$1000,$F231))</f>
        <v/>
      </c>
      <c r="B231" t="str" cm="1">
        <f t="array" ref="B231">IF($F231="","",INDEX(CUT_LIST!$B$6:$B$1000,$F231))</f>
        <v/>
      </c>
      <c r="C231" t="str" cm="1">
        <f t="array" ref="C231">IF($F231="","",INDEX(CUT_LIST!$C$6:$C$1000,$F231))</f>
        <v/>
      </c>
      <c r="D231" t="str">
        <f>IF($F231="","",
  MIN(
    INDEX(CUT_LIST!$D$6:$D$1000,$F231),
    N(INDEX(CUT_LIST!$G$6:$G$1000,$F231))
  )
)</f>
        <v/>
      </c>
      <c r="E231" t="str" cm="1">
        <f t="array" ref="E231">IF($F231="","",INDEX(CUT_LIST!$H$6:$H$1000,$F231))</f>
        <v/>
      </c>
      <c r="F231" t="str" cm="1">
        <f t="array" ref="F231">IFERROR(
  SMALL(
    IF(
      (TRIM(UPPER(CUT_LIST!$F$6:$F$1000))="YES")*(N(CUT_LIST!$G$6:$G$1000)&gt;0),
      ROW(CUT_LIST!$F$6:$F$1000)-ROW(CUT_LIST!$F$6)+1
    ),
    ROWS($F$7:F231)
  ),
"")</f>
        <v/>
      </c>
    </row>
    <row r="232" spans="1:6">
      <c r="A232" t="str" cm="1">
        <f t="array" ref="A232">IF($F232="","",INDEX(CUT_LIST!$A$6:$A$1000,$F232))</f>
        <v/>
      </c>
      <c r="B232" t="str" cm="1">
        <f t="array" ref="B232">IF($F232="","",INDEX(CUT_LIST!$B$6:$B$1000,$F232))</f>
        <v/>
      </c>
      <c r="C232" t="str" cm="1">
        <f t="array" ref="C232">IF($F232="","",INDEX(CUT_LIST!$C$6:$C$1000,$F232))</f>
        <v/>
      </c>
      <c r="D232" t="str">
        <f>IF($F232="","",
  MIN(
    INDEX(CUT_LIST!$D$6:$D$1000,$F232),
    N(INDEX(CUT_LIST!$G$6:$G$1000,$F232))
  )
)</f>
        <v/>
      </c>
      <c r="E232" t="str" cm="1">
        <f t="array" ref="E232">IF($F232="","",INDEX(CUT_LIST!$H$6:$H$1000,$F232))</f>
        <v/>
      </c>
      <c r="F232" t="str" cm="1">
        <f t="array" ref="F232">IFERROR(
  SMALL(
    IF(
      (TRIM(UPPER(CUT_LIST!$F$6:$F$1000))="YES")*(N(CUT_LIST!$G$6:$G$1000)&gt;0),
      ROW(CUT_LIST!$F$6:$F$1000)-ROW(CUT_LIST!$F$6)+1
    ),
    ROWS($F$7:F232)
  ),
"")</f>
        <v/>
      </c>
    </row>
    <row r="233" spans="1:6">
      <c r="A233" t="str" cm="1">
        <f t="array" ref="A233">IF($F233="","",INDEX(CUT_LIST!$A$6:$A$1000,$F233))</f>
        <v/>
      </c>
      <c r="B233" t="str" cm="1">
        <f t="array" ref="B233">IF($F233="","",INDEX(CUT_LIST!$B$6:$B$1000,$F233))</f>
        <v/>
      </c>
      <c r="C233" t="str" cm="1">
        <f t="array" ref="C233">IF($F233="","",INDEX(CUT_LIST!$C$6:$C$1000,$F233))</f>
        <v/>
      </c>
      <c r="D233" t="str">
        <f>IF($F233="","",
  MIN(
    INDEX(CUT_LIST!$D$6:$D$1000,$F233),
    N(INDEX(CUT_LIST!$G$6:$G$1000,$F233))
  )
)</f>
        <v/>
      </c>
      <c r="E233" t="str" cm="1">
        <f t="array" ref="E233">IF($F233="","",INDEX(CUT_LIST!$H$6:$H$1000,$F233))</f>
        <v/>
      </c>
      <c r="F233" t="str" cm="1">
        <f t="array" ref="F233">IFERROR(
  SMALL(
    IF(
      (TRIM(UPPER(CUT_LIST!$F$6:$F$1000))="YES")*(N(CUT_LIST!$G$6:$G$1000)&gt;0),
      ROW(CUT_LIST!$F$6:$F$1000)-ROW(CUT_LIST!$F$6)+1
    ),
    ROWS($F$7:F233)
  ),
"")</f>
        <v/>
      </c>
    </row>
    <row r="234" spans="1:6">
      <c r="A234" t="str" cm="1">
        <f t="array" ref="A234">IF($F234="","",INDEX(CUT_LIST!$A$6:$A$1000,$F234))</f>
        <v/>
      </c>
      <c r="B234" t="str" cm="1">
        <f t="array" ref="B234">IF($F234="","",INDEX(CUT_LIST!$B$6:$B$1000,$F234))</f>
        <v/>
      </c>
      <c r="C234" t="str" cm="1">
        <f t="array" ref="C234">IF($F234="","",INDEX(CUT_LIST!$C$6:$C$1000,$F234))</f>
        <v/>
      </c>
      <c r="D234" t="str">
        <f>IF($F234="","",
  MIN(
    INDEX(CUT_LIST!$D$6:$D$1000,$F234),
    N(INDEX(CUT_LIST!$G$6:$G$1000,$F234))
  )
)</f>
        <v/>
      </c>
      <c r="E234" t="str" cm="1">
        <f t="array" ref="E234">IF($F234="","",INDEX(CUT_LIST!$H$6:$H$1000,$F234))</f>
        <v/>
      </c>
      <c r="F234" t="str" cm="1">
        <f t="array" ref="F234">IFERROR(
  SMALL(
    IF(
      (TRIM(UPPER(CUT_LIST!$F$6:$F$1000))="YES")*(N(CUT_LIST!$G$6:$G$1000)&gt;0),
      ROW(CUT_LIST!$F$6:$F$1000)-ROW(CUT_LIST!$F$6)+1
    ),
    ROWS($F$7:F234)
  ),
"")</f>
        <v/>
      </c>
    </row>
    <row r="235" spans="1:6">
      <c r="A235" t="str" cm="1">
        <f t="array" ref="A235">IF($F235="","",INDEX(CUT_LIST!$A$6:$A$1000,$F235))</f>
        <v/>
      </c>
      <c r="B235" t="str" cm="1">
        <f t="array" ref="B235">IF($F235="","",INDEX(CUT_LIST!$B$6:$B$1000,$F235))</f>
        <v/>
      </c>
      <c r="C235" t="str" cm="1">
        <f t="array" ref="C235">IF($F235="","",INDEX(CUT_LIST!$C$6:$C$1000,$F235))</f>
        <v/>
      </c>
      <c r="D235" t="str">
        <f>IF($F235="","",
  MIN(
    INDEX(CUT_LIST!$D$6:$D$1000,$F235),
    N(INDEX(CUT_LIST!$G$6:$G$1000,$F235))
  )
)</f>
        <v/>
      </c>
      <c r="E235" t="str" cm="1">
        <f t="array" ref="E235">IF($F235="","",INDEX(CUT_LIST!$H$6:$H$1000,$F235))</f>
        <v/>
      </c>
      <c r="F235" t="str" cm="1">
        <f t="array" ref="F235">IFERROR(
  SMALL(
    IF(
      (TRIM(UPPER(CUT_LIST!$F$6:$F$1000))="YES")*(N(CUT_LIST!$G$6:$G$1000)&gt;0),
      ROW(CUT_LIST!$F$6:$F$1000)-ROW(CUT_LIST!$F$6)+1
    ),
    ROWS($F$7:F235)
  ),
"")</f>
        <v/>
      </c>
    </row>
    <row r="236" spans="1:6">
      <c r="A236" t="str" cm="1">
        <f t="array" ref="A236">IF($F236="","",INDEX(CUT_LIST!$A$6:$A$1000,$F236))</f>
        <v/>
      </c>
      <c r="B236" t="str" cm="1">
        <f t="array" ref="B236">IF($F236="","",INDEX(CUT_LIST!$B$6:$B$1000,$F236))</f>
        <v/>
      </c>
      <c r="C236" t="str" cm="1">
        <f t="array" ref="C236">IF($F236="","",INDEX(CUT_LIST!$C$6:$C$1000,$F236))</f>
        <v/>
      </c>
      <c r="D236" t="str">
        <f>IF($F236="","",
  MIN(
    INDEX(CUT_LIST!$D$6:$D$1000,$F236),
    N(INDEX(CUT_LIST!$G$6:$G$1000,$F236))
  )
)</f>
        <v/>
      </c>
      <c r="E236" t="str" cm="1">
        <f t="array" ref="E236">IF($F236="","",INDEX(CUT_LIST!$H$6:$H$1000,$F236))</f>
        <v/>
      </c>
      <c r="F236" t="str" cm="1">
        <f t="array" ref="F236">IFERROR(
  SMALL(
    IF(
      (TRIM(UPPER(CUT_LIST!$F$6:$F$1000))="YES")*(N(CUT_LIST!$G$6:$G$1000)&gt;0),
      ROW(CUT_LIST!$F$6:$F$1000)-ROW(CUT_LIST!$F$6)+1
    ),
    ROWS($F$7:F236)
  ),
"")</f>
        <v/>
      </c>
    </row>
    <row r="237" spans="1:6">
      <c r="A237" t="str" cm="1">
        <f t="array" ref="A237">IF($F237="","",INDEX(CUT_LIST!$A$6:$A$1000,$F237))</f>
        <v/>
      </c>
      <c r="B237" t="str" cm="1">
        <f t="array" ref="B237">IF($F237="","",INDEX(CUT_LIST!$B$6:$B$1000,$F237))</f>
        <v/>
      </c>
      <c r="C237" t="str" cm="1">
        <f t="array" ref="C237">IF($F237="","",INDEX(CUT_LIST!$C$6:$C$1000,$F237))</f>
        <v/>
      </c>
      <c r="D237" t="str">
        <f>IF($F237="","",
  MIN(
    INDEX(CUT_LIST!$D$6:$D$1000,$F237),
    N(INDEX(CUT_LIST!$G$6:$G$1000,$F237))
  )
)</f>
        <v/>
      </c>
      <c r="E237" t="str" cm="1">
        <f t="array" ref="E237">IF($F237="","",INDEX(CUT_LIST!$H$6:$H$1000,$F237))</f>
        <v/>
      </c>
      <c r="F237" t="str" cm="1">
        <f t="array" ref="F237">IFERROR(
  SMALL(
    IF(
      (TRIM(UPPER(CUT_LIST!$F$6:$F$1000))="YES")*(N(CUT_LIST!$G$6:$G$1000)&gt;0),
      ROW(CUT_LIST!$F$6:$F$1000)-ROW(CUT_LIST!$F$6)+1
    ),
    ROWS($F$7:F237)
  ),
"")</f>
        <v/>
      </c>
    </row>
    <row r="238" spans="1:6">
      <c r="A238" t="str" cm="1">
        <f t="array" ref="A238">IF($F238="","",INDEX(CUT_LIST!$A$6:$A$1000,$F238))</f>
        <v/>
      </c>
      <c r="B238" t="str" cm="1">
        <f t="array" ref="B238">IF($F238="","",INDEX(CUT_LIST!$B$6:$B$1000,$F238))</f>
        <v/>
      </c>
      <c r="C238" t="str" cm="1">
        <f t="array" ref="C238">IF($F238="","",INDEX(CUT_LIST!$C$6:$C$1000,$F238))</f>
        <v/>
      </c>
      <c r="D238" t="str">
        <f>IF($F238="","",
  MIN(
    INDEX(CUT_LIST!$D$6:$D$1000,$F238),
    N(INDEX(CUT_LIST!$G$6:$G$1000,$F238))
  )
)</f>
        <v/>
      </c>
      <c r="E238" t="str" cm="1">
        <f t="array" ref="E238">IF($F238="","",INDEX(CUT_LIST!$H$6:$H$1000,$F238))</f>
        <v/>
      </c>
      <c r="F238" t="str" cm="1">
        <f t="array" ref="F238">IFERROR(
  SMALL(
    IF(
      (TRIM(UPPER(CUT_LIST!$F$6:$F$1000))="YES")*(N(CUT_LIST!$G$6:$G$1000)&gt;0),
      ROW(CUT_LIST!$F$6:$F$1000)-ROW(CUT_LIST!$F$6)+1
    ),
    ROWS($F$7:F238)
  ),
"")</f>
        <v/>
      </c>
    </row>
    <row r="239" spans="1:6">
      <c r="A239" t="str" cm="1">
        <f t="array" ref="A239">IF($F239="","",INDEX(CUT_LIST!$A$6:$A$1000,$F239))</f>
        <v/>
      </c>
      <c r="B239" t="str" cm="1">
        <f t="array" ref="B239">IF($F239="","",INDEX(CUT_LIST!$B$6:$B$1000,$F239))</f>
        <v/>
      </c>
      <c r="C239" t="str" cm="1">
        <f t="array" ref="C239">IF($F239="","",INDEX(CUT_LIST!$C$6:$C$1000,$F239))</f>
        <v/>
      </c>
      <c r="D239" t="str">
        <f>IF($F239="","",
  MIN(
    INDEX(CUT_LIST!$D$6:$D$1000,$F239),
    N(INDEX(CUT_LIST!$G$6:$G$1000,$F239))
  )
)</f>
        <v/>
      </c>
      <c r="E239" t="str" cm="1">
        <f t="array" ref="E239">IF($F239="","",INDEX(CUT_LIST!$H$6:$H$1000,$F239))</f>
        <v/>
      </c>
      <c r="F239" t="str" cm="1">
        <f t="array" ref="F239">IFERROR(
  SMALL(
    IF(
      (TRIM(UPPER(CUT_LIST!$F$6:$F$1000))="YES")*(N(CUT_LIST!$G$6:$G$1000)&gt;0),
      ROW(CUT_LIST!$F$6:$F$1000)-ROW(CUT_LIST!$F$6)+1
    ),
    ROWS($F$7:F239)
  ),
"")</f>
        <v/>
      </c>
    </row>
    <row r="240" spans="1:6">
      <c r="A240" t="str" cm="1">
        <f t="array" ref="A240">IF($F240="","",INDEX(CUT_LIST!$A$6:$A$1000,$F240))</f>
        <v/>
      </c>
      <c r="B240" t="str" cm="1">
        <f t="array" ref="B240">IF($F240="","",INDEX(CUT_LIST!$B$6:$B$1000,$F240))</f>
        <v/>
      </c>
      <c r="C240" t="str" cm="1">
        <f t="array" ref="C240">IF($F240="","",INDEX(CUT_LIST!$C$6:$C$1000,$F240))</f>
        <v/>
      </c>
      <c r="D240" t="str">
        <f>IF($F240="","",
  MIN(
    INDEX(CUT_LIST!$D$6:$D$1000,$F240),
    N(INDEX(CUT_LIST!$G$6:$G$1000,$F240))
  )
)</f>
        <v/>
      </c>
      <c r="E240" t="str" cm="1">
        <f t="array" ref="E240">IF($F240="","",INDEX(CUT_LIST!$H$6:$H$1000,$F240))</f>
        <v/>
      </c>
      <c r="F240" t="str" cm="1">
        <f t="array" ref="F240">IFERROR(
  SMALL(
    IF(
      (TRIM(UPPER(CUT_LIST!$F$6:$F$1000))="YES")*(N(CUT_LIST!$G$6:$G$1000)&gt;0),
      ROW(CUT_LIST!$F$6:$F$1000)-ROW(CUT_LIST!$F$6)+1
    ),
    ROWS($F$7:F240)
  ),
"")</f>
        <v/>
      </c>
    </row>
    <row r="241" spans="1:6">
      <c r="A241" t="str" cm="1">
        <f t="array" ref="A241">IF($F241="","",INDEX(CUT_LIST!$A$6:$A$1000,$F241))</f>
        <v/>
      </c>
      <c r="B241" t="str" cm="1">
        <f t="array" ref="B241">IF($F241="","",INDEX(CUT_LIST!$B$6:$B$1000,$F241))</f>
        <v/>
      </c>
      <c r="C241" t="str" cm="1">
        <f t="array" ref="C241">IF($F241="","",INDEX(CUT_LIST!$C$6:$C$1000,$F241))</f>
        <v/>
      </c>
      <c r="D241" t="str">
        <f>IF($F241="","",
  MIN(
    INDEX(CUT_LIST!$D$6:$D$1000,$F241),
    N(INDEX(CUT_LIST!$G$6:$G$1000,$F241))
  )
)</f>
        <v/>
      </c>
      <c r="E241" t="str" cm="1">
        <f t="array" ref="E241">IF($F241="","",INDEX(CUT_LIST!$H$6:$H$1000,$F241))</f>
        <v/>
      </c>
      <c r="F241" t="str" cm="1">
        <f t="array" ref="F241">IFERROR(
  SMALL(
    IF(
      (TRIM(UPPER(CUT_LIST!$F$6:$F$1000))="YES")*(N(CUT_LIST!$G$6:$G$1000)&gt;0),
      ROW(CUT_LIST!$F$6:$F$1000)-ROW(CUT_LIST!$F$6)+1
    ),
    ROWS($F$7:F241)
  ),
"")</f>
        <v/>
      </c>
    </row>
    <row r="242" spans="1:6">
      <c r="A242" t="str" cm="1">
        <f t="array" ref="A242">IF($F242="","",INDEX(CUT_LIST!$A$6:$A$1000,$F242))</f>
        <v/>
      </c>
      <c r="B242" t="str" cm="1">
        <f t="array" ref="B242">IF($F242="","",INDEX(CUT_LIST!$B$6:$B$1000,$F242))</f>
        <v/>
      </c>
      <c r="C242" t="str" cm="1">
        <f t="array" ref="C242">IF($F242="","",INDEX(CUT_LIST!$C$6:$C$1000,$F242))</f>
        <v/>
      </c>
      <c r="D242" t="str">
        <f>IF($F242="","",
  MIN(
    INDEX(CUT_LIST!$D$6:$D$1000,$F242),
    N(INDEX(CUT_LIST!$G$6:$G$1000,$F242))
  )
)</f>
        <v/>
      </c>
      <c r="E242" t="str" cm="1">
        <f t="array" ref="E242">IF($F242="","",INDEX(CUT_LIST!$H$6:$H$1000,$F242))</f>
        <v/>
      </c>
      <c r="F242" t="str" cm="1">
        <f t="array" ref="F242">IFERROR(
  SMALL(
    IF(
      (TRIM(UPPER(CUT_LIST!$F$6:$F$1000))="YES")*(N(CUT_LIST!$G$6:$G$1000)&gt;0),
      ROW(CUT_LIST!$F$6:$F$1000)-ROW(CUT_LIST!$F$6)+1
    ),
    ROWS($F$7:F242)
  ),
"")</f>
        <v/>
      </c>
    </row>
    <row r="243" spans="1:6">
      <c r="A243" t="str" cm="1">
        <f t="array" ref="A243">IF($F243="","",INDEX(CUT_LIST!$A$6:$A$1000,$F243))</f>
        <v/>
      </c>
      <c r="B243" t="str" cm="1">
        <f t="array" ref="B243">IF($F243="","",INDEX(CUT_LIST!$B$6:$B$1000,$F243))</f>
        <v/>
      </c>
      <c r="C243" t="str" cm="1">
        <f t="array" ref="C243">IF($F243="","",INDEX(CUT_LIST!$C$6:$C$1000,$F243))</f>
        <v/>
      </c>
      <c r="D243" t="str">
        <f>IF($F243="","",
  MIN(
    INDEX(CUT_LIST!$D$6:$D$1000,$F243),
    N(INDEX(CUT_LIST!$G$6:$G$1000,$F243))
  )
)</f>
        <v/>
      </c>
      <c r="E243" t="str" cm="1">
        <f t="array" ref="E243">IF($F243="","",INDEX(CUT_LIST!$H$6:$H$1000,$F243))</f>
        <v/>
      </c>
      <c r="F243" t="str" cm="1">
        <f t="array" ref="F243">IFERROR(
  SMALL(
    IF(
      (TRIM(UPPER(CUT_LIST!$F$6:$F$1000))="YES")*(N(CUT_LIST!$G$6:$G$1000)&gt;0),
      ROW(CUT_LIST!$F$6:$F$1000)-ROW(CUT_LIST!$F$6)+1
    ),
    ROWS($F$7:F243)
  ),
"")</f>
        <v/>
      </c>
    </row>
    <row r="244" spans="1:6">
      <c r="A244" t="str" cm="1">
        <f t="array" ref="A244">IF($F244="","",INDEX(CUT_LIST!$A$6:$A$1000,$F244))</f>
        <v/>
      </c>
      <c r="B244" t="str" cm="1">
        <f t="array" ref="B244">IF($F244="","",INDEX(CUT_LIST!$B$6:$B$1000,$F244))</f>
        <v/>
      </c>
      <c r="C244" t="str" cm="1">
        <f t="array" ref="C244">IF($F244="","",INDEX(CUT_LIST!$C$6:$C$1000,$F244))</f>
        <v/>
      </c>
      <c r="D244" t="str">
        <f>IF($F244="","",
  MIN(
    INDEX(CUT_LIST!$D$6:$D$1000,$F244),
    N(INDEX(CUT_LIST!$G$6:$G$1000,$F244))
  )
)</f>
        <v/>
      </c>
      <c r="E244" t="str" cm="1">
        <f t="array" ref="E244">IF($F244="","",INDEX(CUT_LIST!$H$6:$H$1000,$F244))</f>
        <v/>
      </c>
      <c r="F244" t="str" cm="1">
        <f t="array" ref="F244">IFERROR(
  SMALL(
    IF(
      (TRIM(UPPER(CUT_LIST!$F$6:$F$1000))="YES")*(N(CUT_LIST!$G$6:$G$1000)&gt;0),
      ROW(CUT_LIST!$F$6:$F$1000)-ROW(CUT_LIST!$F$6)+1
    ),
    ROWS($F$7:F244)
  ),
"")</f>
        <v/>
      </c>
    </row>
    <row r="245" spans="1:6">
      <c r="A245" t="str" cm="1">
        <f t="array" ref="A245">IF($F245="","",INDEX(CUT_LIST!$A$6:$A$1000,$F245))</f>
        <v/>
      </c>
      <c r="B245" t="str" cm="1">
        <f t="array" ref="B245">IF($F245="","",INDEX(CUT_LIST!$B$6:$B$1000,$F245))</f>
        <v/>
      </c>
      <c r="C245" t="str" cm="1">
        <f t="array" ref="C245">IF($F245="","",INDEX(CUT_LIST!$C$6:$C$1000,$F245))</f>
        <v/>
      </c>
      <c r="D245" t="str">
        <f>IF($F245="","",
  MIN(
    INDEX(CUT_LIST!$D$6:$D$1000,$F245),
    N(INDEX(CUT_LIST!$G$6:$G$1000,$F245))
  )
)</f>
        <v/>
      </c>
      <c r="E245" t="str" cm="1">
        <f t="array" ref="E245">IF($F245="","",INDEX(CUT_LIST!$H$6:$H$1000,$F245))</f>
        <v/>
      </c>
      <c r="F245" t="str" cm="1">
        <f t="array" ref="F245">IFERROR(
  SMALL(
    IF(
      (TRIM(UPPER(CUT_LIST!$F$6:$F$1000))="YES")*(N(CUT_LIST!$G$6:$G$1000)&gt;0),
      ROW(CUT_LIST!$F$6:$F$1000)-ROW(CUT_LIST!$F$6)+1
    ),
    ROWS($F$7:F245)
  ),
"")</f>
        <v/>
      </c>
    </row>
    <row r="246" spans="1:6">
      <c r="A246" t="str" cm="1">
        <f t="array" ref="A246">IF($F246="","",INDEX(CUT_LIST!$A$6:$A$1000,$F246))</f>
        <v/>
      </c>
      <c r="B246" t="str" cm="1">
        <f t="array" ref="B246">IF($F246="","",INDEX(CUT_LIST!$B$6:$B$1000,$F246))</f>
        <v/>
      </c>
      <c r="C246" t="str" cm="1">
        <f t="array" ref="C246">IF($F246="","",INDEX(CUT_LIST!$C$6:$C$1000,$F246))</f>
        <v/>
      </c>
      <c r="D246" t="str">
        <f>IF($F246="","",
  MIN(
    INDEX(CUT_LIST!$D$6:$D$1000,$F246),
    N(INDEX(CUT_LIST!$G$6:$G$1000,$F246))
  )
)</f>
        <v/>
      </c>
      <c r="E246" t="str" cm="1">
        <f t="array" ref="E246">IF($F246="","",INDEX(CUT_LIST!$H$6:$H$1000,$F246))</f>
        <v/>
      </c>
      <c r="F246" t="str" cm="1">
        <f t="array" ref="F246">IFERROR(
  SMALL(
    IF(
      (TRIM(UPPER(CUT_LIST!$F$6:$F$1000))="YES")*(N(CUT_LIST!$G$6:$G$1000)&gt;0),
      ROW(CUT_LIST!$F$6:$F$1000)-ROW(CUT_LIST!$F$6)+1
    ),
    ROWS($F$7:F246)
  ),
"")</f>
        <v/>
      </c>
    </row>
    <row r="247" spans="1:6">
      <c r="A247" t="str" cm="1">
        <f t="array" ref="A247">IF($F247="","",INDEX(CUT_LIST!$A$6:$A$1000,$F247))</f>
        <v/>
      </c>
      <c r="B247" t="str" cm="1">
        <f t="array" ref="B247">IF($F247="","",INDEX(CUT_LIST!$B$6:$B$1000,$F247))</f>
        <v/>
      </c>
      <c r="C247" t="str" cm="1">
        <f t="array" ref="C247">IF($F247="","",INDEX(CUT_LIST!$C$6:$C$1000,$F247))</f>
        <v/>
      </c>
      <c r="D247" t="str">
        <f>IF($F247="","",
  MIN(
    INDEX(CUT_LIST!$D$6:$D$1000,$F247),
    N(INDEX(CUT_LIST!$G$6:$G$1000,$F247))
  )
)</f>
        <v/>
      </c>
      <c r="E247" t="str" cm="1">
        <f t="array" ref="E247">IF($F247="","",INDEX(CUT_LIST!$H$6:$H$1000,$F247))</f>
        <v/>
      </c>
      <c r="F247" t="str" cm="1">
        <f t="array" ref="F247">IFERROR(
  SMALL(
    IF(
      (TRIM(UPPER(CUT_LIST!$F$6:$F$1000))="YES")*(N(CUT_LIST!$G$6:$G$1000)&gt;0),
      ROW(CUT_LIST!$F$6:$F$1000)-ROW(CUT_LIST!$F$6)+1
    ),
    ROWS($F$7:F247)
  ),
"")</f>
        <v/>
      </c>
    </row>
    <row r="248" spans="1:6">
      <c r="A248" t="str" cm="1">
        <f t="array" ref="A248">IF($F248="","",INDEX(CUT_LIST!$A$6:$A$1000,$F248))</f>
        <v/>
      </c>
      <c r="B248" t="str" cm="1">
        <f t="array" ref="B248">IF($F248="","",INDEX(CUT_LIST!$B$6:$B$1000,$F248))</f>
        <v/>
      </c>
      <c r="C248" t="str" cm="1">
        <f t="array" ref="C248">IF($F248="","",INDEX(CUT_LIST!$C$6:$C$1000,$F248))</f>
        <v/>
      </c>
      <c r="D248" t="str">
        <f>IF($F248="","",
  MIN(
    INDEX(CUT_LIST!$D$6:$D$1000,$F248),
    N(INDEX(CUT_LIST!$G$6:$G$1000,$F248))
  )
)</f>
        <v/>
      </c>
      <c r="E248" t="str" cm="1">
        <f t="array" ref="E248">IF($F248="","",INDEX(CUT_LIST!$H$6:$H$1000,$F248))</f>
        <v/>
      </c>
      <c r="F248" t="str" cm="1">
        <f t="array" ref="F248">IFERROR(
  SMALL(
    IF(
      (TRIM(UPPER(CUT_LIST!$F$6:$F$1000))="YES")*(N(CUT_LIST!$G$6:$G$1000)&gt;0),
      ROW(CUT_LIST!$F$6:$F$1000)-ROW(CUT_LIST!$F$6)+1
    ),
    ROWS($F$7:F248)
  ),
"")</f>
        <v/>
      </c>
    </row>
    <row r="249" spans="1:6">
      <c r="A249" t="str" cm="1">
        <f t="array" ref="A249">IF($F249="","",INDEX(CUT_LIST!$A$6:$A$1000,$F249))</f>
        <v/>
      </c>
      <c r="B249" t="str" cm="1">
        <f t="array" ref="B249">IF($F249="","",INDEX(CUT_LIST!$B$6:$B$1000,$F249))</f>
        <v/>
      </c>
      <c r="C249" t="str" cm="1">
        <f t="array" ref="C249">IF($F249="","",INDEX(CUT_LIST!$C$6:$C$1000,$F249))</f>
        <v/>
      </c>
      <c r="D249" t="str">
        <f>IF($F249="","",
  MIN(
    INDEX(CUT_LIST!$D$6:$D$1000,$F249),
    N(INDEX(CUT_LIST!$G$6:$G$1000,$F249))
  )
)</f>
        <v/>
      </c>
      <c r="E249" t="str" cm="1">
        <f t="array" ref="E249">IF($F249="","",INDEX(CUT_LIST!$H$6:$H$1000,$F249))</f>
        <v/>
      </c>
      <c r="F249" t="str" cm="1">
        <f t="array" ref="F249">IFERROR(
  SMALL(
    IF(
      (TRIM(UPPER(CUT_LIST!$F$6:$F$1000))="YES")*(N(CUT_LIST!$G$6:$G$1000)&gt;0),
      ROW(CUT_LIST!$F$6:$F$1000)-ROW(CUT_LIST!$F$6)+1
    ),
    ROWS($F$7:F249)
  ),
"")</f>
        <v/>
      </c>
    </row>
    <row r="250" spans="1:6">
      <c r="A250" t="str" cm="1">
        <f t="array" ref="A250">IF($F250="","",INDEX(CUT_LIST!$A$6:$A$1000,$F250))</f>
        <v/>
      </c>
      <c r="B250" t="str" cm="1">
        <f t="array" ref="B250">IF($F250="","",INDEX(CUT_LIST!$B$6:$B$1000,$F250))</f>
        <v/>
      </c>
      <c r="C250" t="str" cm="1">
        <f t="array" ref="C250">IF($F250="","",INDEX(CUT_LIST!$C$6:$C$1000,$F250))</f>
        <v/>
      </c>
      <c r="D250" t="str">
        <f>IF($F250="","",
  MIN(
    INDEX(CUT_LIST!$D$6:$D$1000,$F250),
    N(INDEX(CUT_LIST!$G$6:$G$1000,$F250))
  )
)</f>
        <v/>
      </c>
      <c r="E250" t="str" cm="1">
        <f t="array" ref="E250">IF($F250="","",INDEX(CUT_LIST!$H$6:$H$1000,$F250))</f>
        <v/>
      </c>
      <c r="F250" t="str" cm="1">
        <f t="array" ref="F250">IFERROR(
  SMALL(
    IF(
      (TRIM(UPPER(CUT_LIST!$F$6:$F$1000))="YES")*(N(CUT_LIST!$G$6:$G$1000)&gt;0),
      ROW(CUT_LIST!$F$6:$F$1000)-ROW(CUT_LIST!$F$6)+1
    ),
    ROWS($F$7:F250)
  ),
"")</f>
        <v/>
      </c>
    </row>
    <row r="251" spans="1:6">
      <c r="A251" t="str" cm="1">
        <f t="array" ref="A251">IF($F251="","",INDEX(CUT_LIST!$A$6:$A$1000,$F251))</f>
        <v/>
      </c>
      <c r="B251" t="str" cm="1">
        <f t="array" ref="B251">IF($F251="","",INDEX(CUT_LIST!$B$6:$B$1000,$F251))</f>
        <v/>
      </c>
      <c r="C251" t="str" cm="1">
        <f t="array" ref="C251">IF($F251="","",INDEX(CUT_LIST!$C$6:$C$1000,$F251))</f>
        <v/>
      </c>
      <c r="D251" t="str">
        <f>IF($F251="","",
  MIN(
    INDEX(CUT_LIST!$D$6:$D$1000,$F251),
    N(INDEX(CUT_LIST!$G$6:$G$1000,$F251))
  )
)</f>
        <v/>
      </c>
      <c r="E251" t="str" cm="1">
        <f t="array" ref="E251">IF($F251="","",INDEX(CUT_LIST!$H$6:$H$1000,$F251))</f>
        <v/>
      </c>
      <c r="F251" t="str" cm="1">
        <f t="array" ref="F251">IFERROR(
  SMALL(
    IF(
      (TRIM(UPPER(CUT_LIST!$F$6:$F$1000))="YES")*(N(CUT_LIST!$G$6:$G$1000)&gt;0),
      ROW(CUT_LIST!$F$6:$F$1000)-ROW(CUT_LIST!$F$6)+1
    ),
    ROWS($F$7:F251)
  ),
"")</f>
        <v/>
      </c>
    </row>
    <row r="252" spans="1:6">
      <c r="A252" t="str" cm="1">
        <f t="array" ref="A252">IF($F252="","",INDEX(CUT_LIST!$A$6:$A$1000,$F252))</f>
        <v/>
      </c>
      <c r="B252" t="str" cm="1">
        <f t="array" ref="B252">IF($F252="","",INDEX(CUT_LIST!$B$6:$B$1000,$F252))</f>
        <v/>
      </c>
      <c r="C252" t="str" cm="1">
        <f t="array" ref="C252">IF($F252="","",INDEX(CUT_LIST!$C$6:$C$1000,$F252))</f>
        <v/>
      </c>
      <c r="D252" t="str">
        <f>IF($F252="","",
  MIN(
    INDEX(CUT_LIST!$D$6:$D$1000,$F252),
    N(INDEX(CUT_LIST!$G$6:$G$1000,$F252))
  )
)</f>
        <v/>
      </c>
      <c r="E252" t="str" cm="1">
        <f t="array" ref="E252">IF($F252="","",INDEX(CUT_LIST!$H$6:$H$1000,$F252))</f>
        <v/>
      </c>
      <c r="F252" t="str" cm="1">
        <f t="array" ref="F252">IFERROR(
  SMALL(
    IF(
      (TRIM(UPPER(CUT_LIST!$F$6:$F$1000))="YES")*(N(CUT_LIST!$G$6:$G$1000)&gt;0),
      ROW(CUT_LIST!$F$6:$F$1000)-ROW(CUT_LIST!$F$6)+1
    ),
    ROWS($F$7:F252)
  ),
"")</f>
        <v/>
      </c>
    </row>
    <row r="253" spans="1:6">
      <c r="A253" t="str" cm="1">
        <f t="array" ref="A253">IF($F253="","",INDEX(CUT_LIST!$A$6:$A$1000,$F253))</f>
        <v/>
      </c>
      <c r="B253" t="str" cm="1">
        <f t="array" ref="B253">IF($F253="","",INDEX(CUT_LIST!$B$6:$B$1000,$F253))</f>
        <v/>
      </c>
      <c r="C253" t="str" cm="1">
        <f t="array" ref="C253">IF($F253="","",INDEX(CUT_LIST!$C$6:$C$1000,$F253))</f>
        <v/>
      </c>
      <c r="D253" t="str">
        <f>IF($F253="","",
  MIN(
    INDEX(CUT_LIST!$D$6:$D$1000,$F253),
    N(INDEX(CUT_LIST!$G$6:$G$1000,$F253))
  )
)</f>
        <v/>
      </c>
      <c r="E253" t="str" cm="1">
        <f t="array" ref="E253">IF($F253="","",INDEX(CUT_LIST!$H$6:$H$1000,$F253))</f>
        <v/>
      </c>
      <c r="F253" t="str" cm="1">
        <f t="array" ref="F253">IFERROR(
  SMALL(
    IF(
      (TRIM(UPPER(CUT_LIST!$F$6:$F$1000))="YES")*(N(CUT_LIST!$G$6:$G$1000)&gt;0),
      ROW(CUT_LIST!$F$6:$F$1000)-ROW(CUT_LIST!$F$6)+1
    ),
    ROWS($F$7:F253)
  ),
"")</f>
        <v/>
      </c>
    </row>
    <row r="254" spans="1:6">
      <c r="A254" t="str" cm="1">
        <f t="array" ref="A254">IF($F254="","",INDEX(CUT_LIST!$A$6:$A$1000,$F254))</f>
        <v/>
      </c>
      <c r="B254" t="str" cm="1">
        <f t="array" ref="B254">IF($F254="","",INDEX(CUT_LIST!$B$6:$B$1000,$F254))</f>
        <v/>
      </c>
      <c r="C254" t="str" cm="1">
        <f t="array" ref="C254">IF($F254="","",INDEX(CUT_LIST!$C$6:$C$1000,$F254))</f>
        <v/>
      </c>
      <c r="D254" t="str">
        <f>IF($F254="","",
  MIN(
    INDEX(CUT_LIST!$D$6:$D$1000,$F254),
    N(INDEX(CUT_LIST!$G$6:$G$1000,$F254))
  )
)</f>
        <v/>
      </c>
      <c r="E254" t="str" cm="1">
        <f t="array" ref="E254">IF($F254="","",INDEX(CUT_LIST!$H$6:$H$1000,$F254))</f>
        <v/>
      </c>
      <c r="F254" t="str" cm="1">
        <f t="array" ref="F254">IFERROR(
  SMALL(
    IF(
      (TRIM(UPPER(CUT_LIST!$F$6:$F$1000))="YES")*(N(CUT_LIST!$G$6:$G$1000)&gt;0),
      ROW(CUT_LIST!$F$6:$F$1000)-ROW(CUT_LIST!$F$6)+1
    ),
    ROWS($F$7:F254)
  ),
"")</f>
        <v/>
      </c>
    </row>
    <row r="255" spans="1:6">
      <c r="A255" t="str" cm="1">
        <f t="array" ref="A255">IF($F255="","",INDEX(CUT_LIST!$A$6:$A$1000,$F255))</f>
        <v/>
      </c>
      <c r="B255" t="str" cm="1">
        <f t="array" ref="B255">IF($F255="","",INDEX(CUT_LIST!$B$6:$B$1000,$F255))</f>
        <v/>
      </c>
      <c r="C255" t="str" cm="1">
        <f t="array" ref="C255">IF($F255="","",INDEX(CUT_LIST!$C$6:$C$1000,$F255))</f>
        <v/>
      </c>
      <c r="D255" t="str">
        <f>IF($F255="","",
  MIN(
    INDEX(CUT_LIST!$D$6:$D$1000,$F255),
    N(INDEX(CUT_LIST!$G$6:$G$1000,$F255))
  )
)</f>
        <v/>
      </c>
      <c r="E255" t="str" cm="1">
        <f t="array" ref="E255">IF($F255="","",INDEX(CUT_LIST!$H$6:$H$1000,$F255))</f>
        <v/>
      </c>
      <c r="F255" t="str" cm="1">
        <f t="array" ref="F255">IFERROR(
  SMALL(
    IF(
      (TRIM(UPPER(CUT_LIST!$F$6:$F$1000))="YES")*(N(CUT_LIST!$G$6:$G$1000)&gt;0),
      ROW(CUT_LIST!$F$6:$F$1000)-ROW(CUT_LIST!$F$6)+1
    ),
    ROWS($F$7:F255)
  ),
"")</f>
        <v/>
      </c>
    </row>
    <row r="256" spans="1:6">
      <c r="A256" t="str" cm="1">
        <f t="array" ref="A256">IF($F256="","",INDEX(CUT_LIST!$A$6:$A$1000,$F256))</f>
        <v/>
      </c>
      <c r="B256" t="str" cm="1">
        <f t="array" ref="B256">IF($F256="","",INDEX(CUT_LIST!$B$6:$B$1000,$F256))</f>
        <v/>
      </c>
      <c r="C256" t="str" cm="1">
        <f t="array" ref="C256">IF($F256="","",INDEX(CUT_LIST!$C$6:$C$1000,$F256))</f>
        <v/>
      </c>
      <c r="D256" t="str">
        <f>IF($F256="","",
  MIN(
    INDEX(CUT_LIST!$D$6:$D$1000,$F256),
    N(INDEX(CUT_LIST!$G$6:$G$1000,$F256))
  )
)</f>
        <v/>
      </c>
      <c r="E256" t="str" cm="1">
        <f t="array" ref="E256">IF($F256="","",INDEX(CUT_LIST!$H$6:$H$1000,$F256))</f>
        <v/>
      </c>
      <c r="F256" t="str" cm="1">
        <f t="array" ref="F256">IFERROR(
  SMALL(
    IF(
      (TRIM(UPPER(CUT_LIST!$F$6:$F$1000))="YES")*(N(CUT_LIST!$G$6:$G$1000)&gt;0),
      ROW(CUT_LIST!$F$6:$F$1000)-ROW(CUT_LIST!$F$6)+1
    ),
    ROWS($F$7:F256)
  ),
"")</f>
        <v/>
      </c>
    </row>
    <row r="257" spans="1:6">
      <c r="A257" t="str" cm="1">
        <f t="array" ref="A257">IF($F257="","",INDEX(CUT_LIST!$A$6:$A$1000,$F257))</f>
        <v/>
      </c>
      <c r="B257" t="str" cm="1">
        <f t="array" ref="B257">IF($F257="","",INDEX(CUT_LIST!$B$6:$B$1000,$F257))</f>
        <v/>
      </c>
      <c r="C257" t="str" cm="1">
        <f t="array" ref="C257">IF($F257="","",INDEX(CUT_LIST!$C$6:$C$1000,$F257))</f>
        <v/>
      </c>
      <c r="D257" t="str">
        <f>IF($F257="","",
  MIN(
    INDEX(CUT_LIST!$D$6:$D$1000,$F257),
    N(INDEX(CUT_LIST!$G$6:$G$1000,$F257))
  )
)</f>
        <v/>
      </c>
      <c r="E257" t="str" cm="1">
        <f t="array" ref="E257">IF($F257="","",INDEX(CUT_LIST!$H$6:$H$1000,$F257))</f>
        <v/>
      </c>
      <c r="F257" t="str" cm="1">
        <f t="array" ref="F257">IFERROR(
  SMALL(
    IF(
      (TRIM(UPPER(CUT_LIST!$F$6:$F$1000))="YES")*(N(CUT_LIST!$G$6:$G$1000)&gt;0),
      ROW(CUT_LIST!$F$6:$F$1000)-ROW(CUT_LIST!$F$6)+1
    ),
    ROWS($F$7:F257)
  ),
"")</f>
        <v/>
      </c>
    </row>
    <row r="258" spans="1:6">
      <c r="A258" t="str" cm="1">
        <f t="array" ref="A258">IF($F258="","",INDEX(CUT_LIST!$A$6:$A$1000,$F258))</f>
        <v/>
      </c>
      <c r="B258" t="str" cm="1">
        <f t="array" ref="B258">IF($F258="","",INDEX(CUT_LIST!$B$6:$B$1000,$F258))</f>
        <v/>
      </c>
      <c r="C258" t="str" cm="1">
        <f t="array" ref="C258">IF($F258="","",INDEX(CUT_LIST!$C$6:$C$1000,$F258))</f>
        <v/>
      </c>
      <c r="D258" t="str">
        <f>IF($F258="","",
  MIN(
    INDEX(CUT_LIST!$D$6:$D$1000,$F258),
    N(INDEX(CUT_LIST!$G$6:$G$1000,$F258))
  )
)</f>
        <v/>
      </c>
      <c r="E258" t="str" cm="1">
        <f t="array" ref="E258">IF($F258="","",INDEX(CUT_LIST!$H$6:$H$1000,$F258))</f>
        <v/>
      </c>
      <c r="F258" t="str" cm="1">
        <f t="array" ref="F258">IFERROR(
  SMALL(
    IF(
      (TRIM(UPPER(CUT_LIST!$F$6:$F$1000))="YES")*(N(CUT_LIST!$G$6:$G$1000)&gt;0),
      ROW(CUT_LIST!$F$6:$F$1000)-ROW(CUT_LIST!$F$6)+1
    ),
    ROWS($F$7:F258)
  ),
"")</f>
        <v/>
      </c>
    </row>
    <row r="259" spans="1:6">
      <c r="A259" t="str" cm="1">
        <f t="array" ref="A259">IF($F259="","",INDEX(CUT_LIST!$A$6:$A$1000,$F259))</f>
        <v/>
      </c>
      <c r="B259" t="str" cm="1">
        <f t="array" ref="B259">IF($F259="","",INDEX(CUT_LIST!$B$6:$B$1000,$F259))</f>
        <v/>
      </c>
      <c r="C259" t="str" cm="1">
        <f t="array" ref="C259">IF($F259="","",INDEX(CUT_LIST!$C$6:$C$1000,$F259))</f>
        <v/>
      </c>
      <c r="D259" t="str">
        <f>IF($F259="","",
  MIN(
    INDEX(CUT_LIST!$D$6:$D$1000,$F259),
    N(INDEX(CUT_LIST!$G$6:$G$1000,$F259))
  )
)</f>
        <v/>
      </c>
      <c r="E259" t="str" cm="1">
        <f t="array" ref="E259">IF($F259="","",INDEX(CUT_LIST!$H$6:$H$1000,$F259))</f>
        <v/>
      </c>
      <c r="F259" t="str" cm="1">
        <f t="array" ref="F259">IFERROR(
  SMALL(
    IF(
      (TRIM(UPPER(CUT_LIST!$F$6:$F$1000))="YES")*(N(CUT_LIST!$G$6:$G$1000)&gt;0),
      ROW(CUT_LIST!$F$6:$F$1000)-ROW(CUT_LIST!$F$6)+1
    ),
    ROWS($F$7:F259)
  ),
"")</f>
        <v/>
      </c>
    </row>
    <row r="260" spans="1:6">
      <c r="A260" t="str" cm="1">
        <f t="array" ref="A260">IF($F260="","",INDEX(CUT_LIST!$A$6:$A$1000,$F260))</f>
        <v/>
      </c>
      <c r="B260" t="str" cm="1">
        <f t="array" ref="B260">IF($F260="","",INDEX(CUT_LIST!$B$6:$B$1000,$F260))</f>
        <v/>
      </c>
      <c r="C260" t="str" cm="1">
        <f t="array" ref="C260">IF($F260="","",INDEX(CUT_LIST!$C$6:$C$1000,$F260))</f>
        <v/>
      </c>
      <c r="D260" t="str">
        <f>IF($F260="","",
  MIN(
    INDEX(CUT_LIST!$D$6:$D$1000,$F260),
    N(INDEX(CUT_LIST!$G$6:$G$1000,$F260))
  )
)</f>
        <v/>
      </c>
      <c r="E260" t="str" cm="1">
        <f t="array" ref="E260">IF($F260="","",INDEX(CUT_LIST!$H$6:$H$1000,$F260))</f>
        <v/>
      </c>
      <c r="F260" t="str" cm="1">
        <f t="array" ref="F260">IFERROR(
  SMALL(
    IF(
      (TRIM(UPPER(CUT_LIST!$F$6:$F$1000))="YES")*(N(CUT_LIST!$G$6:$G$1000)&gt;0),
      ROW(CUT_LIST!$F$6:$F$1000)-ROW(CUT_LIST!$F$6)+1
    ),
    ROWS($F$7:F260)
  ),
"")</f>
        <v/>
      </c>
    </row>
    <row r="261" spans="1:6">
      <c r="A261" t="str" cm="1">
        <f t="array" ref="A261">IF($F261="","",INDEX(CUT_LIST!$A$6:$A$1000,$F261))</f>
        <v/>
      </c>
      <c r="B261" t="str" cm="1">
        <f t="array" ref="B261">IF($F261="","",INDEX(CUT_LIST!$B$6:$B$1000,$F261))</f>
        <v/>
      </c>
      <c r="C261" t="str" cm="1">
        <f t="array" ref="C261">IF($F261="","",INDEX(CUT_LIST!$C$6:$C$1000,$F261))</f>
        <v/>
      </c>
      <c r="D261" t="str">
        <f>IF($F261="","",
  MIN(
    INDEX(CUT_LIST!$D$6:$D$1000,$F261),
    N(INDEX(CUT_LIST!$G$6:$G$1000,$F261))
  )
)</f>
        <v/>
      </c>
      <c r="E261" t="str" cm="1">
        <f t="array" ref="E261">IF($F261="","",INDEX(CUT_LIST!$H$6:$H$1000,$F261))</f>
        <v/>
      </c>
      <c r="F261" t="str" cm="1">
        <f t="array" ref="F261">IFERROR(
  SMALL(
    IF(
      (TRIM(UPPER(CUT_LIST!$F$6:$F$1000))="YES")*(N(CUT_LIST!$G$6:$G$1000)&gt;0),
      ROW(CUT_LIST!$F$6:$F$1000)-ROW(CUT_LIST!$F$6)+1
    ),
    ROWS($F$7:F261)
  ),
"")</f>
        <v/>
      </c>
    </row>
    <row r="262" spans="1:6">
      <c r="A262" t="str" cm="1">
        <f t="array" ref="A262">IF($F262="","",INDEX(CUT_LIST!$A$6:$A$1000,$F262))</f>
        <v/>
      </c>
      <c r="B262" t="str" cm="1">
        <f t="array" ref="B262">IF($F262="","",INDEX(CUT_LIST!$B$6:$B$1000,$F262))</f>
        <v/>
      </c>
      <c r="C262" t="str" cm="1">
        <f t="array" ref="C262">IF($F262="","",INDEX(CUT_LIST!$C$6:$C$1000,$F262))</f>
        <v/>
      </c>
      <c r="D262" t="str">
        <f>IF($F262="","",
  MIN(
    INDEX(CUT_LIST!$D$6:$D$1000,$F262),
    N(INDEX(CUT_LIST!$G$6:$G$1000,$F262))
  )
)</f>
        <v/>
      </c>
      <c r="E262" t="str" cm="1">
        <f t="array" ref="E262">IF($F262="","",INDEX(CUT_LIST!$H$6:$H$1000,$F262))</f>
        <v/>
      </c>
      <c r="F262" t="str" cm="1">
        <f t="array" ref="F262">IFERROR(
  SMALL(
    IF(
      (TRIM(UPPER(CUT_LIST!$F$6:$F$1000))="YES")*(N(CUT_LIST!$G$6:$G$1000)&gt;0),
      ROW(CUT_LIST!$F$6:$F$1000)-ROW(CUT_LIST!$F$6)+1
    ),
    ROWS($F$7:F262)
  ),
"")</f>
        <v/>
      </c>
    </row>
    <row r="263" spans="1:6">
      <c r="A263" t="str" cm="1">
        <f t="array" ref="A263">IF($F263="","",INDEX(CUT_LIST!$A$6:$A$1000,$F263))</f>
        <v/>
      </c>
      <c r="B263" t="str" cm="1">
        <f t="array" ref="B263">IF($F263="","",INDEX(CUT_LIST!$B$6:$B$1000,$F263))</f>
        <v/>
      </c>
      <c r="C263" t="str" cm="1">
        <f t="array" ref="C263">IF($F263="","",INDEX(CUT_LIST!$C$6:$C$1000,$F263))</f>
        <v/>
      </c>
      <c r="D263" t="str">
        <f>IF($F263="","",
  MIN(
    INDEX(CUT_LIST!$D$6:$D$1000,$F263),
    N(INDEX(CUT_LIST!$G$6:$G$1000,$F263))
  )
)</f>
        <v/>
      </c>
      <c r="E263" t="str" cm="1">
        <f t="array" ref="E263">IF($F263="","",INDEX(CUT_LIST!$H$6:$H$1000,$F263))</f>
        <v/>
      </c>
      <c r="F263" t="str" cm="1">
        <f t="array" ref="F263">IFERROR(
  SMALL(
    IF(
      (TRIM(UPPER(CUT_LIST!$F$6:$F$1000))="YES")*(N(CUT_LIST!$G$6:$G$1000)&gt;0),
      ROW(CUT_LIST!$F$6:$F$1000)-ROW(CUT_LIST!$F$6)+1
    ),
    ROWS($F$7:F263)
  ),
"")</f>
        <v/>
      </c>
    </row>
    <row r="264" spans="1:6">
      <c r="A264" t="str" cm="1">
        <f t="array" ref="A264">IF($F264="","",INDEX(CUT_LIST!$A$6:$A$1000,$F264))</f>
        <v/>
      </c>
      <c r="B264" t="str" cm="1">
        <f t="array" ref="B264">IF($F264="","",INDEX(CUT_LIST!$B$6:$B$1000,$F264))</f>
        <v/>
      </c>
      <c r="C264" t="str" cm="1">
        <f t="array" ref="C264">IF($F264="","",INDEX(CUT_LIST!$C$6:$C$1000,$F264))</f>
        <v/>
      </c>
      <c r="D264" t="str">
        <f>IF($F264="","",
  MIN(
    INDEX(CUT_LIST!$D$6:$D$1000,$F264),
    N(INDEX(CUT_LIST!$G$6:$G$1000,$F264))
  )
)</f>
        <v/>
      </c>
      <c r="E264" t="str" cm="1">
        <f t="array" ref="E264">IF($F264="","",INDEX(CUT_LIST!$H$6:$H$1000,$F264))</f>
        <v/>
      </c>
      <c r="F264" t="str" cm="1">
        <f t="array" ref="F264">IFERROR(
  SMALL(
    IF(
      (TRIM(UPPER(CUT_LIST!$F$6:$F$1000))="YES")*(N(CUT_LIST!$G$6:$G$1000)&gt;0),
      ROW(CUT_LIST!$F$6:$F$1000)-ROW(CUT_LIST!$F$6)+1
    ),
    ROWS($F$7:F264)
  ),
"")</f>
        <v/>
      </c>
    </row>
    <row r="265" spans="1:6">
      <c r="A265" t="str" cm="1">
        <f t="array" ref="A265">IF($F265="","",INDEX(CUT_LIST!$A$6:$A$1000,$F265))</f>
        <v/>
      </c>
      <c r="B265" t="str" cm="1">
        <f t="array" ref="B265">IF($F265="","",INDEX(CUT_LIST!$B$6:$B$1000,$F265))</f>
        <v/>
      </c>
      <c r="C265" t="str" cm="1">
        <f t="array" ref="C265">IF($F265="","",INDEX(CUT_LIST!$C$6:$C$1000,$F265))</f>
        <v/>
      </c>
      <c r="D265" t="str">
        <f>IF($F265="","",
  MIN(
    INDEX(CUT_LIST!$D$6:$D$1000,$F265),
    N(INDEX(CUT_LIST!$G$6:$G$1000,$F265))
  )
)</f>
        <v/>
      </c>
      <c r="E265" t="str" cm="1">
        <f t="array" ref="E265">IF($F265="","",INDEX(CUT_LIST!$H$6:$H$1000,$F265))</f>
        <v/>
      </c>
      <c r="F265" t="str" cm="1">
        <f t="array" ref="F265">IFERROR(
  SMALL(
    IF(
      (TRIM(UPPER(CUT_LIST!$F$6:$F$1000))="YES")*(N(CUT_LIST!$G$6:$G$1000)&gt;0),
      ROW(CUT_LIST!$F$6:$F$1000)-ROW(CUT_LIST!$F$6)+1
    ),
    ROWS($F$7:F265)
  ),
"")</f>
        <v/>
      </c>
    </row>
    <row r="266" spans="1:6">
      <c r="A266" t="str" cm="1">
        <f t="array" ref="A266">IF($F266="","",INDEX(CUT_LIST!$A$6:$A$1000,$F266))</f>
        <v/>
      </c>
      <c r="B266" t="str" cm="1">
        <f t="array" ref="B266">IF($F266="","",INDEX(CUT_LIST!$B$6:$B$1000,$F266))</f>
        <v/>
      </c>
      <c r="C266" t="str" cm="1">
        <f t="array" ref="C266">IF($F266="","",INDEX(CUT_LIST!$C$6:$C$1000,$F266))</f>
        <v/>
      </c>
      <c r="D266" t="str">
        <f>IF($F266="","",
  MIN(
    INDEX(CUT_LIST!$D$6:$D$1000,$F266),
    N(INDEX(CUT_LIST!$G$6:$G$1000,$F266))
  )
)</f>
        <v/>
      </c>
      <c r="E266" t="str" cm="1">
        <f t="array" ref="E266">IF($F266="","",INDEX(CUT_LIST!$H$6:$H$1000,$F266))</f>
        <v/>
      </c>
      <c r="F266" t="str" cm="1">
        <f t="array" ref="F266">IFERROR(
  SMALL(
    IF(
      (TRIM(UPPER(CUT_LIST!$F$6:$F$1000))="YES")*(N(CUT_LIST!$G$6:$G$1000)&gt;0),
      ROW(CUT_LIST!$F$6:$F$1000)-ROW(CUT_LIST!$F$6)+1
    ),
    ROWS($F$7:F266)
  ),
"")</f>
        <v/>
      </c>
    </row>
    <row r="267" spans="1:6">
      <c r="A267" t="str" cm="1">
        <f t="array" ref="A267">IF($F267="","",INDEX(CUT_LIST!$A$6:$A$1000,$F267))</f>
        <v/>
      </c>
      <c r="B267" t="str" cm="1">
        <f t="array" ref="B267">IF($F267="","",INDEX(CUT_LIST!$B$6:$B$1000,$F267))</f>
        <v/>
      </c>
      <c r="C267" t="str" cm="1">
        <f t="array" ref="C267">IF($F267="","",INDEX(CUT_LIST!$C$6:$C$1000,$F267))</f>
        <v/>
      </c>
      <c r="D267" t="str">
        <f>IF($F267="","",
  MIN(
    INDEX(CUT_LIST!$D$6:$D$1000,$F267),
    N(INDEX(CUT_LIST!$G$6:$G$1000,$F267))
  )
)</f>
        <v/>
      </c>
      <c r="E267" t="str" cm="1">
        <f t="array" ref="E267">IF($F267="","",INDEX(CUT_LIST!$H$6:$H$1000,$F267))</f>
        <v/>
      </c>
      <c r="F267" t="str" cm="1">
        <f t="array" ref="F267">IFERROR(
  SMALL(
    IF(
      (TRIM(UPPER(CUT_LIST!$F$6:$F$1000))="YES")*(N(CUT_LIST!$G$6:$G$1000)&gt;0),
      ROW(CUT_LIST!$F$6:$F$1000)-ROW(CUT_LIST!$F$6)+1
    ),
    ROWS($F$7:F267)
  ),
"")</f>
        <v/>
      </c>
    </row>
    <row r="268" spans="1:6">
      <c r="A268" t="str" cm="1">
        <f t="array" ref="A268">IF($F268="","",INDEX(CUT_LIST!$A$6:$A$1000,$F268))</f>
        <v/>
      </c>
      <c r="B268" t="str" cm="1">
        <f t="array" ref="B268">IF($F268="","",INDEX(CUT_LIST!$B$6:$B$1000,$F268))</f>
        <v/>
      </c>
      <c r="C268" t="str" cm="1">
        <f t="array" ref="C268">IF($F268="","",INDEX(CUT_LIST!$C$6:$C$1000,$F268))</f>
        <v/>
      </c>
      <c r="D268" t="str">
        <f>IF($F268="","",
  MIN(
    INDEX(CUT_LIST!$D$6:$D$1000,$F268),
    N(INDEX(CUT_LIST!$G$6:$G$1000,$F268))
  )
)</f>
        <v/>
      </c>
      <c r="E268" t="str" cm="1">
        <f t="array" ref="E268">IF($F268="","",INDEX(CUT_LIST!$H$6:$H$1000,$F268))</f>
        <v/>
      </c>
      <c r="F268" t="str" cm="1">
        <f t="array" ref="F268">IFERROR(
  SMALL(
    IF(
      (TRIM(UPPER(CUT_LIST!$F$6:$F$1000))="YES")*(N(CUT_LIST!$G$6:$G$1000)&gt;0),
      ROW(CUT_LIST!$F$6:$F$1000)-ROW(CUT_LIST!$F$6)+1
    ),
    ROWS($F$7:F268)
  ),
"")</f>
        <v/>
      </c>
    </row>
    <row r="269" spans="1:6">
      <c r="A269" t="str" cm="1">
        <f t="array" ref="A269">IF($F269="","",INDEX(CUT_LIST!$A$6:$A$1000,$F269))</f>
        <v/>
      </c>
      <c r="B269" t="str" cm="1">
        <f t="array" ref="B269">IF($F269="","",INDEX(CUT_LIST!$B$6:$B$1000,$F269))</f>
        <v/>
      </c>
      <c r="C269" t="str" cm="1">
        <f t="array" ref="C269">IF($F269="","",INDEX(CUT_LIST!$C$6:$C$1000,$F269))</f>
        <v/>
      </c>
      <c r="D269" t="str">
        <f>IF($F269="","",
  MIN(
    INDEX(CUT_LIST!$D$6:$D$1000,$F269),
    N(INDEX(CUT_LIST!$G$6:$G$1000,$F269))
  )
)</f>
        <v/>
      </c>
      <c r="E269" t="str" cm="1">
        <f t="array" ref="E269">IF($F269="","",INDEX(CUT_LIST!$H$6:$H$1000,$F269))</f>
        <v/>
      </c>
      <c r="F269" t="str" cm="1">
        <f t="array" ref="F269">IFERROR(
  SMALL(
    IF(
      (TRIM(UPPER(CUT_LIST!$F$6:$F$1000))="YES")*(N(CUT_LIST!$G$6:$G$1000)&gt;0),
      ROW(CUT_LIST!$F$6:$F$1000)-ROW(CUT_LIST!$F$6)+1
    ),
    ROWS($F$7:F269)
  ),
"")</f>
        <v/>
      </c>
    </row>
    <row r="270" spans="1:6">
      <c r="A270" t="str" cm="1">
        <f t="array" ref="A270">IF($F270="","",INDEX(CUT_LIST!$A$6:$A$1000,$F270))</f>
        <v/>
      </c>
      <c r="B270" t="str" cm="1">
        <f t="array" ref="B270">IF($F270="","",INDEX(CUT_LIST!$B$6:$B$1000,$F270))</f>
        <v/>
      </c>
      <c r="C270" t="str" cm="1">
        <f t="array" ref="C270">IF($F270="","",INDEX(CUT_LIST!$C$6:$C$1000,$F270))</f>
        <v/>
      </c>
      <c r="D270" t="str">
        <f>IF($F270="","",
  MIN(
    INDEX(CUT_LIST!$D$6:$D$1000,$F270),
    N(INDEX(CUT_LIST!$G$6:$G$1000,$F270))
  )
)</f>
        <v/>
      </c>
      <c r="E270" t="str" cm="1">
        <f t="array" ref="E270">IF($F270="","",INDEX(CUT_LIST!$H$6:$H$1000,$F270))</f>
        <v/>
      </c>
      <c r="F270" t="str" cm="1">
        <f t="array" ref="F270">IFERROR(
  SMALL(
    IF(
      (TRIM(UPPER(CUT_LIST!$F$6:$F$1000))="YES")*(N(CUT_LIST!$G$6:$G$1000)&gt;0),
      ROW(CUT_LIST!$F$6:$F$1000)-ROW(CUT_LIST!$F$6)+1
    ),
    ROWS($F$7:F270)
  ),
"")</f>
        <v/>
      </c>
    </row>
    <row r="271" spans="1:6">
      <c r="A271" t="str" cm="1">
        <f t="array" ref="A271">IF($F271="","",INDEX(CUT_LIST!$A$6:$A$1000,$F271))</f>
        <v/>
      </c>
      <c r="B271" t="str" cm="1">
        <f t="array" ref="B271">IF($F271="","",INDEX(CUT_LIST!$B$6:$B$1000,$F271))</f>
        <v/>
      </c>
      <c r="C271" t="str" cm="1">
        <f t="array" ref="C271">IF($F271="","",INDEX(CUT_LIST!$C$6:$C$1000,$F271))</f>
        <v/>
      </c>
      <c r="D271" t="str">
        <f>IF($F271="","",
  MIN(
    INDEX(CUT_LIST!$D$6:$D$1000,$F271),
    N(INDEX(CUT_LIST!$G$6:$G$1000,$F271))
  )
)</f>
        <v/>
      </c>
      <c r="E271" t="str" cm="1">
        <f t="array" ref="E271">IF($F271="","",INDEX(CUT_LIST!$H$6:$H$1000,$F271))</f>
        <v/>
      </c>
      <c r="F271" t="str" cm="1">
        <f t="array" ref="F271">IFERROR(
  SMALL(
    IF(
      (TRIM(UPPER(CUT_LIST!$F$6:$F$1000))="YES")*(N(CUT_LIST!$G$6:$G$1000)&gt;0),
      ROW(CUT_LIST!$F$6:$F$1000)-ROW(CUT_LIST!$F$6)+1
    ),
    ROWS($F$7:F271)
  ),
"")</f>
        <v/>
      </c>
    </row>
    <row r="272" spans="1:6">
      <c r="A272" t="str" cm="1">
        <f t="array" ref="A272">IF($F272="","",INDEX(CUT_LIST!$A$6:$A$1000,$F272))</f>
        <v/>
      </c>
      <c r="B272" t="str" cm="1">
        <f t="array" ref="B272">IF($F272="","",INDEX(CUT_LIST!$B$6:$B$1000,$F272))</f>
        <v/>
      </c>
      <c r="C272" t="str" cm="1">
        <f t="array" ref="C272">IF($F272="","",INDEX(CUT_LIST!$C$6:$C$1000,$F272))</f>
        <v/>
      </c>
      <c r="D272" t="str">
        <f>IF($F272="","",
  MIN(
    INDEX(CUT_LIST!$D$6:$D$1000,$F272),
    N(INDEX(CUT_LIST!$G$6:$G$1000,$F272))
  )
)</f>
        <v/>
      </c>
      <c r="E272" t="str" cm="1">
        <f t="array" ref="E272">IF($F272="","",INDEX(CUT_LIST!$H$6:$H$1000,$F272))</f>
        <v/>
      </c>
      <c r="F272" t="str" cm="1">
        <f t="array" ref="F272">IFERROR(
  SMALL(
    IF(
      (TRIM(UPPER(CUT_LIST!$F$6:$F$1000))="YES")*(N(CUT_LIST!$G$6:$G$1000)&gt;0),
      ROW(CUT_LIST!$F$6:$F$1000)-ROW(CUT_LIST!$F$6)+1
    ),
    ROWS($F$7:F272)
  ),
"")</f>
        <v/>
      </c>
    </row>
    <row r="273" spans="1:6">
      <c r="A273" t="str" cm="1">
        <f t="array" ref="A273">IF($F273="","",INDEX(CUT_LIST!$A$6:$A$1000,$F273))</f>
        <v/>
      </c>
      <c r="B273" t="str" cm="1">
        <f t="array" ref="B273">IF($F273="","",INDEX(CUT_LIST!$B$6:$B$1000,$F273))</f>
        <v/>
      </c>
      <c r="C273" t="str" cm="1">
        <f t="array" ref="C273">IF($F273="","",INDEX(CUT_LIST!$C$6:$C$1000,$F273))</f>
        <v/>
      </c>
      <c r="D273" t="str">
        <f>IF($F273="","",
  MIN(
    INDEX(CUT_LIST!$D$6:$D$1000,$F273),
    N(INDEX(CUT_LIST!$G$6:$G$1000,$F273))
  )
)</f>
        <v/>
      </c>
      <c r="E273" t="str" cm="1">
        <f t="array" ref="E273">IF($F273="","",INDEX(CUT_LIST!$H$6:$H$1000,$F273))</f>
        <v/>
      </c>
      <c r="F273" t="str" cm="1">
        <f t="array" ref="F273">IFERROR(
  SMALL(
    IF(
      (TRIM(UPPER(CUT_LIST!$F$6:$F$1000))="YES")*(N(CUT_LIST!$G$6:$G$1000)&gt;0),
      ROW(CUT_LIST!$F$6:$F$1000)-ROW(CUT_LIST!$F$6)+1
    ),
    ROWS($F$7:F273)
  ),
"")</f>
        <v/>
      </c>
    </row>
    <row r="274" spans="1:6">
      <c r="A274" t="str" cm="1">
        <f t="array" ref="A274">IF($F274="","",INDEX(CUT_LIST!$A$6:$A$1000,$F274))</f>
        <v/>
      </c>
      <c r="B274" t="str" cm="1">
        <f t="array" ref="B274">IF($F274="","",INDEX(CUT_LIST!$B$6:$B$1000,$F274))</f>
        <v/>
      </c>
      <c r="C274" t="str" cm="1">
        <f t="array" ref="C274">IF($F274="","",INDEX(CUT_LIST!$C$6:$C$1000,$F274))</f>
        <v/>
      </c>
      <c r="D274" t="str">
        <f>IF($F274="","",
  MIN(
    INDEX(CUT_LIST!$D$6:$D$1000,$F274),
    N(INDEX(CUT_LIST!$G$6:$G$1000,$F274))
  )
)</f>
        <v/>
      </c>
      <c r="E274" t="str" cm="1">
        <f t="array" ref="E274">IF($F274="","",INDEX(CUT_LIST!$H$6:$H$1000,$F274))</f>
        <v/>
      </c>
      <c r="F274" t="str" cm="1">
        <f t="array" ref="F274">IFERROR(
  SMALL(
    IF(
      (TRIM(UPPER(CUT_LIST!$F$6:$F$1000))="YES")*(N(CUT_LIST!$G$6:$G$1000)&gt;0),
      ROW(CUT_LIST!$F$6:$F$1000)-ROW(CUT_LIST!$F$6)+1
    ),
    ROWS($F$7:F274)
  ),
"")</f>
        <v/>
      </c>
    </row>
    <row r="275" spans="1:6">
      <c r="A275" t="str" cm="1">
        <f t="array" ref="A275">IF($F275="","",INDEX(CUT_LIST!$A$6:$A$1000,$F275))</f>
        <v/>
      </c>
      <c r="B275" t="str" cm="1">
        <f t="array" ref="B275">IF($F275="","",INDEX(CUT_LIST!$B$6:$B$1000,$F275))</f>
        <v/>
      </c>
      <c r="C275" t="str" cm="1">
        <f t="array" ref="C275">IF($F275="","",INDEX(CUT_LIST!$C$6:$C$1000,$F275))</f>
        <v/>
      </c>
      <c r="D275" t="str">
        <f>IF($F275="","",
  MIN(
    INDEX(CUT_LIST!$D$6:$D$1000,$F275),
    N(INDEX(CUT_LIST!$G$6:$G$1000,$F275))
  )
)</f>
        <v/>
      </c>
      <c r="E275" t="str" cm="1">
        <f t="array" ref="E275">IF($F275="","",INDEX(CUT_LIST!$H$6:$H$1000,$F275))</f>
        <v/>
      </c>
      <c r="F275" t="str" cm="1">
        <f t="array" ref="F275">IFERROR(
  SMALL(
    IF(
      (TRIM(UPPER(CUT_LIST!$F$6:$F$1000))="YES")*(N(CUT_LIST!$G$6:$G$1000)&gt;0),
      ROW(CUT_LIST!$F$6:$F$1000)-ROW(CUT_LIST!$F$6)+1
    ),
    ROWS($F$7:F275)
  ),
"")</f>
        <v/>
      </c>
    </row>
    <row r="276" spans="1:6">
      <c r="A276" t="str" cm="1">
        <f t="array" ref="A276">IF($F276="","",INDEX(CUT_LIST!$A$6:$A$1000,$F276))</f>
        <v/>
      </c>
      <c r="B276" t="str" cm="1">
        <f t="array" ref="B276">IF($F276="","",INDEX(CUT_LIST!$B$6:$B$1000,$F276))</f>
        <v/>
      </c>
      <c r="C276" t="str" cm="1">
        <f t="array" ref="C276">IF($F276="","",INDEX(CUT_LIST!$C$6:$C$1000,$F276))</f>
        <v/>
      </c>
      <c r="D276" t="str">
        <f>IF($F276="","",
  MIN(
    INDEX(CUT_LIST!$D$6:$D$1000,$F276),
    N(INDEX(CUT_LIST!$G$6:$G$1000,$F276))
  )
)</f>
        <v/>
      </c>
      <c r="E276" t="str" cm="1">
        <f t="array" ref="E276">IF($F276="","",INDEX(CUT_LIST!$H$6:$H$1000,$F276))</f>
        <v/>
      </c>
      <c r="F276" t="str" cm="1">
        <f t="array" ref="F276">IFERROR(
  SMALL(
    IF(
      (TRIM(UPPER(CUT_LIST!$F$6:$F$1000))="YES")*(N(CUT_LIST!$G$6:$G$1000)&gt;0),
      ROW(CUT_LIST!$F$6:$F$1000)-ROW(CUT_LIST!$F$6)+1
    ),
    ROWS($F$7:F276)
  ),
"")</f>
        <v/>
      </c>
    </row>
    <row r="277" spans="1:6">
      <c r="A277" t="str" cm="1">
        <f t="array" ref="A277">IF($F277="","",INDEX(CUT_LIST!$A$6:$A$1000,$F277))</f>
        <v/>
      </c>
      <c r="B277" t="str" cm="1">
        <f t="array" ref="B277">IF($F277="","",INDEX(CUT_LIST!$B$6:$B$1000,$F277))</f>
        <v/>
      </c>
      <c r="C277" t="str" cm="1">
        <f t="array" ref="C277">IF($F277="","",INDEX(CUT_LIST!$C$6:$C$1000,$F277))</f>
        <v/>
      </c>
      <c r="D277" t="str">
        <f>IF($F277="","",
  MIN(
    INDEX(CUT_LIST!$D$6:$D$1000,$F277),
    N(INDEX(CUT_LIST!$G$6:$G$1000,$F277))
  )
)</f>
        <v/>
      </c>
      <c r="E277" t="str" cm="1">
        <f t="array" ref="E277">IF($F277="","",INDEX(CUT_LIST!$H$6:$H$1000,$F277))</f>
        <v/>
      </c>
      <c r="F277" t="str" cm="1">
        <f t="array" ref="F277">IFERROR(
  SMALL(
    IF(
      (TRIM(UPPER(CUT_LIST!$F$6:$F$1000))="YES")*(N(CUT_LIST!$G$6:$G$1000)&gt;0),
      ROW(CUT_LIST!$F$6:$F$1000)-ROW(CUT_LIST!$F$6)+1
    ),
    ROWS($F$7:F277)
  ),
"")</f>
        <v/>
      </c>
    </row>
    <row r="278" spans="1:6">
      <c r="A278" t="str" cm="1">
        <f t="array" ref="A278">IF($F278="","",INDEX(CUT_LIST!$A$6:$A$1000,$F278))</f>
        <v/>
      </c>
      <c r="B278" t="str" cm="1">
        <f t="array" ref="B278">IF($F278="","",INDEX(CUT_LIST!$B$6:$B$1000,$F278))</f>
        <v/>
      </c>
      <c r="C278" t="str" cm="1">
        <f t="array" ref="C278">IF($F278="","",INDEX(CUT_LIST!$C$6:$C$1000,$F278))</f>
        <v/>
      </c>
      <c r="D278" t="str">
        <f>IF($F278="","",
  MIN(
    INDEX(CUT_LIST!$D$6:$D$1000,$F278),
    N(INDEX(CUT_LIST!$G$6:$G$1000,$F278))
  )
)</f>
        <v/>
      </c>
      <c r="E278" t="str" cm="1">
        <f t="array" ref="E278">IF($F278="","",INDEX(CUT_LIST!$H$6:$H$1000,$F278))</f>
        <v/>
      </c>
      <c r="F278" t="str" cm="1">
        <f t="array" ref="F278">IFERROR(
  SMALL(
    IF(
      (TRIM(UPPER(CUT_LIST!$F$6:$F$1000))="YES")*(N(CUT_LIST!$G$6:$G$1000)&gt;0),
      ROW(CUT_LIST!$F$6:$F$1000)-ROW(CUT_LIST!$F$6)+1
    ),
    ROWS($F$7:F278)
  ),
"")</f>
        <v/>
      </c>
    </row>
    <row r="279" spans="1:6">
      <c r="A279" t="str" cm="1">
        <f t="array" ref="A279">IF($F279="","",INDEX(CUT_LIST!$A$6:$A$1000,$F279))</f>
        <v/>
      </c>
      <c r="B279" t="str" cm="1">
        <f t="array" ref="B279">IF($F279="","",INDEX(CUT_LIST!$B$6:$B$1000,$F279))</f>
        <v/>
      </c>
      <c r="C279" t="str" cm="1">
        <f t="array" ref="C279">IF($F279="","",INDEX(CUT_LIST!$C$6:$C$1000,$F279))</f>
        <v/>
      </c>
      <c r="D279" t="str">
        <f>IF($F279="","",
  MIN(
    INDEX(CUT_LIST!$D$6:$D$1000,$F279),
    N(INDEX(CUT_LIST!$G$6:$G$1000,$F279))
  )
)</f>
        <v/>
      </c>
      <c r="E279" t="str" cm="1">
        <f t="array" ref="E279">IF($F279="","",INDEX(CUT_LIST!$H$6:$H$1000,$F279))</f>
        <v/>
      </c>
      <c r="F279" t="str" cm="1">
        <f t="array" ref="F279">IFERROR(
  SMALL(
    IF(
      (TRIM(UPPER(CUT_LIST!$F$6:$F$1000))="YES")*(N(CUT_LIST!$G$6:$G$1000)&gt;0),
      ROW(CUT_LIST!$F$6:$F$1000)-ROW(CUT_LIST!$F$6)+1
    ),
    ROWS($F$7:F279)
  ),
"")</f>
        <v/>
      </c>
    </row>
    <row r="280" spans="1:6">
      <c r="A280" t="str" cm="1">
        <f t="array" ref="A280">IF($F280="","",INDEX(CUT_LIST!$A$6:$A$1000,$F280))</f>
        <v/>
      </c>
      <c r="B280" t="str" cm="1">
        <f t="array" ref="B280">IF($F280="","",INDEX(CUT_LIST!$B$6:$B$1000,$F280))</f>
        <v/>
      </c>
      <c r="C280" t="str" cm="1">
        <f t="array" ref="C280">IF($F280="","",INDEX(CUT_LIST!$C$6:$C$1000,$F280))</f>
        <v/>
      </c>
      <c r="D280" t="str">
        <f>IF($F280="","",
  MIN(
    INDEX(CUT_LIST!$D$6:$D$1000,$F280),
    N(INDEX(CUT_LIST!$G$6:$G$1000,$F280))
  )
)</f>
        <v/>
      </c>
      <c r="E280" t="str" cm="1">
        <f t="array" ref="E280">IF($F280="","",INDEX(CUT_LIST!$H$6:$H$1000,$F280))</f>
        <v/>
      </c>
      <c r="F280" t="str" cm="1">
        <f t="array" ref="F280">IFERROR(
  SMALL(
    IF(
      (TRIM(UPPER(CUT_LIST!$F$6:$F$1000))="YES")*(N(CUT_LIST!$G$6:$G$1000)&gt;0),
      ROW(CUT_LIST!$F$6:$F$1000)-ROW(CUT_LIST!$F$6)+1
    ),
    ROWS($F$7:F280)
  ),
"")</f>
        <v/>
      </c>
    </row>
    <row r="281" spans="1:6">
      <c r="A281" t="str" cm="1">
        <f t="array" ref="A281">IF($F281="","",INDEX(CUT_LIST!$A$6:$A$1000,$F281))</f>
        <v/>
      </c>
      <c r="B281" t="str" cm="1">
        <f t="array" ref="B281">IF($F281="","",INDEX(CUT_LIST!$B$6:$B$1000,$F281))</f>
        <v/>
      </c>
      <c r="C281" t="str" cm="1">
        <f t="array" ref="C281">IF($F281="","",INDEX(CUT_LIST!$C$6:$C$1000,$F281))</f>
        <v/>
      </c>
      <c r="D281" t="str">
        <f>IF($F281="","",
  MIN(
    INDEX(CUT_LIST!$D$6:$D$1000,$F281),
    N(INDEX(CUT_LIST!$G$6:$G$1000,$F281))
  )
)</f>
        <v/>
      </c>
      <c r="E281" t="str" cm="1">
        <f t="array" ref="E281">IF($F281="","",INDEX(CUT_LIST!$H$6:$H$1000,$F281))</f>
        <v/>
      </c>
      <c r="F281" t="str" cm="1">
        <f t="array" ref="F281">IFERROR(
  SMALL(
    IF(
      (TRIM(UPPER(CUT_LIST!$F$6:$F$1000))="YES")*(N(CUT_LIST!$G$6:$G$1000)&gt;0),
      ROW(CUT_LIST!$F$6:$F$1000)-ROW(CUT_LIST!$F$6)+1
    ),
    ROWS($F$7:F281)
  ),
"")</f>
        <v/>
      </c>
    </row>
    <row r="282" spans="1:6">
      <c r="A282" t="str" cm="1">
        <f t="array" ref="A282">IF($F282="","",INDEX(CUT_LIST!$A$6:$A$1000,$F282))</f>
        <v/>
      </c>
      <c r="B282" t="str" cm="1">
        <f t="array" ref="B282">IF($F282="","",INDEX(CUT_LIST!$B$6:$B$1000,$F282))</f>
        <v/>
      </c>
      <c r="C282" t="str" cm="1">
        <f t="array" ref="C282">IF($F282="","",INDEX(CUT_LIST!$C$6:$C$1000,$F282))</f>
        <v/>
      </c>
      <c r="D282" t="str">
        <f>IF($F282="","",
  MIN(
    INDEX(CUT_LIST!$D$6:$D$1000,$F282),
    N(INDEX(CUT_LIST!$G$6:$G$1000,$F282))
  )
)</f>
        <v/>
      </c>
      <c r="E282" t="str" cm="1">
        <f t="array" ref="E282">IF($F282="","",INDEX(CUT_LIST!$H$6:$H$1000,$F282))</f>
        <v/>
      </c>
      <c r="F282" t="str" cm="1">
        <f t="array" ref="F282">IFERROR(
  SMALL(
    IF(
      (TRIM(UPPER(CUT_LIST!$F$6:$F$1000))="YES")*(N(CUT_LIST!$G$6:$G$1000)&gt;0),
      ROW(CUT_LIST!$F$6:$F$1000)-ROW(CUT_LIST!$F$6)+1
    ),
    ROWS($F$7:F282)
  ),
"")</f>
        <v/>
      </c>
    </row>
    <row r="283" spans="1:6">
      <c r="A283" t="str" cm="1">
        <f t="array" ref="A283">IF($F283="","",INDEX(CUT_LIST!$A$6:$A$1000,$F283))</f>
        <v/>
      </c>
      <c r="B283" t="str" cm="1">
        <f t="array" ref="B283">IF($F283="","",INDEX(CUT_LIST!$B$6:$B$1000,$F283))</f>
        <v/>
      </c>
      <c r="C283" t="str" cm="1">
        <f t="array" ref="C283">IF($F283="","",INDEX(CUT_LIST!$C$6:$C$1000,$F283))</f>
        <v/>
      </c>
      <c r="D283" t="str">
        <f>IF($F283="","",
  MIN(
    INDEX(CUT_LIST!$D$6:$D$1000,$F283),
    N(INDEX(CUT_LIST!$G$6:$G$1000,$F283))
  )
)</f>
        <v/>
      </c>
      <c r="E283" t="str" cm="1">
        <f t="array" ref="E283">IF($F283="","",INDEX(CUT_LIST!$H$6:$H$1000,$F283))</f>
        <v/>
      </c>
      <c r="F283" t="str" cm="1">
        <f t="array" ref="F283">IFERROR(
  SMALL(
    IF(
      (TRIM(UPPER(CUT_LIST!$F$6:$F$1000))="YES")*(N(CUT_LIST!$G$6:$G$1000)&gt;0),
      ROW(CUT_LIST!$F$6:$F$1000)-ROW(CUT_LIST!$F$6)+1
    ),
    ROWS($F$7:F283)
  ),
"")</f>
        <v/>
      </c>
    </row>
    <row r="284" spans="1:6">
      <c r="A284" t="str" cm="1">
        <f t="array" ref="A284">IF($F284="","",INDEX(CUT_LIST!$A$6:$A$1000,$F284))</f>
        <v/>
      </c>
      <c r="B284" t="str" cm="1">
        <f t="array" ref="B284">IF($F284="","",INDEX(CUT_LIST!$B$6:$B$1000,$F284))</f>
        <v/>
      </c>
      <c r="C284" t="str" cm="1">
        <f t="array" ref="C284">IF($F284="","",INDEX(CUT_LIST!$C$6:$C$1000,$F284))</f>
        <v/>
      </c>
      <c r="D284" t="str">
        <f>IF($F284="","",
  MIN(
    INDEX(CUT_LIST!$D$6:$D$1000,$F284),
    N(INDEX(CUT_LIST!$G$6:$G$1000,$F284))
  )
)</f>
        <v/>
      </c>
      <c r="E284" t="str" cm="1">
        <f t="array" ref="E284">IF($F284="","",INDEX(CUT_LIST!$H$6:$H$1000,$F284))</f>
        <v/>
      </c>
      <c r="F284" t="str" cm="1">
        <f t="array" ref="F284">IFERROR(
  SMALL(
    IF(
      (TRIM(UPPER(CUT_LIST!$F$6:$F$1000))="YES")*(N(CUT_LIST!$G$6:$G$1000)&gt;0),
      ROW(CUT_LIST!$F$6:$F$1000)-ROW(CUT_LIST!$F$6)+1
    ),
    ROWS($F$7:F284)
  ),
"")</f>
        <v/>
      </c>
    </row>
    <row r="285" spans="1:6">
      <c r="A285" t="str" cm="1">
        <f t="array" ref="A285">IF($F285="","",INDEX(CUT_LIST!$A$6:$A$1000,$F285))</f>
        <v/>
      </c>
      <c r="B285" t="str" cm="1">
        <f t="array" ref="B285">IF($F285="","",INDEX(CUT_LIST!$B$6:$B$1000,$F285))</f>
        <v/>
      </c>
      <c r="C285" t="str" cm="1">
        <f t="array" ref="C285">IF($F285="","",INDEX(CUT_LIST!$C$6:$C$1000,$F285))</f>
        <v/>
      </c>
      <c r="D285" t="str">
        <f>IF($F285="","",
  MIN(
    INDEX(CUT_LIST!$D$6:$D$1000,$F285),
    N(INDEX(CUT_LIST!$G$6:$G$1000,$F285))
  )
)</f>
        <v/>
      </c>
      <c r="E285" t="str" cm="1">
        <f t="array" ref="E285">IF($F285="","",INDEX(CUT_LIST!$H$6:$H$1000,$F285))</f>
        <v/>
      </c>
      <c r="F285" t="str" cm="1">
        <f t="array" ref="F285">IFERROR(
  SMALL(
    IF(
      (TRIM(UPPER(CUT_LIST!$F$6:$F$1000))="YES")*(N(CUT_LIST!$G$6:$G$1000)&gt;0),
      ROW(CUT_LIST!$F$6:$F$1000)-ROW(CUT_LIST!$F$6)+1
    ),
    ROWS($F$7:F285)
  ),
"")</f>
        <v/>
      </c>
    </row>
    <row r="286" spans="1:6">
      <c r="A286" t="str" cm="1">
        <f t="array" ref="A286">IF($F286="","",INDEX(CUT_LIST!$A$6:$A$1000,$F286))</f>
        <v/>
      </c>
      <c r="B286" t="str" cm="1">
        <f t="array" ref="B286">IF($F286="","",INDEX(CUT_LIST!$B$6:$B$1000,$F286))</f>
        <v/>
      </c>
      <c r="C286" t="str" cm="1">
        <f t="array" ref="C286">IF($F286="","",INDEX(CUT_LIST!$C$6:$C$1000,$F286))</f>
        <v/>
      </c>
      <c r="D286" t="str">
        <f>IF($F286="","",
  MIN(
    INDEX(CUT_LIST!$D$6:$D$1000,$F286),
    N(INDEX(CUT_LIST!$G$6:$G$1000,$F286))
  )
)</f>
        <v/>
      </c>
      <c r="E286" t="str" cm="1">
        <f t="array" ref="E286">IF($F286="","",INDEX(CUT_LIST!$H$6:$H$1000,$F286))</f>
        <v/>
      </c>
      <c r="F286" t="str" cm="1">
        <f t="array" ref="F286">IFERROR(
  SMALL(
    IF(
      (TRIM(UPPER(CUT_LIST!$F$6:$F$1000))="YES")*(N(CUT_LIST!$G$6:$G$1000)&gt;0),
      ROW(CUT_LIST!$F$6:$F$1000)-ROW(CUT_LIST!$F$6)+1
    ),
    ROWS($F$7:F286)
  ),
"")</f>
        <v/>
      </c>
    </row>
    <row r="287" spans="1:6">
      <c r="A287" t="str" cm="1">
        <f t="array" ref="A287">IF($F287="","",INDEX(CUT_LIST!$A$6:$A$1000,$F287))</f>
        <v/>
      </c>
      <c r="B287" t="str" cm="1">
        <f t="array" ref="B287">IF($F287="","",INDEX(CUT_LIST!$B$6:$B$1000,$F287))</f>
        <v/>
      </c>
      <c r="C287" t="str" cm="1">
        <f t="array" ref="C287">IF($F287="","",INDEX(CUT_LIST!$C$6:$C$1000,$F287))</f>
        <v/>
      </c>
      <c r="D287" t="str">
        <f>IF($F287="","",
  MIN(
    INDEX(CUT_LIST!$D$6:$D$1000,$F287),
    N(INDEX(CUT_LIST!$G$6:$G$1000,$F287))
  )
)</f>
        <v/>
      </c>
      <c r="E287" t="str" cm="1">
        <f t="array" ref="E287">IF($F287="","",INDEX(CUT_LIST!$H$6:$H$1000,$F287))</f>
        <v/>
      </c>
      <c r="F287" t="str" cm="1">
        <f t="array" ref="F287">IFERROR(
  SMALL(
    IF(
      (TRIM(UPPER(CUT_LIST!$F$6:$F$1000))="YES")*(N(CUT_LIST!$G$6:$G$1000)&gt;0),
      ROW(CUT_LIST!$F$6:$F$1000)-ROW(CUT_LIST!$F$6)+1
    ),
    ROWS($F$7:F287)
  ),
"")</f>
        <v/>
      </c>
    </row>
    <row r="288" spans="1:6">
      <c r="A288" t="str" cm="1">
        <f t="array" ref="A288">IF($F288="","",INDEX(CUT_LIST!$A$6:$A$1000,$F288))</f>
        <v/>
      </c>
      <c r="B288" t="str" cm="1">
        <f t="array" ref="B288">IF($F288="","",INDEX(CUT_LIST!$B$6:$B$1000,$F288))</f>
        <v/>
      </c>
      <c r="C288" t="str" cm="1">
        <f t="array" ref="C288">IF($F288="","",INDEX(CUT_LIST!$C$6:$C$1000,$F288))</f>
        <v/>
      </c>
      <c r="D288" t="str">
        <f>IF($F288="","",
  MIN(
    INDEX(CUT_LIST!$D$6:$D$1000,$F288),
    N(INDEX(CUT_LIST!$G$6:$G$1000,$F288))
  )
)</f>
        <v/>
      </c>
      <c r="E288" t="str" cm="1">
        <f t="array" ref="E288">IF($F288="","",INDEX(CUT_LIST!$H$6:$H$1000,$F288))</f>
        <v/>
      </c>
      <c r="F288" t="str" cm="1">
        <f t="array" ref="F288">IFERROR(
  SMALL(
    IF(
      (TRIM(UPPER(CUT_LIST!$F$6:$F$1000))="YES")*(N(CUT_LIST!$G$6:$G$1000)&gt;0),
      ROW(CUT_LIST!$F$6:$F$1000)-ROW(CUT_LIST!$F$6)+1
    ),
    ROWS($F$7:F288)
  ),
"")</f>
        <v/>
      </c>
    </row>
    <row r="289" spans="1:6">
      <c r="A289" t="str" cm="1">
        <f t="array" ref="A289">IF($F289="","",INDEX(CUT_LIST!$A$6:$A$1000,$F289))</f>
        <v/>
      </c>
      <c r="B289" t="str" cm="1">
        <f t="array" ref="B289">IF($F289="","",INDEX(CUT_LIST!$B$6:$B$1000,$F289))</f>
        <v/>
      </c>
      <c r="C289" t="str" cm="1">
        <f t="array" ref="C289">IF($F289="","",INDEX(CUT_LIST!$C$6:$C$1000,$F289))</f>
        <v/>
      </c>
      <c r="D289" t="str">
        <f>IF($F289="","",
  MIN(
    INDEX(CUT_LIST!$D$6:$D$1000,$F289),
    N(INDEX(CUT_LIST!$G$6:$G$1000,$F289))
  )
)</f>
        <v/>
      </c>
      <c r="E289" t="str" cm="1">
        <f t="array" ref="E289">IF($F289="","",INDEX(CUT_LIST!$H$6:$H$1000,$F289))</f>
        <v/>
      </c>
      <c r="F289" t="str" cm="1">
        <f t="array" ref="F289">IFERROR(
  SMALL(
    IF(
      (TRIM(UPPER(CUT_LIST!$F$6:$F$1000))="YES")*(N(CUT_LIST!$G$6:$G$1000)&gt;0),
      ROW(CUT_LIST!$F$6:$F$1000)-ROW(CUT_LIST!$F$6)+1
    ),
    ROWS($F$7:F289)
  ),
"")</f>
        <v/>
      </c>
    </row>
    <row r="290" spans="1:6">
      <c r="A290" t="str" cm="1">
        <f t="array" ref="A290">IF($F290="","",INDEX(CUT_LIST!$A$6:$A$1000,$F290))</f>
        <v/>
      </c>
      <c r="B290" t="str" cm="1">
        <f t="array" ref="B290">IF($F290="","",INDEX(CUT_LIST!$B$6:$B$1000,$F290))</f>
        <v/>
      </c>
      <c r="C290" t="str" cm="1">
        <f t="array" ref="C290">IF($F290="","",INDEX(CUT_LIST!$C$6:$C$1000,$F290))</f>
        <v/>
      </c>
      <c r="D290" t="str">
        <f>IF($F290="","",
  MIN(
    INDEX(CUT_LIST!$D$6:$D$1000,$F290),
    N(INDEX(CUT_LIST!$G$6:$G$1000,$F290))
  )
)</f>
        <v/>
      </c>
      <c r="E290" t="str" cm="1">
        <f t="array" ref="E290">IF($F290="","",INDEX(CUT_LIST!$H$6:$H$1000,$F290))</f>
        <v/>
      </c>
      <c r="F290" t="str" cm="1">
        <f t="array" ref="F290">IFERROR(
  SMALL(
    IF(
      (TRIM(UPPER(CUT_LIST!$F$6:$F$1000))="YES")*(N(CUT_LIST!$G$6:$G$1000)&gt;0),
      ROW(CUT_LIST!$F$6:$F$1000)-ROW(CUT_LIST!$F$6)+1
    ),
    ROWS($F$7:F290)
  ),
"")</f>
        <v/>
      </c>
    </row>
    <row r="291" spans="1:6">
      <c r="A291" t="str" cm="1">
        <f t="array" ref="A291">IF($F291="","",INDEX(CUT_LIST!$A$6:$A$1000,$F291))</f>
        <v/>
      </c>
      <c r="B291" t="str" cm="1">
        <f t="array" ref="B291">IF($F291="","",INDEX(CUT_LIST!$B$6:$B$1000,$F291))</f>
        <v/>
      </c>
      <c r="C291" t="str" cm="1">
        <f t="array" ref="C291">IF($F291="","",INDEX(CUT_LIST!$C$6:$C$1000,$F291))</f>
        <v/>
      </c>
      <c r="D291" t="str">
        <f>IF($F291="","",
  MIN(
    INDEX(CUT_LIST!$D$6:$D$1000,$F291),
    N(INDEX(CUT_LIST!$G$6:$G$1000,$F291))
  )
)</f>
        <v/>
      </c>
      <c r="E291" t="str" cm="1">
        <f t="array" ref="E291">IF($F291="","",INDEX(CUT_LIST!$H$6:$H$1000,$F291))</f>
        <v/>
      </c>
      <c r="F291" t="str" cm="1">
        <f t="array" ref="F291">IFERROR(
  SMALL(
    IF(
      (TRIM(UPPER(CUT_LIST!$F$6:$F$1000))="YES")*(N(CUT_LIST!$G$6:$G$1000)&gt;0),
      ROW(CUT_LIST!$F$6:$F$1000)-ROW(CUT_LIST!$F$6)+1
    ),
    ROWS($F$7:F291)
  ),
"")</f>
        <v/>
      </c>
    </row>
    <row r="292" spans="1:6">
      <c r="A292" t="str" cm="1">
        <f t="array" ref="A292">IF($F292="","",INDEX(CUT_LIST!$A$6:$A$1000,$F292))</f>
        <v/>
      </c>
      <c r="B292" t="str" cm="1">
        <f t="array" ref="B292">IF($F292="","",INDEX(CUT_LIST!$B$6:$B$1000,$F292))</f>
        <v/>
      </c>
      <c r="C292" t="str" cm="1">
        <f t="array" ref="C292">IF($F292="","",INDEX(CUT_LIST!$C$6:$C$1000,$F292))</f>
        <v/>
      </c>
      <c r="D292" t="str">
        <f>IF($F292="","",
  MIN(
    INDEX(CUT_LIST!$D$6:$D$1000,$F292),
    N(INDEX(CUT_LIST!$G$6:$G$1000,$F292))
  )
)</f>
        <v/>
      </c>
      <c r="E292" t="str" cm="1">
        <f t="array" ref="E292">IF($F292="","",INDEX(CUT_LIST!$H$6:$H$1000,$F292))</f>
        <v/>
      </c>
      <c r="F292" t="str" cm="1">
        <f t="array" ref="F292">IFERROR(
  SMALL(
    IF(
      (TRIM(UPPER(CUT_LIST!$F$6:$F$1000))="YES")*(N(CUT_LIST!$G$6:$G$1000)&gt;0),
      ROW(CUT_LIST!$F$6:$F$1000)-ROW(CUT_LIST!$F$6)+1
    ),
    ROWS($F$7:F292)
  ),
"")</f>
        <v/>
      </c>
    </row>
    <row r="293" spans="1:6">
      <c r="A293" t="str" cm="1">
        <f t="array" ref="A293">IF($F293="","",INDEX(CUT_LIST!$A$6:$A$1000,$F293))</f>
        <v/>
      </c>
      <c r="B293" t="str" cm="1">
        <f t="array" ref="B293">IF($F293="","",INDEX(CUT_LIST!$B$6:$B$1000,$F293))</f>
        <v/>
      </c>
      <c r="C293" t="str" cm="1">
        <f t="array" ref="C293">IF($F293="","",INDEX(CUT_LIST!$C$6:$C$1000,$F293))</f>
        <v/>
      </c>
      <c r="D293" t="str">
        <f>IF($F293="","",
  MIN(
    INDEX(CUT_LIST!$D$6:$D$1000,$F293),
    N(INDEX(CUT_LIST!$G$6:$G$1000,$F293))
  )
)</f>
        <v/>
      </c>
      <c r="E293" t="str" cm="1">
        <f t="array" ref="E293">IF($F293="","",INDEX(CUT_LIST!$H$6:$H$1000,$F293))</f>
        <v/>
      </c>
      <c r="F293" t="str" cm="1">
        <f t="array" ref="F293">IFERROR(
  SMALL(
    IF(
      (TRIM(UPPER(CUT_LIST!$F$6:$F$1000))="YES")*(N(CUT_LIST!$G$6:$G$1000)&gt;0),
      ROW(CUT_LIST!$F$6:$F$1000)-ROW(CUT_LIST!$F$6)+1
    ),
    ROWS($F$7:F293)
  ),
"")</f>
        <v/>
      </c>
    </row>
    <row r="294" spans="1:6">
      <c r="A294" t="str" cm="1">
        <f t="array" ref="A294">IF($F294="","",INDEX(CUT_LIST!$A$6:$A$1000,$F294))</f>
        <v/>
      </c>
      <c r="B294" t="str" cm="1">
        <f t="array" ref="B294">IF($F294="","",INDEX(CUT_LIST!$B$6:$B$1000,$F294))</f>
        <v/>
      </c>
      <c r="C294" t="str" cm="1">
        <f t="array" ref="C294">IF($F294="","",INDEX(CUT_LIST!$C$6:$C$1000,$F294))</f>
        <v/>
      </c>
      <c r="D294" t="str">
        <f>IF($F294="","",
  MIN(
    INDEX(CUT_LIST!$D$6:$D$1000,$F294),
    N(INDEX(CUT_LIST!$G$6:$G$1000,$F294))
  )
)</f>
        <v/>
      </c>
      <c r="E294" t="str" cm="1">
        <f t="array" ref="E294">IF($F294="","",INDEX(CUT_LIST!$H$6:$H$1000,$F294))</f>
        <v/>
      </c>
      <c r="F294" t="str" cm="1">
        <f t="array" ref="F294">IFERROR(
  SMALL(
    IF(
      (TRIM(UPPER(CUT_LIST!$F$6:$F$1000))="YES")*(N(CUT_LIST!$G$6:$G$1000)&gt;0),
      ROW(CUT_LIST!$F$6:$F$1000)-ROW(CUT_LIST!$F$6)+1
    ),
    ROWS($F$7:F294)
  ),
"")</f>
        <v/>
      </c>
    </row>
    <row r="295" spans="1:6">
      <c r="A295" t="str" cm="1">
        <f t="array" ref="A295">IF($F295="","",INDEX(CUT_LIST!$A$6:$A$1000,$F295))</f>
        <v/>
      </c>
      <c r="B295" t="str" cm="1">
        <f t="array" ref="B295">IF($F295="","",INDEX(CUT_LIST!$B$6:$B$1000,$F295))</f>
        <v/>
      </c>
      <c r="C295" t="str" cm="1">
        <f t="array" ref="C295">IF($F295="","",INDEX(CUT_LIST!$C$6:$C$1000,$F295))</f>
        <v/>
      </c>
      <c r="D295" t="str">
        <f>IF($F295="","",
  MIN(
    INDEX(CUT_LIST!$D$6:$D$1000,$F295),
    N(INDEX(CUT_LIST!$G$6:$G$1000,$F295))
  )
)</f>
        <v/>
      </c>
      <c r="E295" t="str" cm="1">
        <f t="array" ref="E295">IF($F295="","",INDEX(CUT_LIST!$H$6:$H$1000,$F295))</f>
        <v/>
      </c>
      <c r="F295" t="str" cm="1">
        <f t="array" ref="F295">IFERROR(
  SMALL(
    IF(
      (TRIM(UPPER(CUT_LIST!$F$6:$F$1000))="YES")*(N(CUT_LIST!$G$6:$G$1000)&gt;0),
      ROW(CUT_LIST!$F$6:$F$1000)-ROW(CUT_LIST!$F$6)+1
    ),
    ROWS($F$7:F295)
  ),
"")</f>
        <v/>
      </c>
    </row>
    <row r="296" spans="1:6">
      <c r="A296" t="str" cm="1">
        <f t="array" ref="A296">IF($F296="","",INDEX(CUT_LIST!$A$6:$A$1000,$F296))</f>
        <v/>
      </c>
      <c r="B296" t="str" cm="1">
        <f t="array" ref="B296">IF($F296="","",INDEX(CUT_LIST!$B$6:$B$1000,$F296))</f>
        <v/>
      </c>
      <c r="C296" t="str" cm="1">
        <f t="array" ref="C296">IF($F296="","",INDEX(CUT_LIST!$C$6:$C$1000,$F296))</f>
        <v/>
      </c>
      <c r="D296" t="str">
        <f>IF($F296="","",
  MIN(
    INDEX(CUT_LIST!$D$6:$D$1000,$F296),
    N(INDEX(CUT_LIST!$G$6:$G$1000,$F296))
  )
)</f>
        <v/>
      </c>
      <c r="E296" t="str" cm="1">
        <f t="array" ref="E296">IF($F296="","",INDEX(CUT_LIST!$H$6:$H$1000,$F296))</f>
        <v/>
      </c>
      <c r="F296" t="str" cm="1">
        <f t="array" ref="F296">IFERROR(
  SMALL(
    IF(
      (TRIM(UPPER(CUT_LIST!$F$6:$F$1000))="YES")*(N(CUT_LIST!$G$6:$G$1000)&gt;0),
      ROW(CUT_LIST!$F$6:$F$1000)-ROW(CUT_LIST!$F$6)+1
    ),
    ROWS($F$7:F296)
  ),
"")</f>
        <v/>
      </c>
    </row>
    <row r="297" spans="1:6">
      <c r="A297" t="str" cm="1">
        <f t="array" ref="A297">IF($F297="","",INDEX(CUT_LIST!$A$6:$A$1000,$F297))</f>
        <v/>
      </c>
      <c r="B297" t="str" cm="1">
        <f t="array" ref="B297">IF($F297="","",INDEX(CUT_LIST!$B$6:$B$1000,$F297))</f>
        <v/>
      </c>
      <c r="C297" t="str" cm="1">
        <f t="array" ref="C297">IF($F297="","",INDEX(CUT_LIST!$C$6:$C$1000,$F297))</f>
        <v/>
      </c>
      <c r="D297" t="str">
        <f>IF($F297="","",
  MIN(
    INDEX(CUT_LIST!$D$6:$D$1000,$F297),
    N(INDEX(CUT_LIST!$G$6:$G$1000,$F297))
  )
)</f>
        <v/>
      </c>
      <c r="E297" t="str" cm="1">
        <f t="array" ref="E297">IF($F297="","",INDEX(CUT_LIST!$H$6:$H$1000,$F297))</f>
        <v/>
      </c>
      <c r="F297" t="str" cm="1">
        <f t="array" ref="F297">IFERROR(
  SMALL(
    IF(
      (TRIM(UPPER(CUT_LIST!$F$6:$F$1000))="YES")*(N(CUT_LIST!$G$6:$G$1000)&gt;0),
      ROW(CUT_LIST!$F$6:$F$1000)-ROW(CUT_LIST!$F$6)+1
    ),
    ROWS($F$7:F297)
  ),
"")</f>
        <v/>
      </c>
    </row>
    <row r="298" spans="1:6">
      <c r="A298" t="str" cm="1">
        <f t="array" ref="A298">IF($F298="","",INDEX(CUT_LIST!$A$6:$A$1000,$F298))</f>
        <v/>
      </c>
      <c r="B298" t="str" cm="1">
        <f t="array" ref="B298">IF($F298="","",INDEX(CUT_LIST!$B$6:$B$1000,$F298))</f>
        <v/>
      </c>
      <c r="C298" t="str" cm="1">
        <f t="array" ref="C298">IF($F298="","",INDEX(CUT_LIST!$C$6:$C$1000,$F298))</f>
        <v/>
      </c>
      <c r="D298" t="str">
        <f>IF($F298="","",
  MIN(
    INDEX(CUT_LIST!$D$6:$D$1000,$F298),
    N(INDEX(CUT_LIST!$G$6:$G$1000,$F298))
  )
)</f>
        <v/>
      </c>
      <c r="E298" t="str" cm="1">
        <f t="array" ref="E298">IF($F298="","",INDEX(CUT_LIST!$H$6:$H$1000,$F298))</f>
        <v/>
      </c>
      <c r="F298" t="str" cm="1">
        <f t="array" ref="F298">IFERROR(
  SMALL(
    IF(
      (TRIM(UPPER(CUT_LIST!$F$6:$F$1000))="YES")*(N(CUT_LIST!$G$6:$G$1000)&gt;0),
      ROW(CUT_LIST!$F$6:$F$1000)-ROW(CUT_LIST!$F$6)+1
    ),
    ROWS($F$7:F298)
  ),
"")</f>
        <v/>
      </c>
    </row>
    <row r="299" spans="1:6">
      <c r="A299" t="str" cm="1">
        <f t="array" ref="A299">IF($F299="","",INDEX(CUT_LIST!$A$6:$A$1000,$F299))</f>
        <v/>
      </c>
      <c r="B299" t="str" cm="1">
        <f t="array" ref="B299">IF($F299="","",INDEX(CUT_LIST!$B$6:$B$1000,$F299))</f>
        <v/>
      </c>
      <c r="C299" t="str" cm="1">
        <f t="array" ref="C299">IF($F299="","",INDEX(CUT_LIST!$C$6:$C$1000,$F299))</f>
        <v/>
      </c>
      <c r="D299" t="str">
        <f>IF($F299="","",
  MIN(
    INDEX(CUT_LIST!$D$6:$D$1000,$F299),
    N(INDEX(CUT_LIST!$G$6:$G$1000,$F299))
  )
)</f>
        <v/>
      </c>
      <c r="E299" t="str" cm="1">
        <f t="array" ref="E299">IF($F299="","",INDEX(CUT_LIST!$H$6:$H$1000,$F299))</f>
        <v/>
      </c>
      <c r="F299" t="str" cm="1">
        <f t="array" ref="F299">IFERROR(
  SMALL(
    IF(
      (TRIM(UPPER(CUT_LIST!$F$6:$F$1000))="YES")*(N(CUT_LIST!$G$6:$G$1000)&gt;0),
      ROW(CUT_LIST!$F$6:$F$1000)-ROW(CUT_LIST!$F$6)+1
    ),
    ROWS($F$7:F299)
  ),
"")</f>
        <v/>
      </c>
    </row>
    <row r="300" spans="1:6">
      <c r="A300" t="str" cm="1">
        <f t="array" ref="A300">IF($F300="","",INDEX(CUT_LIST!$A$6:$A$1000,$F300))</f>
        <v/>
      </c>
      <c r="B300" t="str" cm="1">
        <f t="array" ref="B300">IF($F300="","",INDEX(CUT_LIST!$B$6:$B$1000,$F300))</f>
        <v/>
      </c>
      <c r="C300" t="str" cm="1">
        <f t="array" ref="C300">IF($F300="","",INDEX(CUT_LIST!$C$6:$C$1000,$F300))</f>
        <v/>
      </c>
      <c r="D300" t="str">
        <f>IF($F300="","",
  MIN(
    INDEX(CUT_LIST!$D$6:$D$1000,$F300),
    N(INDEX(CUT_LIST!$G$6:$G$1000,$F300))
  )
)</f>
        <v/>
      </c>
      <c r="E300" t="str" cm="1">
        <f t="array" ref="E300">IF($F300="","",INDEX(CUT_LIST!$H$6:$H$1000,$F300))</f>
        <v/>
      </c>
      <c r="F300" t="str" cm="1">
        <f t="array" ref="F300">IFERROR(
  SMALL(
    IF(
      (TRIM(UPPER(CUT_LIST!$F$6:$F$1000))="YES")*(N(CUT_LIST!$G$6:$G$1000)&gt;0),
      ROW(CUT_LIST!$F$6:$F$1000)-ROW(CUT_LIST!$F$6)+1
    ),
    ROWS($F$7:F300)
  ),
"")</f>
        <v/>
      </c>
    </row>
    <row r="301" spans="1:6">
      <c r="A301" t="str" cm="1">
        <f t="array" ref="A301">IF($F301="","",INDEX(CUT_LIST!$A$6:$A$1000,$F301))</f>
        <v/>
      </c>
      <c r="B301" t="str" cm="1">
        <f t="array" ref="B301">IF($F301="","",INDEX(CUT_LIST!$B$6:$B$1000,$F301))</f>
        <v/>
      </c>
      <c r="C301" t="str" cm="1">
        <f t="array" ref="C301">IF($F301="","",INDEX(CUT_LIST!$C$6:$C$1000,$F301))</f>
        <v/>
      </c>
      <c r="D301" t="str">
        <f>IF($F301="","",
  MIN(
    INDEX(CUT_LIST!$D$6:$D$1000,$F301),
    N(INDEX(CUT_LIST!$G$6:$G$1000,$F301))
  )
)</f>
        <v/>
      </c>
      <c r="E301" t="str" cm="1">
        <f t="array" ref="E301">IF($F301="","",INDEX(CUT_LIST!$H$6:$H$1000,$F301))</f>
        <v/>
      </c>
      <c r="F301" t="str" cm="1">
        <f t="array" ref="F301">IFERROR(
  SMALL(
    IF(
      (TRIM(UPPER(CUT_LIST!$F$6:$F$1000))="YES")*(N(CUT_LIST!$G$6:$G$1000)&gt;0),
      ROW(CUT_LIST!$F$6:$F$1000)-ROW(CUT_LIST!$F$6)+1
    ),
    ROWS($F$7:F301)
  ),
"")</f>
        <v/>
      </c>
    </row>
    <row r="302" spans="1:6">
      <c r="A302" t="str" cm="1">
        <f t="array" ref="A302">IF($F302="","",INDEX(CUT_LIST!$A$6:$A$1000,$F302))</f>
        <v/>
      </c>
      <c r="B302" t="str" cm="1">
        <f t="array" ref="B302">IF($F302="","",INDEX(CUT_LIST!$B$6:$B$1000,$F302))</f>
        <v/>
      </c>
      <c r="C302" t="str" cm="1">
        <f t="array" ref="C302">IF($F302="","",INDEX(CUT_LIST!$C$6:$C$1000,$F302))</f>
        <v/>
      </c>
      <c r="D302" t="str">
        <f>IF($F302="","",
  MIN(
    INDEX(CUT_LIST!$D$6:$D$1000,$F302),
    N(INDEX(CUT_LIST!$G$6:$G$1000,$F302))
  )
)</f>
        <v/>
      </c>
      <c r="E302" t="str" cm="1">
        <f t="array" ref="E302">IF($F302="","",INDEX(CUT_LIST!$H$6:$H$1000,$F302))</f>
        <v/>
      </c>
      <c r="F302" t="str" cm="1">
        <f t="array" ref="F302">IFERROR(
  SMALL(
    IF(
      (TRIM(UPPER(CUT_LIST!$F$6:$F$1000))="YES")*(N(CUT_LIST!$G$6:$G$1000)&gt;0),
      ROW(CUT_LIST!$F$6:$F$1000)-ROW(CUT_LIST!$F$6)+1
    ),
    ROWS($F$7:F302)
  ),
"")</f>
        <v/>
      </c>
    </row>
    <row r="303" spans="1:6">
      <c r="A303" t="str" cm="1">
        <f t="array" ref="A303">IF($F303="","",INDEX(CUT_LIST!$A$6:$A$1000,$F303))</f>
        <v/>
      </c>
      <c r="B303" t="str" cm="1">
        <f t="array" ref="B303">IF($F303="","",INDEX(CUT_LIST!$B$6:$B$1000,$F303))</f>
        <v/>
      </c>
      <c r="C303" t="str" cm="1">
        <f t="array" ref="C303">IF($F303="","",INDEX(CUT_LIST!$C$6:$C$1000,$F303))</f>
        <v/>
      </c>
      <c r="D303" t="str">
        <f>IF($F303="","",
  MIN(
    INDEX(CUT_LIST!$D$6:$D$1000,$F303),
    N(INDEX(CUT_LIST!$G$6:$G$1000,$F303))
  )
)</f>
        <v/>
      </c>
      <c r="E303" t="str" cm="1">
        <f t="array" ref="E303">IF($F303="","",INDEX(CUT_LIST!$H$6:$H$1000,$F303))</f>
        <v/>
      </c>
      <c r="F303" t="str" cm="1">
        <f t="array" ref="F303">IFERROR(
  SMALL(
    IF(
      (TRIM(UPPER(CUT_LIST!$F$6:$F$1000))="YES")*(N(CUT_LIST!$G$6:$G$1000)&gt;0),
      ROW(CUT_LIST!$F$6:$F$1000)-ROW(CUT_LIST!$F$6)+1
    ),
    ROWS($F$7:F303)
  ),
"")</f>
        <v/>
      </c>
    </row>
    <row r="304" spans="1:6">
      <c r="A304" t="str" cm="1">
        <f t="array" ref="A304">IF($F304="","",INDEX(CUT_LIST!$A$6:$A$1000,$F304))</f>
        <v/>
      </c>
      <c r="B304" t="str" cm="1">
        <f t="array" ref="B304">IF($F304="","",INDEX(CUT_LIST!$B$6:$B$1000,$F304))</f>
        <v/>
      </c>
      <c r="C304" t="str" cm="1">
        <f t="array" ref="C304">IF($F304="","",INDEX(CUT_LIST!$C$6:$C$1000,$F304))</f>
        <v/>
      </c>
      <c r="D304" t="str">
        <f>IF($F304="","",
  MIN(
    INDEX(CUT_LIST!$D$6:$D$1000,$F304),
    N(INDEX(CUT_LIST!$G$6:$G$1000,$F304))
  )
)</f>
        <v/>
      </c>
      <c r="E304" t="str" cm="1">
        <f t="array" ref="E304">IF($F304="","",INDEX(CUT_LIST!$H$6:$H$1000,$F304))</f>
        <v/>
      </c>
      <c r="F304" t="str" cm="1">
        <f t="array" ref="F304">IFERROR(
  SMALL(
    IF(
      (TRIM(UPPER(CUT_LIST!$F$6:$F$1000))="YES")*(N(CUT_LIST!$G$6:$G$1000)&gt;0),
      ROW(CUT_LIST!$F$6:$F$1000)-ROW(CUT_LIST!$F$6)+1
    ),
    ROWS($F$7:F304)
  ),
"")</f>
        <v/>
      </c>
    </row>
    <row r="305" spans="1:6">
      <c r="A305" t="str" cm="1">
        <f t="array" ref="A305">IF($F305="","",INDEX(CUT_LIST!$A$6:$A$1000,$F305))</f>
        <v/>
      </c>
      <c r="B305" t="str" cm="1">
        <f t="array" ref="B305">IF($F305="","",INDEX(CUT_LIST!$B$6:$B$1000,$F305))</f>
        <v/>
      </c>
      <c r="C305" t="str" cm="1">
        <f t="array" ref="C305">IF($F305="","",INDEX(CUT_LIST!$C$6:$C$1000,$F305))</f>
        <v/>
      </c>
      <c r="D305" t="str">
        <f>IF($F305="","",
  MIN(
    INDEX(CUT_LIST!$D$6:$D$1000,$F305),
    N(INDEX(CUT_LIST!$G$6:$G$1000,$F305))
  )
)</f>
        <v/>
      </c>
      <c r="E305" t="str" cm="1">
        <f t="array" ref="E305">IF($F305="","",INDEX(CUT_LIST!$H$6:$H$1000,$F305))</f>
        <v/>
      </c>
      <c r="F305" t="str" cm="1">
        <f t="array" ref="F305">IFERROR(
  SMALL(
    IF(
      (TRIM(UPPER(CUT_LIST!$F$6:$F$1000))="YES")*(N(CUT_LIST!$G$6:$G$1000)&gt;0),
      ROW(CUT_LIST!$F$6:$F$1000)-ROW(CUT_LIST!$F$6)+1
    ),
    ROWS($F$7:F305)
  ),
"")</f>
        <v/>
      </c>
    </row>
    <row r="306" spans="1:6">
      <c r="A306" t="str" cm="1">
        <f t="array" ref="A306">IF($F306="","",INDEX(CUT_LIST!$A$6:$A$1000,$F306))</f>
        <v/>
      </c>
      <c r="B306" t="str" cm="1">
        <f t="array" ref="B306">IF($F306="","",INDEX(CUT_LIST!$B$6:$B$1000,$F306))</f>
        <v/>
      </c>
      <c r="C306" t="str" cm="1">
        <f t="array" ref="C306">IF($F306="","",INDEX(CUT_LIST!$C$6:$C$1000,$F306))</f>
        <v/>
      </c>
      <c r="D306" t="str">
        <f>IF($F306="","",
  MIN(
    INDEX(CUT_LIST!$D$6:$D$1000,$F306),
    N(INDEX(CUT_LIST!$G$6:$G$1000,$F306))
  )
)</f>
        <v/>
      </c>
      <c r="E306" t="str" cm="1">
        <f t="array" ref="E306">IF($F306="","",INDEX(CUT_LIST!$H$6:$H$1000,$F306))</f>
        <v/>
      </c>
      <c r="F306" t="str" cm="1">
        <f t="array" ref="F306">IFERROR(
  SMALL(
    IF(
      (TRIM(UPPER(CUT_LIST!$F$6:$F$1000))="YES")*(N(CUT_LIST!$G$6:$G$1000)&gt;0),
      ROW(CUT_LIST!$F$6:$F$1000)-ROW(CUT_LIST!$F$6)+1
    ),
    ROWS($F$7:F306)
  ),
"")</f>
        <v/>
      </c>
    </row>
    <row r="307" spans="1:6">
      <c r="A307" t="str" cm="1">
        <f t="array" ref="A307">IF($F307="","",INDEX(CUT_LIST!$A$6:$A$1000,$F307))</f>
        <v/>
      </c>
      <c r="B307" t="str" cm="1">
        <f t="array" ref="B307">IF($F307="","",INDEX(CUT_LIST!$B$6:$B$1000,$F307))</f>
        <v/>
      </c>
      <c r="C307" t="str" cm="1">
        <f t="array" ref="C307">IF($F307="","",INDEX(CUT_LIST!$C$6:$C$1000,$F307))</f>
        <v/>
      </c>
      <c r="D307" t="str">
        <f>IF($F307="","",
  MIN(
    INDEX(CUT_LIST!$D$6:$D$1000,$F307),
    N(INDEX(CUT_LIST!$G$6:$G$1000,$F307))
  )
)</f>
        <v/>
      </c>
      <c r="E307" t="str" cm="1">
        <f t="array" ref="E307">IF($F307="","",INDEX(CUT_LIST!$H$6:$H$1000,$F307))</f>
        <v/>
      </c>
      <c r="F307" t="str" cm="1">
        <f t="array" ref="F307">IFERROR(
  SMALL(
    IF(
      (TRIM(UPPER(CUT_LIST!$F$6:$F$1000))="YES")*(N(CUT_LIST!$G$6:$G$1000)&gt;0),
      ROW(CUT_LIST!$F$6:$F$1000)-ROW(CUT_LIST!$F$6)+1
    ),
    ROWS($F$7:F307)
  ),
"")</f>
        <v/>
      </c>
    </row>
    <row r="308" spans="1:6">
      <c r="A308" t="str" cm="1">
        <f t="array" ref="A308">IF($F308="","",INDEX(CUT_LIST!$A$6:$A$1000,$F308))</f>
        <v/>
      </c>
      <c r="B308" t="str" cm="1">
        <f t="array" ref="B308">IF($F308="","",INDEX(CUT_LIST!$B$6:$B$1000,$F308))</f>
        <v/>
      </c>
      <c r="C308" t="str" cm="1">
        <f t="array" ref="C308">IF($F308="","",INDEX(CUT_LIST!$C$6:$C$1000,$F308))</f>
        <v/>
      </c>
      <c r="D308" t="str">
        <f>IF($F308="","",
  MIN(
    INDEX(CUT_LIST!$D$6:$D$1000,$F308),
    N(INDEX(CUT_LIST!$G$6:$G$1000,$F308))
  )
)</f>
        <v/>
      </c>
      <c r="E308" t="str" cm="1">
        <f t="array" ref="E308">IF($F308="","",INDEX(CUT_LIST!$H$6:$H$1000,$F308))</f>
        <v/>
      </c>
      <c r="F308" t="str" cm="1">
        <f t="array" ref="F308">IFERROR(
  SMALL(
    IF(
      (TRIM(UPPER(CUT_LIST!$F$6:$F$1000))="YES")*(N(CUT_LIST!$G$6:$G$1000)&gt;0),
      ROW(CUT_LIST!$F$6:$F$1000)-ROW(CUT_LIST!$F$6)+1
    ),
    ROWS($F$7:F308)
  ),
"")</f>
        <v/>
      </c>
    </row>
    <row r="309" spans="1:6">
      <c r="A309" t="str" cm="1">
        <f t="array" ref="A309">IF($F309="","",INDEX(CUT_LIST!$A$6:$A$1000,$F309))</f>
        <v/>
      </c>
      <c r="B309" t="str" cm="1">
        <f t="array" ref="B309">IF($F309="","",INDEX(CUT_LIST!$B$6:$B$1000,$F309))</f>
        <v/>
      </c>
      <c r="C309" t="str" cm="1">
        <f t="array" ref="C309">IF($F309="","",INDEX(CUT_LIST!$C$6:$C$1000,$F309))</f>
        <v/>
      </c>
      <c r="D309" t="str">
        <f>IF($F309="","",
  MIN(
    INDEX(CUT_LIST!$D$6:$D$1000,$F309),
    N(INDEX(CUT_LIST!$G$6:$G$1000,$F309))
  )
)</f>
        <v/>
      </c>
      <c r="E309" t="str" cm="1">
        <f t="array" ref="E309">IF($F309="","",INDEX(CUT_LIST!$H$6:$H$1000,$F309))</f>
        <v/>
      </c>
      <c r="F309" t="str" cm="1">
        <f t="array" ref="F309">IFERROR(
  SMALL(
    IF(
      (TRIM(UPPER(CUT_LIST!$F$6:$F$1000))="YES")*(N(CUT_LIST!$G$6:$G$1000)&gt;0),
      ROW(CUT_LIST!$F$6:$F$1000)-ROW(CUT_LIST!$F$6)+1
    ),
    ROWS($F$7:F309)
  ),
"")</f>
        <v/>
      </c>
    </row>
    <row r="310" spans="1:6">
      <c r="A310" t="str" cm="1">
        <f t="array" ref="A310">IF($F310="","",INDEX(CUT_LIST!$A$6:$A$1000,$F310))</f>
        <v/>
      </c>
      <c r="B310" t="str" cm="1">
        <f t="array" ref="B310">IF($F310="","",INDEX(CUT_LIST!$B$6:$B$1000,$F310))</f>
        <v/>
      </c>
      <c r="C310" t="str" cm="1">
        <f t="array" ref="C310">IF($F310="","",INDEX(CUT_LIST!$C$6:$C$1000,$F310))</f>
        <v/>
      </c>
      <c r="D310" t="str">
        <f>IF($F310="","",
  MIN(
    INDEX(CUT_LIST!$D$6:$D$1000,$F310),
    N(INDEX(CUT_LIST!$G$6:$G$1000,$F310))
  )
)</f>
        <v/>
      </c>
      <c r="E310" t="str" cm="1">
        <f t="array" ref="E310">IF($F310="","",INDEX(CUT_LIST!$H$6:$H$1000,$F310))</f>
        <v/>
      </c>
      <c r="F310" t="str" cm="1">
        <f t="array" ref="F310">IFERROR(
  SMALL(
    IF(
      (TRIM(UPPER(CUT_LIST!$F$6:$F$1000))="YES")*(N(CUT_LIST!$G$6:$G$1000)&gt;0),
      ROW(CUT_LIST!$F$6:$F$1000)-ROW(CUT_LIST!$F$6)+1
    ),
    ROWS($F$7:F310)
  ),
"")</f>
        <v/>
      </c>
    </row>
    <row r="311" spans="1:6">
      <c r="A311" t="str" cm="1">
        <f t="array" ref="A311">IF($F311="","",INDEX(CUT_LIST!$A$6:$A$1000,$F311))</f>
        <v/>
      </c>
      <c r="B311" t="str" cm="1">
        <f t="array" ref="B311">IF($F311="","",INDEX(CUT_LIST!$B$6:$B$1000,$F311))</f>
        <v/>
      </c>
      <c r="C311" t="str" cm="1">
        <f t="array" ref="C311">IF($F311="","",INDEX(CUT_LIST!$C$6:$C$1000,$F311))</f>
        <v/>
      </c>
      <c r="D311" t="str">
        <f>IF($F311="","",
  MIN(
    INDEX(CUT_LIST!$D$6:$D$1000,$F311),
    N(INDEX(CUT_LIST!$G$6:$G$1000,$F311))
  )
)</f>
        <v/>
      </c>
      <c r="E311" t="str" cm="1">
        <f t="array" ref="E311">IF($F311="","",INDEX(CUT_LIST!$H$6:$H$1000,$F311))</f>
        <v/>
      </c>
      <c r="F311" t="str" cm="1">
        <f t="array" ref="F311">IFERROR(
  SMALL(
    IF(
      (TRIM(UPPER(CUT_LIST!$F$6:$F$1000))="YES")*(N(CUT_LIST!$G$6:$G$1000)&gt;0),
      ROW(CUT_LIST!$F$6:$F$1000)-ROW(CUT_LIST!$F$6)+1
    ),
    ROWS($F$7:F311)
  ),
"")</f>
        <v/>
      </c>
    </row>
    <row r="312" spans="1:6">
      <c r="A312" t="str" cm="1">
        <f t="array" ref="A312">IF($F312="","",INDEX(CUT_LIST!$A$6:$A$1000,$F312))</f>
        <v/>
      </c>
      <c r="B312" t="str" cm="1">
        <f t="array" ref="B312">IF($F312="","",INDEX(CUT_LIST!$B$6:$B$1000,$F312))</f>
        <v/>
      </c>
      <c r="C312" t="str" cm="1">
        <f t="array" ref="C312">IF($F312="","",INDEX(CUT_LIST!$C$6:$C$1000,$F312))</f>
        <v/>
      </c>
      <c r="D312" t="str">
        <f>IF($F312="","",
  MIN(
    INDEX(CUT_LIST!$D$6:$D$1000,$F312),
    N(INDEX(CUT_LIST!$G$6:$G$1000,$F312))
  )
)</f>
        <v/>
      </c>
      <c r="E312" t="str" cm="1">
        <f t="array" ref="E312">IF($F312="","",INDEX(CUT_LIST!$H$6:$H$1000,$F312))</f>
        <v/>
      </c>
      <c r="F312" t="str" cm="1">
        <f t="array" ref="F312">IFERROR(
  SMALL(
    IF(
      (TRIM(UPPER(CUT_LIST!$F$6:$F$1000))="YES")*(N(CUT_LIST!$G$6:$G$1000)&gt;0),
      ROW(CUT_LIST!$F$6:$F$1000)-ROW(CUT_LIST!$F$6)+1
    ),
    ROWS($F$7:F312)
  ),
"")</f>
        <v/>
      </c>
    </row>
    <row r="313" spans="1:6">
      <c r="A313" t="str" cm="1">
        <f t="array" ref="A313">IF($F313="","",INDEX(CUT_LIST!$A$6:$A$1000,$F313))</f>
        <v/>
      </c>
      <c r="B313" t="str" cm="1">
        <f t="array" ref="B313">IF($F313="","",INDEX(CUT_LIST!$B$6:$B$1000,$F313))</f>
        <v/>
      </c>
      <c r="C313" t="str" cm="1">
        <f t="array" ref="C313">IF($F313="","",INDEX(CUT_LIST!$C$6:$C$1000,$F313))</f>
        <v/>
      </c>
      <c r="D313" t="str">
        <f>IF($F313="","",
  MIN(
    INDEX(CUT_LIST!$D$6:$D$1000,$F313),
    N(INDEX(CUT_LIST!$G$6:$G$1000,$F313))
  )
)</f>
        <v/>
      </c>
      <c r="E313" t="str" cm="1">
        <f t="array" ref="E313">IF($F313="","",INDEX(CUT_LIST!$H$6:$H$1000,$F313))</f>
        <v/>
      </c>
      <c r="F313" t="str" cm="1">
        <f t="array" ref="F313">IFERROR(
  SMALL(
    IF(
      (TRIM(UPPER(CUT_LIST!$F$6:$F$1000))="YES")*(N(CUT_LIST!$G$6:$G$1000)&gt;0),
      ROW(CUT_LIST!$F$6:$F$1000)-ROW(CUT_LIST!$F$6)+1
    ),
    ROWS($F$7:F313)
  ),
"")</f>
        <v/>
      </c>
    </row>
    <row r="314" spans="1:6">
      <c r="A314" t="str" cm="1">
        <f t="array" ref="A314">IF($F314="","",INDEX(CUT_LIST!$A$6:$A$1000,$F314))</f>
        <v/>
      </c>
      <c r="B314" t="str" cm="1">
        <f t="array" ref="B314">IF($F314="","",INDEX(CUT_LIST!$B$6:$B$1000,$F314))</f>
        <v/>
      </c>
      <c r="C314" t="str" cm="1">
        <f t="array" ref="C314">IF($F314="","",INDEX(CUT_LIST!$C$6:$C$1000,$F314))</f>
        <v/>
      </c>
      <c r="D314" t="str">
        <f>IF($F314="","",
  MIN(
    INDEX(CUT_LIST!$D$6:$D$1000,$F314),
    N(INDEX(CUT_LIST!$G$6:$G$1000,$F314))
  )
)</f>
        <v/>
      </c>
      <c r="E314" t="str" cm="1">
        <f t="array" ref="E314">IF($F314="","",INDEX(CUT_LIST!$H$6:$H$1000,$F314))</f>
        <v/>
      </c>
      <c r="F314" t="str" cm="1">
        <f t="array" ref="F314">IFERROR(
  SMALL(
    IF(
      (TRIM(UPPER(CUT_LIST!$F$6:$F$1000))="YES")*(N(CUT_LIST!$G$6:$G$1000)&gt;0),
      ROW(CUT_LIST!$F$6:$F$1000)-ROW(CUT_LIST!$F$6)+1
    ),
    ROWS($F$7:F314)
  ),
"")</f>
        <v/>
      </c>
    </row>
    <row r="315" spans="1:6">
      <c r="A315" t="str" cm="1">
        <f t="array" ref="A315">IF($F315="","",INDEX(CUT_LIST!$A$6:$A$1000,$F315))</f>
        <v/>
      </c>
      <c r="B315" t="str" cm="1">
        <f t="array" ref="B315">IF($F315="","",INDEX(CUT_LIST!$B$6:$B$1000,$F315))</f>
        <v/>
      </c>
      <c r="C315" t="str" cm="1">
        <f t="array" ref="C315">IF($F315="","",INDEX(CUT_LIST!$C$6:$C$1000,$F315))</f>
        <v/>
      </c>
      <c r="D315" t="str">
        <f>IF($F315="","",
  MIN(
    INDEX(CUT_LIST!$D$6:$D$1000,$F315),
    N(INDEX(CUT_LIST!$G$6:$G$1000,$F315))
  )
)</f>
        <v/>
      </c>
      <c r="E315" t="str" cm="1">
        <f t="array" ref="E315">IF($F315="","",INDEX(CUT_LIST!$H$6:$H$1000,$F315))</f>
        <v/>
      </c>
      <c r="F315" t="str" cm="1">
        <f t="array" ref="F315">IFERROR(
  SMALL(
    IF(
      (TRIM(UPPER(CUT_LIST!$F$6:$F$1000))="YES")*(N(CUT_LIST!$G$6:$G$1000)&gt;0),
      ROW(CUT_LIST!$F$6:$F$1000)-ROW(CUT_LIST!$F$6)+1
    ),
    ROWS($F$7:F315)
  ),
"")</f>
        <v/>
      </c>
    </row>
    <row r="316" spans="1:6">
      <c r="A316" t="str" cm="1">
        <f t="array" ref="A316">IF($F316="","",INDEX(CUT_LIST!$A$6:$A$1000,$F316))</f>
        <v/>
      </c>
      <c r="B316" t="str" cm="1">
        <f t="array" ref="B316">IF($F316="","",INDEX(CUT_LIST!$B$6:$B$1000,$F316))</f>
        <v/>
      </c>
      <c r="C316" t="str" cm="1">
        <f t="array" ref="C316">IF($F316="","",INDEX(CUT_LIST!$C$6:$C$1000,$F316))</f>
        <v/>
      </c>
      <c r="D316" t="str">
        <f>IF($F316="","",
  MIN(
    INDEX(CUT_LIST!$D$6:$D$1000,$F316),
    N(INDEX(CUT_LIST!$G$6:$G$1000,$F316))
  )
)</f>
        <v/>
      </c>
      <c r="E316" t="str" cm="1">
        <f t="array" ref="E316">IF($F316="","",INDEX(CUT_LIST!$H$6:$H$1000,$F316))</f>
        <v/>
      </c>
      <c r="F316" t="str" cm="1">
        <f t="array" ref="F316">IFERROR(
  SMALL(
    IF(
      (TRIM(UPPER(CUT_LIST!$F$6:$F$1000))="YES")*(N(CUT_LIST!$G$6:$G$1000)&gt;0),
      ROW(CUT_LIST!$F$6:$F$1000)-ROW(CUT_LIST!$F$6)+1
    ),
    ROWS($F$7:F316)
  ),
"")</f>
        <v/>
      </c>
    </row>
    <row r="317" spans="1:6">
      <c r="A317" t="str" cm="1">
        <f t="array" ref="A317">IF($F317="","",INDEX(CUT_LIST!$A$6:$A$1000,$F317))</f>
        <v/>
      </c>
      <c r="B317" t="str" cm="1">
        <f t="array" ref="B317">IF($F317="","",INDEX(CUT_LIST!$B$6:$B$1000,$F317))</f>
        <v/>
      </c>
      <c r="C317" t="str" cm="1">
        <f t="array" ref="C317">IF($F317="","",INDEX(CUT_LIST!$C$6:$C$1000,$F317))</f>
        <v/>
      </c>
      <c r="D317" t="str">
        <f>IF($F317="","",
  MIN(
    INDEX(CUT_LIST!$D$6:$D$1000,$F317),
    N(INDEX(CUT_LIST!$G$6:$G$1000,$F317))
  )
)</f>
        <v/>
      </c>
      <c r="E317" t="str" cm="1">
        <f t="array" ref="E317">IF($F317="","",INDEX(CUT_LIST!$H$6:$H$1000,$F317))</f>
        <v/>
      </c>
      <c r="F317" t="str" cm="1">
        <f t="array" ref="F317">IFERROR(
  SMALL(
    IF(
      (TRIM(UPPER(CUT_LIST!$F$6:$F$1000))="YES")*(N(CUT_LIST!$G$6:$G$1000)&gt;0),
      ROW(CUT_LIST!$F$6:$F$1000)-ROW(CUT_LIST!$F$6)+1
    ),
    ROWS($F$7:F317)
  ),
"")</f>
        <v/>
      </c>
    </row>
    <row r="318" spans="1:6">
      <c r="A318" t="str" cm="1">
        <f t="array" ref="A318">IF($F318="","",INDEX(CUT_LIST!$A$6:$A$1000,$F318))</f>
        <v/>
      </c>
      <c r="B318" t="str" cm="1">
        <f t="array" ref="B318">IF($F318="","",INDEX(CUT_LIST!$B$6:$B$1000,$F318))</f>
        <v/>
      </c>
      <c r="C318" t="str" cm="1">
        <f t="array" ref="C318">IF($F318="","",INDEX(CUT_LIST!$C$6:$C$1000,$F318))</f>
        <v/>
      </c>
      <c r="D318" t="str">
        <f>IF($F318="","",
  MIN(
    INDEX(CUT_LIST!$D$6:$D$1000,$F318),
    N(INDEX(CUT_LIST!$G$6:$G$1000,$F318))
  )
)</f>
        <v/>
      </c>
      <c r="E318" t="str" cm="1">
        <f t="array" ref="E318">IF($F318="","",INDEX(CUT_LIST!$H$6:$H$1000,$F318))</f>
        <v/>
      </c>
      <c r="F318" t="str" cm="1">
        <f t="array" ref="F318">IFERROR(
  SMALL(
    IF(
      (TRIM(UPPER(CUT_LIST!$F$6:$F$1000))="YES")*(N(CUT_LIST!$G$6:$G$1000)&gt;0),
      ROW(CUT_LIST!$F$6:$F$1000)-ROW(CUT_LIST!$F$6)+1
    ),
    ROWS($F$7:F318)
  ),
"")</f>
        <v/>
      </c>
    </row>
    <row r="319" spans="1:6">
      <c r="A319" t="str" cm="1">
        <f t="array" ref="A319">IF($F319="","",INDEX(CUT_LIST!$A$6:$A$1000,$F319))</f>
        <v/>
      </c>
      <c r="B319" t="str" cm="1">
        <f t="array" ref="B319">IF($F319="","",INDEX(CUT_LIST!$B$6:$B$1000,$F319))</f>
        <v/>
      </c>
      <c r="C319" t="str" cm="1">
        <f t="array" ref="C319">IF($F319="","",INDEX(CUT_LIST!$C$6:$C$1000,$F319))</f>
        <v/>
      </c>
      <c r="D319" t="str">
        <f>IF($F319="","",
  MIN(
    INDEX(CUT_LIST!$D$6:$D$1000,$F319),
    N(INDEX(CUT_LIST!$G$6:$G$1000,$F319))
  )
)</f>
        <v/>
      </c>
      <c r="E319" t="str" cm="1">
        <f t="array" ref="E319">IF($F319="","",INDEX(CUT_LIST!$H$6:$H$1000,$F319))</f>
        <v/>
      </c>
      <c r="F319" t="str" cm="1">
        <f t="array" ref="F319">IFERROR(
  SMALL(
    IF(
      (TRIM(UPPER(CUT_LIST!$F$6:$F$1000))="YES")*(N(CUT_LIST!$G$6:$G$1000)&gt;0),
      ROW(CUT_LIST!$F$6:$F$1000)-ROW(CUT_LIST!$F$6)+1
    ),
    ROWS($F$7:F319)
  ),
"")</f>
        <v/>
      </c>
    </row>
    <row r="320" spans="1:6">
      <c r="A320" t="str" cm="1">
        <f t="array" ref="A320">IF($F320="","",INDEX(CUT_LIST!$A$6:$A$1000,$F320))</f>
        <v/>
      </c>
      <c r="B320" t="str" cm="1">
        <f t="array" ref="B320">IF($F320="","",INDEX(CUT_LIST!$B$6:$B$1000,$F320))</f>
        <v/>
      </c>
      <c r="C320" t="str" cm="1">
        <f t="array" ref="C320">IF($F320="","",INDEX(CUT_LIST!$C$6:$C$1000,$F320))</f>
        <v/>
      </c>
      <c r="D320" t="str">
        <f>IF($F320="","",
  MIN(
    INDEX(CUT_LIST!$D$6:$D$1000,$F320),
    N(INDEX(CUT_LIST!$G$6:$G$1000,$F320))
  )
)</f>
        <v/>
      </c>
      <c r="E320" t="str" cm="1">
        <f t="array" ref="E320">IF($F320="","",INDEX(CUT_LIST!$H$6:$H$1000,$F320))</f>
        <v/>
      </c>
      <c r="F320" t="str" cm="1">
        <f t="array" ref="F320">IFERROR(
  SMALL(
    IF(
      (TRIM(UPPER(CUT_LIST!$F$6:$F$1000))="YES")*(N(CUT_LIST!$G$6:$G$1000)&gt;0),
      ROW(CUT_LIST!$F$6:$F$1000)-ROW(CUT_LIST!$F$6)+1
    ),
    ROWS($F$7:F320)
  ),
"")</f>
        <v/>
      </c>
    </row>
    <row r="321" spans="1:6">
      <c r="A321" t="str" cm="1">
        <f t="array" ref="A321">IF($F321="","",INDEX(CUT_LIST!$A$6:$A$1000,$F321))</f>
        <v/>
      </c>
      <c r="B321" t="str" cm="1">
        <f t="array" ref="B321">IF($F321="","",INDEX(CUT_LIST!$B$6:$B$1000,$F321))</f>
        <v/>
      </c>
      <c r="C321" t="str" cm="1">
        <f t="array" ref="C321">IF($F321="","",INDEX(CUT_LIST!$C$6:$C$1000,$F321))</f>
        <v/>
      </c>
      <c r="D321" t="str">
        <f>IF($F321="","",
  MIN(
    INDEX(CUT_LIST!$D$6:$D$1000,$F321),
    N(INDEX(CUT_LIST!$G$6:$G$1000,$F321))
  )
)</f>
        <v/>
      </c>
      <c r="E321" t="str" cm="1">
        <f t="array" ref="E321">IF($F321="","",INDEX(CUT_LIST!$H$6:$H$1000,$F321))</f>
        <v/>
      </c>
      <c r="F321" t="str" cm="1">
        <f t="array" ref="F321">IFERROR(
  SMALL(
    IF(
      (TRIM(UPPER(CUT_LIST!$F$6:$F$1000))="YES")*(N(CUT_LIST!$G$6:$G$1000)&gt;0),
      ROW(CUT_LIST!$F$6:$F$1000)-ROW(CUT_LIST!$F$6)+1
    ),
    ROWS($F$7:F321)
  ),
"")</f>
        <v/>
      </c>
    </row>
    <row r="322" spans="1:6">
      <c r="A322" t="str" cm="1">
        <f t="array" ref="A322">IF($F322="","",INDEX(CUT_LIST!$A$6:$A$1000,$F322))</f>
        <v/>
      </c>
      <c r="B322" t="str" cm="1">
        <f t="array" ref="B322">IF($F322="","",INDEX(CUT_LIST!$B$6:$B$1000,$F322))</f>
        <v/>
      </c>
      <c r="C322" t="str" cm="1">
        <f t="array" ref="C322">IF($F322="","",INDEX(CUT_LIST!$C$6:$C$1000,$F322))</f>
        <v/>
      </c>
      <c r="D322" t="str">
        <f>IF($F322="","",
  MIN(
    INDEX(CUT_LIST!$D$6:$D$1000,$F322),
    N(INDEX(CUT_LIST!$G$6:$G$1000,$F322))
  )
)</f>
        <v/>
      </c>
      <c r="E322" t="str" cm="1">
        <f t="array" ref="E322">IF($F322="","",INDEX(CUT_LIST!$H$6:$H$1000,$F322))</f>
        <v/>
      </c>
      <c r="F322" t="str" cm="1">
        <f t="array" ref="F322">IFERROR(
  SMALL(
    IF(
      (TRIM(UPPER(CUT_LIST!$F$6:$F$1000))="YES")*(N(CUT_LIST!$G$6:$G$1000)&gt;0),
      ROW(CUT_LIST!$F$6:$F$1000)-ROW(CUT_LIST!$F$6)+1
    ),
    ROWS($F$7:F322)
  ),
"")</f>
        <v/>
      </c>
    </row>
    <row r="323" spans="1:6">
      <c r="A323" t="str" cm="1">
        <f t="array" ref="A323">IF($F323="","",INDEX(CUT_LIST!$A$6:$A$1000,$F323))</f>
        <v/>
      </c>
      <c r="B323" t="str" cm="1">
        <f t="array" ref="B323">IF($F323="","",INDEX(CUT_LIST!$B$6:$B$1000,$F323))</f>
        <v/>
      </c>
      <c r="C323" t="str" cm="1">
        <f t="array" ref="C323">IF($F323="","",INDEX(CUT_LIST!$C$6:$C$1000,$F323))</f>
        <v/>
      </c>
      <c r="D323" t="str">
        <f>IF($F323="","",
  MIN(
    INDEX(CUT_LIST!$D$6:$D$1000,$F323),
    N(INDEX(CUT_LIST!$G$6:$G$1000,$F323))
  )
)</f>
        <v/>
      </c>
      <c r="E323" t="str" cm="1">
        <f t="array" ref="E323">IF($F323="","",INDEX(CUT_LIST!$H$6:$H$1000,$F323))</f>
        <v/>
      </c>
      <c r="F323" t="str" cm="1">
        <f t="array" ref="F323">IFERROR(
  SMALL(
    IF(
      (TRIM(UPPER(CUT_LIST!$F$6:$F$1000))="YES")*(N(CUT_LIST!$G$6:$G$1000)&gt;0),
      ROW(CUT_LIST!$F$6:$F$1000)-ROW(CUT_LIST!$F$6)+1
    ),
    ROWS($F$7:F323)
  ),
"")</f>
        <v/>
      </c>
    </row>
    <row r="324" spans="1:6">
      <c r="A324" t="str" cm="1">
        <f t="array" ref="A324">IF($F324="","",INDEX(CUT_LIST!$A$6:$A$1000,$F324))</f>
        <v/>
      </c>
      <c r="B324" t="str" cm="1">
        <f t="array" ref="B324">IF($F324="","",INDEX(CUT_LIST!$B$6:$B$1000,$F324))</f>
        <v/>
      </c>
      <c r="C324" t="str" cm="1">
        <f t="array" ref="C324">IF($F324="","",INDEX(CUT_LIST!$C$6:$C$1000,$F324))</f>
        <v/>
      </c>
      <c r="D324" t="str">
        <f>IF($F324="","",
  MIN(
    INDEX(CUT_LIST!$D$6:$D$1000,$F324),
    N(INDEX(CUT_LIST!$G$6:$G$1000,$F324))
  )
)</f>
        <v/>
      </c>
      <c r="E324" t="str" cm="1">
        <f t="array" ref="E324">IF($F324="","",INDEX(CUT_LIST!$H$6:$H$1000,$F324))</f>
        <v/>
      </c>
      <c r="F324" t="str" cm="1">
        <f t="array" ref="F324">IFERROR(
  SMALL(
    IF(
      (TRIM(UPPER(CUT_LIST!$F$6:$F$1000))="YES")*(N(CUT_LIST!$G$6:$G$1000)&gt;0),
      ROW(CUT_LIST!$F$6:$F$1000)-ROW(CUT_LIST!$F$6)+1
    ),
    ROWS($F$7:F324)
  ),
"")</f>
        <v/>
      </c>
    </row>
    <row r="325" spans="1:6">
      <c r="A325" t="str" cm="1">
        <f t="array" ref="A325">IF($F325="","",INDEX(CUT_LIST!$A$6:$A$1000,$F325))</f>
        <v/>
      </c>
      <c r="B325" t="str" cm="1">
        <f t="array" ref="B325">IF($F325="","",INDEX(CUT_LIST!$B$6:$B$1000,$F325))</f>
        <v/>
      </c>
      <c r="C325" t="str" cm="1">
        <f t="array" ref="C325">IF($F325="","",INDEX(CUT_LIST!$C$6:$C$1000,$F325))</f>
        <v/>
      </c>
      <c r="D325" t="str">
        <f>IF($F325="","",
  MIN(
    INDEX(CUT_LIST!$D$6:$D$1000,$F325),
    N(INDEX(CUT_LIST!$G$6:$G$1000,$F325))
  )
)</f>
        <v/>
      </c>
      <c r="E325" t="str" cm="1">
        <f t="array" ref="E325">IF($F325="","",INDEX(CUT_LIST!$H$6:$H$1000,$F325))</f>
        <v/>
      </c>
      <c r="F325" t="str" cm="1">
        <f t="array" ref="F325">IFERROR(
  SMALL(
    IF(
      (TRIM(UPPER(CUT_LIST!$F$6:$F$1000))="YES")*(N(CUT_LIST!$G$6:$G$1000)&gt;0),
      ROW(CUT_LIST!$F$6:$F$1000)-ROW(CUT_LIST!$F$6)+1
    ),
    ROWS($F$7:F325)
  ),
"")</f>
        <v/>
      </c>
    </row>
    <row r="326" spans="1:6">
      <c r="A326" t="str" cm="1">
        <f t="array" ref="A326">IF($F326="","",INDEX(CUT_LIST!$A$6:$A$1000,$F326))</f>
        <v/>
      </c>
      <c r="B326" t="str" cm="1">
        <f t="array" ref="B326">IF($F326="","",INDEX(CUT_LIST!$B$6:$B$1000,$F326))</f>
        <v/>
      </c>
      <c r="C326" t="str" cm="1">
        <f t="array" ref="C326">IF($F326="","",INDEX(CUT_LIST!$C$6:$C$1000,$F326))</f>
        <v/>
      </c>
      <c r="D326" t="str">
        <f>IF($F326="","",
  MIN(
    INDEX(CUT_LIST!$D$6:$D$1000,$F326),
    N(INDEX(CUT_LIST!$G$6:$G$1000,$F326))
  )
)</f>
        <v/>
      </c>
      <c r="E326" t="str" cm="1">
        <f t="array" ref="E326">IF($F326="","",INDEX(CUT_LIST!$H$6:$H$1000,$F326))</f>
        <v/>
      </c>
      <c r="F326" t="str" cm="1">
        <f t="array" ref="F326">IFERROR(
  SMALL(
    IF(
      (TRIM(UPPER(CUT_LIST!$F$6:$F$1000))="YES")*(N(CUT_LIST!$G$6:$G$1000)&gt;0),
      ROW(CUT_LIST!$F$6:$F$1000)-ROW(CUT_LIST!$F$6)+1
    ),
    ROWS($F$7:F326)
  ),
"")</f>
        <v/>
      </c>
    </row>
    <row r="327" spans="1:6">
      <c r="A327" t="str" cm="1">
        <f t="array" ref="A327">IF($F327="","",INDEX(CUT_LIST!$A$6:$A$1000,$F327))</f>
        <v/>
      </c>
      <c r="B327" t="str" cm="1">
        <f t="array" ref="B327">IF($F327="","",INDEX(CUT_LIST!$B$6:$B$1000,$F327))</f>
        <v/>
      </c>
      <c r="C327" t="str" cm="1">
        <f t="array" ref="C327">IF($F327="","",INDEX(CUT_LIST!$C$6:$C$1000,$F327))</f>
        <v/>
      </c>
      <c r="D327" t="str">
        <f>IF($F327="","",
  MIN(
    INDEX(CUT_LIST!$D$6:$D$1000,$F327),
    N(INDEX(CUT_LIST!$G$6:$G$1000,$F327))
  )
)</f>
        <v/>
      </c>
      <c r="E327" t="str" cm="1">
        <f t="array" ref="E327">IF($F327="","",INDEX(CUT_LIST!$H$6:$H$1000,$F327))</f>
        <v/>
      </c>
      <c r="F327" t="str" cm="1">
        <f t="array" ref="F327">IFERROR(
  SMALL(
    IF(
      (TRIM(UPPER(CUT_LIST!$F$6:$F$1000))="YES")*(N(CUT_LIST!$G$6:$G$1000)&gt;0),
      ROW(CUT_LIST!$F$6:$F$1000)-ROW(CUT_LIST!$F$6)+1
    ),
    ROWS($F$7:F327)
  ),
"")</f>
        <v/>
      </c>
    </row>
    <row r="328" spans="1:6">
      <c r="A328" t="str" cm="1">
        <f t="array" ref="A328">IF($F328="","",INDEX(CUT_LIST!$A$6:$A$1000,$F328))</f>
        <v/>
      </c>
      <c r="B328" t="str" cm="1">
        <f t="array" ref="B328">IF($F328="","",INDEX(CUT_LIST!$B$6:$B$1000,$F328))</f>
        <v/>
      </c>
      <c r="C328" t="str" cm="1">
        <f t="array" ref="C328">IF($F328="","",INDEX(CUT_LIST!$C$6:$C$1000,$F328))</f>
        <v/>
      </c>
      <c r="D328" t="str">
        <f>IF($F328="","",
  MIN(
    INDEX(CUT_LIST!$D$6:$D$1000,$F328),
    N(INDEX(CUT_LIST!$G$6:$G$1000,$F328))
  )
)</f>
        <v/>
      </c>
      <c r="E328" t="str" cm="1">
        <f t="array" ref="E328">IF($F328="","",INDEX(CUT_LIST!$H$6:$H$1000,$F328))</f>
        <v/>
      </c>
      <c r="F328" t="str" cm="1">
        <f t="array" ref="F328">IFERROR(
  SMALL(
    IF(
      (TRIM(UPPER(CUT_LIST!$F$6:$F$1000))="YES")*(N(CUT_LIST!$G$6:$G$1000)&gt;0),
      ROW(CUT_LIST!$F$6:$F$1000)-ROW(CUT_LIST!$F$6)+1
    ),
    ROWS($F$7:F328)
  ),
"")</f>
        <v/>
      </c>
    </row>
    <row r="329" spans="1:6">
      <c r="A329" t="str" cm="1">
        <f t="array" ref="A329">IF($F329="","",INDEX(CUT_LIST!$A$6:$A$1000,$F329))</f>
        <v/>
      </c>
      <c r="B329" t="str" cm="1">
        <f t="array" ref="B329">IF($F329="","",INDEX(CUT_LIST!$B$6:$B$1000,$F329))</f>
        <v/>
      </c>
      <c r="C329" t="str" cm="1">
        <f t="array" ref="C329">IF($F329="","",INDEX(CUT_LIST!$C$6:$C$1000,$F329))</f>
        <v/>
      </c>
      <c r="D329" t="str">
        <f>IF($F329="","",
  MIN(
    INDEX(CUT_LIST!$D$6:$D$1000,$F329),
    N(INDEX(CUT_LIST!$G$6:$G$1000,$F329))
  )
)</f>
        <v/>
      </c>
      <c r="E329" t="str" cm="1">
        <f t="array" ref="E329">IF($F329="","",INDEX(CUT_LIST!$H$6:$H$1000,$F329))</f>
        <v/>
      </c>
      <c r="F329" t="str" cm="1">
        <f t="array" ref="F329">IFERROR(
  SMALL(
    IF(
      (TRIM(UPPER(CUT_LIST!$F$6:$F$1000))="YES")*(N(CUT_LIST!$G$6:$G$1000)&gt;0),
      ROW(CUT_LIST!$F$6:$F$1000)-ROW(CUT_LIST!$F$6)+1
    ),
    ROWS($F$7:F329)
  ),
"")</f>
        <v/>
      </c>
    </row>
    <row r="330" spans="1:6">
      <c r="A330" t="str" cm="1">
        <f t="array" ref="A330">IF($F330="","",INDEX(CUT_LIST!$A$6:$A$1000,$F330))</f>
        <v/>
      </c>
      <c r="B330" t="str" cm="1">
        <f t="array" ref="B330">IF($F330="","",INDEX(CUT_LIST!$B$6:$B$1000,$F330))</f>
        <v/>
      </c>
      <c r="C330" t="str" cm="1">
        <f t="array" ref="C330">IF($F330="","",INDEX(CUT_LIST!$C$6:$C$1000,$F330))</f>
        <v/>
      </c>
      <c r="D330" t="str">
        <f>IF($F330="","",
  MIN(
    INDEX(CUT_LIST!$D$6:$D$1000,$F330),
    N(INDEX(CUT_LIST!$G$6:$G$1000,$F330))
  )
)</f>
        <v/>
      </c>
      <c r="E330" t="str" cm="1">
        <f t="array" ref="E330">IF($F330="","",INDEX(CUT_LIST!$H$6:$H$1000,$F330))</f>
        <v/>
      </c>
      <c r="F330" t="str" cm="1">
        <f t="array" ref="F330">IFERROR(
  SMALL(
    IF(
      (TRIM(UPPER(CUT_LIST!$F$6:$F$1000))="YES")*(N(CUT_LIST!$G$6:$G$1000)&gt;0),
      ROW(CUT_LIST!$F$6:$F$1000)-ROW(CUT_LIST!$F$6)+1
    ),
    ROWS($F$7:F330)
  ),
"")</f>
        <v/>
      </c>
    </row>
    <row r="331" spans="1:6">
      <c r="A331" t="str" cm="1">
        <f t="array" ref="A331">IF($F331="","",INDEX(CUT_LIST!$A$6:$A$1000,$F331))</f>
        <v/>
      </c>
      <c r="B331" t="str" cm="1">
        <f t="array" ref="B331">IF($F331="","",INDEX(CUT_LIST!$B$6:$B$1000,$F331))</f>
        <v/>
      </c>
      <c r="C331" t="str" cm="1">
        <f t="array" ref="C331">IF($F331="","",INDEX(CUT_LIST!$C$6:$C$1000,$F331))</f>
        <v/>
      </c>
      <c r="D331" t="str">
        <f>IF($F331="","",
  MIN(
    INDEX(CUT_LIST!$D$6:$D$1000,$F331),
    N(INDEX(CUT_LIST!$G$6:$G$1000,$F331))
  )
)</f>
        <v/>
      </c>
      <c r="E331" t="str" cm="1">
        <f t="array" ref="E331">IF($F331="","",INDEX(CUT_LIST!$H$6:$H$1000,$F331))</f>
        <v/>
      </c>
      <c r="F331" t="str" cm="1">
        <f t="array" ref="F331">IFERROR(
  SMALL(
    IF(
      (TRIM(UPPER(CUT_LIST!$F$6:$F$1000))="YES")*(N(CUT_LIST!$G$6:$G$1000)&gt;0),
      ROW(CUT_LIST!$F$6:$F$1000)-ROW(CUT_LIST!$F$6)+1
    ),
    ROWS($F$7:F331)
  ),
"")</f>
        <v/>
      </c>
    </row>
    <row r="332" spans="1:6">
      <c r="A332" t="str" cm="1">
        <f t="array" ref="A332">IF($F332="","",INDEX(CUT_LIST!$A$6:$A$1000,$F332))</f>
        <v/>
      </c>
      <c r="B332" t="str" cm="1">
        <f t="array" ref="B332">IF($F332="","",INDEX(CUT_LIST!$B$6:$B$1000,$F332))</f>
        <v/>
      </c>
      <c r="C332" t="str" cm="1">
        <f t="array" ref="C332">IF($F332="","",INDEX(CUT_LIST!$C$6:$C$1000,$F332))</f>
        <v/>
      </c>
      <c r="D332" t="str">
        <f>IF($F332="","",
  MIN(
    INDEX(CUT_LIST!$D$6:$D$1000,$F332),
    N(INDEX(CUT_LIST!$G$6:$G$1000,$F332))
  )
)</f>
        <v/>
      </c>
      <c r="E332" t="str" cm="1">
        <f t="array" ref="E332">IF($F332="","",INDEX(CUT_LIST!$H$6:$H$1000,$F332))</f>
        <v/>
      </c>
      <c r="F332" t="str" cm="1">
        <f t="array" ref="F332">IFERROR(
  SMALL(
    IF(
      (TRIM(UPPER(CUT_LIST!$F$6:$F$1000))="YES")*(N(CUT_LIST!$G$6:$G$1000)&gt;0),
      ROW(CUT_LIST!$F$6:$F$1000)-ROW(CUT_LIST!$F$6)+1
    ),
    ROWS($F$7:F332)
  ),
"")</f>
        <v/>
      </c>
    </row>
    <row r="333" spans="1:6">
      <c r="A333" t="str" cm="1">
        <f t="array" ref="A333">IF($F333="","",INDEX(CUT_LIST!$A$6:$A$1000,$F333))</f>
        <v/>
      </c>
      <c r="B333" t="str" cm="1">
        <f t="array" ref="B333">IF($F333="","",INDEX(CUT_LIST!$B$6:$B$1000,$F333))</f>
        <v/>
      </c>
      <c r="C333" t="str" cm="1">
        <f t="array" ref="C333">IF($F333="","",INDEX(CUT_LIST!$C$6:$C$1000,$F333))</f>
        <v/>
      </c>
      <c r="D333" t="str">
        <f>IF($F333="","",
  MIN(
    INDEX(CUT_LIST!$D$6:$D$1000,$F333),
    N(INDEX(CUT_LIST!$G$6:$G$1000,$F333))
  )
)</f>
        <v/>
      </c>
      <c r="E333" t="str" cm="1">
        <f t="array" ref="E333">IF($F333="","",INDEX(CUT_LIST!$H$6:$H$1000,$F333))</f>
        <v/>
      </c>
      <c r="F333" t="str" cm="1">
        <f t="array" ref="F333">IFERROR(
  SMALL(
    IF(
      (TRIM(UPPER(CUT_LIST!$F$6:$F$1000))="YES")*(N(CUT_LIST!$G$6:$G$1000)&gt;0),
      ROW(CUT_LIST!$F$6:$F$1000)-ROW(CUT_LIST!$F$6)+1
    ),
    ROWS($F$7:F333)
  ),
"")</f>
        <v/>
      </c>
    </row>
    <row r="334" spans="1:6">
      <c r="A334" t="str" cm="1">
        <f t="array" ref="A334">IF($F334="","",INDEX(CUT_LIST!$A$6:$A$1000,$F334))</f>
        <v/>
      </c>
      <c r="B334" t="str" cm="1">
        <f t="array" ref="B334">IF($F334="","",INDEX(CUT_LIST!$B$6:$B$1000,$F334))</f>
        <v/>
      </c>
      <c r="C334" t="str" cm="1">
        <f t="array" ref="C334">IF($F334="","",INDEX(CUT_LIST!$C$6:$C$1000,$F334))</f>
        <v/>
      </c>
      <c r="D334" t="str">
        <f>IF($F334="","",
  MIN(
    INDEX(CUT_LIST!$D$6:$D$1000,$F334),
    N(INDEX(CUT_LIST!$G$6:$G$1000,$F334))
  )
)</f>
        <v/>
      </c>
      <c r="E334" t="str" cm="1">
        <f t="array" ref="E334">IF($F334="","",INDEX(CUT_LIST!$H$6:$H$1000,$F334))</f>
        <v/>
      </c>
      <c r="F334" t="str" cm="1">
        <f t="array" ref="F334">IFERROR(
  SMALL(
    IF(
      (TRIM(UPPER(CUT_LIST!$F$6:$F$1000))="YES")*(N(CUT_LIST!$G$6:$G$1000)&gt;0),
      ROW(CUT_LIST!$F$6:$F$1000)-ROW(CUT_LIST!$F$6)+1
    ),
    ROWS($F$7:F334)
  ),
"")</f>
        <v/>
      </c>
    </row>
    <row r="335" spans="1:6">
      <c r="A335" t="str" cm="1">
        <f t="array" ref="A335">IF($F335="","",INDEX(CUT_LIST!$A$6:$A$1000,$F335))</f>
        <v/>
      </c>
      <c r="B335" t="str" cm="1">
        <f t="array" ref="B335">IF($F335="","",INDEX(CUT_LIST!$B$6:$B$1000,$F335))</f>
        <v/>
      </c>
      <c r="C335" t="str" cm="1">
        <f t="array" ref="C335">IF($F335="","",INDEX(CUT_LIST!$C$6:$C$1000,$F335))</f>
        <v/>
      </c>
      <c r="D335" t="str">
        <f>IF($F335="","",
  MIN(
    INDEX(CUT_LIST!$D$6:$D$1000,$F335),
    N(INDEX(CUT_LIST!$G$6:$G$1000,$F335))
  )
)</f>
        <v/>
      </c>
      <c r="E335" t="str" cm="1">
        <f t="array" ref="E335">IF($F335="","",INDEX(CUT_LIST!$H$6:$H$1000,$F335))</f>
        <v/>
      </c>
      <c r="F335" t="str" cm="1">
        <f t="array" ref="F335">IFERROR(
  SMALL(
    IF(
      (TRIM(UPPER(CUT_LIST!$F$6:$F$1000))="YES")*(N(CUT_LIST!$G$6:$G$1000)&gt;0),
      ROW(CUT_LIST!$F$6:$F$1000)-ROW(CUT_LIST!$F$6)+1
    ),
    ROWS($F$7:F335)
  ),
"")</f>
        <v/>
      </c>
    </row>
    <row r="336" spans="1:6">
      <c r="A336" t="str" cm="1">
        <f t="array" ref="A336">IF($F336="","",INDEX(CUT_LIST!$A$6:$A$1000,$F336))</f>
        <v/>
      </c>
      <c r="B336" t="str" cm="1">
        <f t="array" ref="B336">IF($F336="","",INDEX(CUT_LIST!$B$6:$B$1000,$F336))</f>
        <v/>
      </c>
      <c r="C336" t="str" cm="1">
        <f t="array" ref="C336">IF($F336="","",INDEX(CUT_LIST!$C$6:$C$1000,$F336))</f>
        <v/>
      </c>
      <c r="D336" t="str">
        <f>IF($F336="","",
  MIN(
    INDEX(CUT_LIST!$D$6:$D$1000,$F336),
    N(INDEX(CUT_LIST!$G$6:$G$1000,$F336))
  )
)</f>
        <v/>
      </c>
      <c r="E336" t="str" cm="1">
        <f t="array" ref="E336">IF($F336="","",INDEX(CUT_LIST!$H$6:$H$1000,$F336))</f>
        <v/>
      </c>
      <c r="F336" t="str" cm="1">
        <f t="array" ref="F336">IFERROR(
  SMALL(
    IF(
      (TRIM(UPPER(CUT_LIST!$F$6:$F$1000))="YES")*(N(CUT_LIST!$G$6:$G$1000)&gt;0),
      ROW(CUT_LIST!$F$6:$F$1000)-ROW(CUT_LIST!$F$6)+1
    ),
    ROWS($F$7:F336)
  ),
"")</f>
        <v/>
      </c>
    </row>
    <row r="337" spans="1:6">
      <c r="A337" t="str" cm="1">
        <f t="array" ref="A337">IF($F337="","",INDEX(CUT_LIST!$A$6:$A$1000,$F337))</f>
        <v/>
      </c>
      <c r="B337" t="str" cm="1">
        <f t="array" ref="B337">IF($F337="","",INDEX(CUT_LIST!$B$6:$B$1000,$F337))</f>
        <v/>
      </c>
      <c r="C337" t="str" cm="1">
        <f t="array" ref="C337">IF($F337="","",INDEX(CUT_LIST!$C$6:$C$1000,$F337))</f>
        <v/>
      </c>
      <c r="D337" t="str">
        <f>IF($F337="","",
  MIN(
    INDEX(CUT_LIST!$D$6:$D$1000,$F337),
    N(INDEX(CUT_LIST!$G$6:$G$1000,$F337))
  )
)</f>
        <v/>
      </c>
      <c r="E337" t="str" cm="1">
        <f t="array" ref="E337">IF($F337="","",INDEX(CUT_LIST!$H$6:$H$1000,$F337))</f>
        <v/>
      </c>
      <c r="F337" t="str" cm="1">
        <f t="array" ref="F337">IFERROR(
  SMALL(
    IF(
      (TRIM(UPPER(CUT_LIST!$F$6:$F$1000))="YES")*(N(CUT_LIST!$G$6:$G$1000)&gt;0),
      ROW(CUT_LIST!$F$6:$F$1000)-ROW(CUT_LIST!$F$6)+1
    ),
    ROWS($F$7:F337)
  ),
"")</f>
        <v/>
      </c>
    </row>
    <row r="338" spans="1:6">
      <c r="A338" t="str" cm="1">
        <f t="array" ref="A338">IF($F338="","",INDEX(CUT_LIST!$A$6:$A$1000,$F338))</f>
        <v/>
      </c>
      <c r="B338" t="str" cm="1">
        <f t="array" ref="B338">IF($F338="","",INDEX(CUT_LIST!$B$6:$B$1000,$F338))</f>
        <v/>
      </c>
      <c r="C338" t="str" cm="1">
        <f t="array" ref="C338">IF($F338="","",INDEX(CUT_LIST!$C$6:$C$1000,$F338))</f>
        <v/>
      </c>
      <c r="D338" t="str">
        <f>IF($F338="","",
  MIN(
    INDEX(CUT_LIST!$D$6:$D$1000,$F338),
    N(INDEX(CUT_LIST!$G$6:$G$1000,$F338))
  )
)</f>
        <v/>
      </c>
      <c r="E338" t="str" cm="1">
        <f t="array" ref="E338">IF($F338="","",INDEX(CUT_LIST!$H$6:$H$1000,$F338))</f>
        <v/>
      </c>
      <c r="F338" t="str" cm="1">
        <f t="array" ref="F338">IFERROR(
  SMALL(
    IF(
      (TRIM(UPPER(CUT_LIST!$F$6:$F$1000))="YES")*(N(CUT_LIST!$G$6:$G$1000)&gt;0),
      ROW(CUT_LIST!$F$6:$F$1000)-ROW(CUT_LIST!$F$6)+1
    ),
    ROWS($F$7:F338)
  ),
"")</f>
        <v/>
      </c>
    </row>
    <row r="339" spans="1:6">
      <c r="A339" t="str" cm="1">
        <f t="array" ref="A339">IF($F339="","",INDEX(CUT_LIST!$A$6:$A$1000,$F339))</f>
        <v/>
      </c>
      <c r="B339" t="str" cm="1">
        <f t="array" ref="B339">IF($F339="","",INDEX(CUT_LIST!$B$6:$B$1000,$F339))</f>
        <v/>
      </c>
      <c r="C339" t="str" cm="1">
        <f t="array" ref="C339">IF($F339="","",INDEX(CUT_LIST!$C$6:$C$1000,$F339))</f>
        <v/>
      </c>
      <c r="D339" t="str">
        <f>IF($F339="","",
  MIN(
    INDEX(CUT_LIST!$D$6:$D$1000,$F339),
    N(INDEX(CUT_LIST!$G$6:$G$1000,$F339))
  )
)</f>
        <v/>
      </c>
      <c r="E339" t="str" cm="1">
        <f t="array" ref="E339">IF($F339="","",INDEX(CUT_LIST!$H$6:$H$1000,$F339))</f>
        <v/>
      </c>
      <c r="F339" t="str" cm="1">
        <f t="array" ref="F339">IFERROR(
  SMALL(
    IF(
      (TRIM(UPPER(CUT_LIST!$F$6:$F$1000))="YES")*(N(CUT_LIST!$G$6:$G$1000)&gt;0),
      ROW(CUT_LIST!$F$6:$F$1000)-ROW(CUT_LIST!$F$6)+1
    ),
    ROWS($F$7:F339)
  ),
"")</f>
        <v/>
      </c>
    </row>
    <row r="340" spans="1:6">
      <c r="A340" t="str" cm="1">
        <f t="array" ref="A340">IF($F340="","",INDEX(CUT_LIST!$A$6:$A$1000,$F340))</f>
        <v/>
      </c>
      <c r="B340" t="str" cm="1">
        <f t="array" ref="B340">IF($F340="","",INDEX(CUT_LIST!$B$6:$B$1000,$F340))</f>
        <v/>
      </c>
      <c r="C340" t="str" cm="1">
        <f t="array" ref="C340">IF($F340="","",INDEX(CUT_LIST!$C$6:$C$1000,$F340))</f>
        <v/>
      </c>
      <c r="D340" t="str">
        <f>IF($F340="","",
  MIN(
    INDEX(CUT_LIST!$D$6:$D$1000,$F340),
    N(INDEX(CUT_LIST!$G$6:$G$1000,$F340))
  )
)</f>
        <v/>
      </c>
      <c r="E340" t="str" cm="1">
        <f t="array" ref="E340">IF($F340="","",INDEX(CUT_LIST!$H$6:$H$1000,$F340))</f>
        <v/>
      </c>
      <c r="F340" t="str" cm="1">
        <f t="array" ref="F340">IFERROR(
  SMALL(
    IF(
      (TRIM(UPPER(CUT_LIST!$F$6:$F$1000))="YES")*(N(CUT_LIST!$G$6:$G$1000)&gt;0),
      ROW(CUT_LIST!$F$6:$F$1000)-ROW(CUT_LIST!$F$6)+1
    ),
    ROWS($F$7:F340)
  ),
"")</f>
        <v/>
      </c>
    </row>
    <row r="341" spans="1:6">
      <c r="A341" t="str" cm="1">
        <f t="array" ref="A341">IF($F341="","",INDEX(CUT_LIST!$A$6:$A$1000,$F341))</f>
        <v/>
      </c>
      <c r="B341" t="str" cm="1">
        <f t="array" ref="B341">IF($F341="","",INDEX(CUT_LIST!$B$6:$B$1000,$F341))</f>
        <v/>
      </c>
      <c r="C341" t="str" cm="1">
        <f t="array" ref="C341">IF($F341="","",INDEX(CUT_LIST!$C$6:$C$1000,$F341))</f>
        <v/>
      </c>
      <c r="D341" t="str">
        <f>IF($F341="","",
  MIN(
    INDEX(CUT_LIST!$D$6:$D$1000,$F341),
    N(INDEX(CUT_LIST!$G$6:$G$1000,$F341))
  )
)</f>
        <v/>
      </c>
      <c r="E341" t="str" cm="1">
        <f t="array" ref="E341">IF($F341="","",INDEX(CUT_LIST!$H$6:$H$1000,$F341))</f>
        <v/>
      </c>
      <c r="F341" t="str" cm="1">
        <f t="array" ref="F341">IFERROR(
  SMALL(
    IF(
      (TRIM(UPPER(CUT_LIST!$F$6:$F$1000))="YES")*(N(CUT_LIST!$G$6:$G$1000)&gt;0),
      ROW(CUT_LIST!$F$6:$F$1000)-ROW(CUT_LIST!$F$6)+1
    ),
    ROWS($F$7:F341)
  ),
"")</f>
        <v/>
      </c>
    </row>
    <row r="342" spans="1:6">
      <c r="A342" t="str" cm="1">
        <f t="array" ref="A342">IF($F342="","",INDEX(CUT_LIST!$A$6:$A$1000,$F342))</f>
        <v/>
      </c>
      <c r="B342" t="str" cm="1">
        <f t="array" ref="B342">IF($F342="","",INDEX(CUT_LIST!$B$6:$B$1000,$F342))</f>
        <v/>
      </c>
      <c r="C342" t="str" cm="1">
        <f t="array" ref="C342">IF($F342="","",INDEX(CUT_LIST!$C$6:$C$1000,$F342))</f>
        <v/>
      </c>
      <c r="D342" t="str">
        <f>IF($F342="","",
  MIN(
    INDEX(CUT_LIST!$D$6:$D$1000,$F342),
    N(INDEX(CUT_LIST!$G$6:$G$1000,$F342))
  )
)</f>
        <v/>
      </c>
      <c r="E342" t="str" cm="1">
        <f t="array" ref="E342">IF($F342="","",INDEX(CUT_LIST!$H$6:$H$1000,$F342))</f>
        <v/>
      </c>
      <c r="F342" t="str" cm="1">
        <f t="array" ref="F342">IFERROR(
  SMALL(
    IF(
      (TRIM(UPPER(CUT_LIST!$F$6:$F$1000))="YES")*(N(CUT_LIST!$G$6:$G$1000)&gt;0),
      ROW(CUT_LIST!$F$6:$F$1000)-ROW(CUT_LIST!$F$6)+1
    ),
    ROWS($F$7:F342)
  ),
"")</f>
        <v/>
      </c>
    </row>
    <row r="343" spans="1:6">
      <c r="A343" t="str" cm="1">
        <f t="array" ref="A343">IF($F343="","",INDEX(CUT_LIST!$A$6:$A$1000,$F343))</f>
        <v/>
      </c>
      <c r="B343" t="str" cm="1">
        <f t="array" ref="B343">IF($F343="","",INDEX(CUT_LIST!$B$6:$B$1000,$F343))</f>
        <v/>
      </c>
      <c r="C343" t="str" cm="1">
        <f t="array" ref="C343">IF($F343="","",INDEX(CUT_LIST!$C$6:$C$1000,$F343))</f>
        <v/>
      </c>
      <c r="D343" t="str">
        <f>IF($F343="","",
  MIN(
    INDEX(CUT_LIST!$D$6:$D$1000,$F343),
    N(INDEX(CUT_LIST!$G$6:$G$1000,$F343))
  )
)</f>
        <v/>
      </c>
      <c r="E343" t="str" cm="1">
        <f t="array" ref="E343">IF($F343="","",INDEX(CUT_LIST!$H$6:$H$1000,$F343))</f>
        <v/>
      </c>
      <c r="F343" t="str" cm="1">
        <f t="array" ref="F343">IFERROR(
  SMALL(
    IF(
      (TRIM(UPPER(CUT_LIST!$F$6:$F$1000))="YES")*(N(CUT_LIST!$G$6:$G$1000)&gt;0),
      ROW(CUT_LIST!$F$6:$F$1000)-ROW(CUT_LIST!$F$6)+1
    ),
    ROWS($F$7:F343)
  ),
"")</f>
        <v/>
      </c>
    </row>
    <row r="344" spans="1:6">
      <c r="A344" t="str" cm="1">
        <f t="array" ref="A344">IF($F344="","",INDEX(CUT_LIST!$A$6:$A$1000,$F344))</f>
        <v/>
      </c>
      <c r="B344" t="str" cm="1">
        <f t="array" ref="B344">IF($F344="","",INDEX(CUT_LIST!$B$6:$B$1000,$F344))</f>
        <v/>
      </c>
      <c r="C344" t="str" cm="1">
        <f t="array" ref="C344">IF($F344="","",INDEX(CUT_LIST!$C$6:$C$1000,$F344))</f>
        <v/>
      </c>
      <c r="D344" t="str">
        <f>IF($F344="","",
  MIN(
    INDEX(CUT_LIST!$D$6:$D$1000,$F344),
    N(INDEX(CUT_LIST!$G$6:$G$1000,$F344))
  )
)</f>
        <v/>
      </c>
      <c r="E344" t="str" cm="1">
        <f t="array" ref="E344">IF($F344="","",INDEX(CUT_LIST!$H$6:$H$1000,$F344))</f>
        <v/>
      </c>
      <c r="F344" t="str" cm="1">
        <f t="array" ref="F344">IFERROR(
  SMALL(
    IF(
      (TRIM(UPPER(CUT_LIST!$F$6:$F$1000))="YES")*(N(CUT_LIST!$G$6:$G$1000)&gt;0),
      ROW(CUT_LIST!$F$6:$F$1000)-ROW(CUT_LIST!$F$6)+1
    ),
    ROWS($F$7:F344)
  ),
"")</f>
        <v/>
      </c>
    </row>
    <row r="345" spans="1:6">
      <c r="A345" t="str" cm="1">
        <f t="array" ref="A345">IF($F345="","",INDEX(CUT_LIST!$A$6:$A$1000,$F345))</f>
        <v/>
      </c>
      <c r="B345" t="str" cm="1">
        <f t="array" ref="B345">IF($F345="","",INDEX(CUT_LIST!$B$6:$B$1000,$F345))</f>
        <v/>
      </c>
      <c r="C345" t="str" cm="1">
        <f t="array" ref="C345">IF($F345="","",INDEX(CUT_LIST!$C$6:$C$1000,$F345))</f>
        <v/>
      </c>
      <c r="D345" t="str">
        <f>IF($F345="","",
  MIN(
    INDEX(CUT_LIST!$D$6:$D$1000,$F345),
    N(INDEX(CUT_LIST!$G$6:$G$1000,$F345))
  )
)</f>
        <v/>
      </c>
      <c r="E345" t="str" cm="1">
        <f t="array" ref="E345">IF($F345="","",INDEX(CUT_LIST!$H$6:$H$1000,$F345))</f>
        <v/>
      </c>
      <c r="F345" t="str" cm="1">
        <f t="array" ref="F345">IFERROR(
  SMALL(
    IF(
      (TRIM(UPPER(CUT_LIST!$F$6:$F$1000))="YES")*(N(CUT_LIST!$G$6:$G$1000)&gt;0),
      ROW(CUT_LIST!$F$6:$F$1000)-ROW(CUT_LIST!$F$6)+1
    ),
    ROWS($F$7:F345)
  ),
"")</f>
        <v/>
      </c>
    </row>
    <row r="346" spans="1:6">
      <c r="A346" t="str" cm="1">
        <f t="array" ref="A346">IF($F346="","",INDEX(CUT_LIST!$A$6:$A$1000,$F346))</f>
        <v/>
      </c>
      <c r="B346" t="str" cm="1">
        <f t="array" ref="B346">IF($F346="","",INDEX(CUT_LIST!$B$6:$B$1000,$F346))</f>
        <v/>
      </c>
      <c r="C346" t="str" cm="1">
        <f t="array" ref="C346">IF($F346="","",INDEX(CUT_LIST!$C$6:$C$1000,$F346))</f>
        <v/>
      </c>
      <c r="D346" t="str">
        <f>IF($F346="","",
  MIN(
    INDEX(CUT_LIST!$D$6:$D$1000,$F346),
    N(INDEX(CUT_LIST!$G$6:$G$1000,$F346))
  )
)</f>
        <v/>
      </c>
      <c r="E346" t="str" cm="1">
        <f t="array" ref="E346">IF($F346="","",INDEX(CUT_LIST!$H$6:$H$1000,$F346))</f>
        <v/>
      </c>
      <c r="F346" t="str" cm="1">
        <f t="array" ref="F346">IFERROR(
  SMALL(
    IF(
      (TRIM(UPPER(CUT_LIST!$F$6:$F$1000))="YES")*(N(CUT_LIST!$G$6:$G$1000)&gt;0),
      ROW(CUT_LIST!$F$6:$F$1000)-ROW(CUT_LIST!$F$6)+1
    ),
    ROWS($F$7:F346)
  ),
"")</f>
        <v/>
      </c>
    </row>
    <row r="347" spans="1:6">
      <c r="A347" t="str" cm="1">
        <f t="array" ref="A347">IF($F347="","",INDEX(CUT_LIST!$A$6:$A$1000,$F347))</f>
        <v/>
      </c>
      <c r="B347" t="str" cm="1">
        <f t="array" ref="B347">IF($F347="","",INDEX(CUT_LIST!$B$6:$B$1000,$F347))</f>
        <v/>
      </c>
      <c r="C347" t="str" cm="1">
        <f t="array" ref="C347">IF($F347="","",INDEX(CUT_LIST!$C$6:$C$1000,$F347))</f>
        <v/>
      </c>
      <c r="D347" t="str">
        <f>IF($F347="","",
  MIN(
    INDEX(CUT_LIST!$D$6:$D$1000,$F347),
    N(INDEX(CUT_LIST!$G$6:$G$1000,$F347))
  )
)</f>
        <v/>
      </c>
      <c r="E347" t="str" cm="1">
        <f t="array" ref="E347">IF($F347="","",INDEX(CUT_LIST!$H$6:$H$1000,$F347))</f>
        <v/>
      </c>
      <c r="F347" t="str" cm="1">
        <f t="array" ref="F347">IFERROR(
  SMALL(
    IF(
      (TRIM(UPPER(CUT_LIST!$F$6:$F$1000))="YES")*(N(CUT_LIST!$G$6:$G$1000)&gt;0),
      ROW(CUT_LIST!$F$6:$F$1000)-ROW(CUT_LIST!$F$6)+1
    ),
    ROWS($F$7:F347)
  ),
"")</f>
        <v/>
      </c>
    </row>
    <row r="348" spans="1:6">
      <c r="A348" t="str" cm="1">
        <f t="array" ref="A348">IF($F348="","",INDEX(CUT_LIST!$A$6:$A$1000,$F348))</f>
        <v/>
      </c>
      <c r="B348" t="str" cm="1">
        <f t="array" ref="B348">IF($F348="","",INDEX(CUT_LIST!$B$6:$B$1000,$F348))</f>
        <v/>
      </c>
      <c r="C348" t="str" cm="1">
        <f t="array" ref="C348">IF($F348="","",INDEX(CUT_LIST!$C$6:$C$1000,$F348))</f>
        <v/>
      </c>
      <c r="D348" t="str">
        <f>IF($F348="","",
  MIN(
    INDEX(CUT_LIST!$D$6:$D$1000,$F348),
    N(INDEX(CUT_LIST!$G$6:$G$1000,$F348))
  )
)</f>
        <v/>
      </c>
      <c r="E348" t="str" cm="1">
        <f t="array" ref="E348">IF($F348="","",INDEX(CUT_LIST!$H$6:$H$1000,$F348))</f>
        <v/>
      </c>
      <c r="F348" t="str" cm="1">
        <f t="array" ref="F348">IFERROR(
  SMALL(
    IF(
      (TRIM(UPPER(CUT_LIST!$F$6:$F$1000))="YES")*(N(CUT_LIST!$G$6:$G$1000)&gt;0),
      ROW(CUT_LIST!$F$6:$F$1000)-ROW(CUT_LIST!$F$6)+1
    ),
    ROWS($F$7:F348)
  ),
"")</f>
        <v/>
      </c>
    </row>
    <row r="349" spans="1:6">
      <c r="A349" t="str" cm="1">
        <f t="array" ref="A349">IF($F349="","",INDEX(CUT_LIST!$A$6:$A$1000,$F349))</f>
        <v/>
      </c>
      <c r="B349" t="str" cm="1">
        <f t="array" ref="B349">IF($F349="","",INDEX(CUT_LIST!$B$6:$B$1000,$F349))</f>
        <v/>
      </c>
      <c r="C349" t="str" cm="1">
        <f t="array" ref="C349">IF($F349="","",INDEX(CUT_LIST!$C$6:$C$1000,$F349))</f>
        <v/>
      </c>
      <c r="D349" t="str">
        <f>IF($F349="","",
  MIN(
    INDEX(CUT_LIST!$D$6:$D$1000,$F349),
    N(INDEX(CUT_LIST!$G$6:$G$1000,$F349))
  )
)</f>
        <v/>
      </c>
      <c r="E349" t="str" cm="1">
        <f t="array" ref="E349">IF($F349="","",INDEX(CUT_LIST!$H$6:$H$1000,$F349))</f>
        <v/>
      </c>
      <c r="F349" t="str" cm="1">
        <f t="array" ref="F349">IFERROR(
  SMALL(
    IF(
      (TRIM(UPPER(CUT_LIST!$F$6:$F$1000))="YES")*(N(CUT_LIST!$G$6:$G$1000)&gt;0),
      ROW(CUT_LIST!$F$6:$F$1000)-ROW(CUT_LIST!$F$6)+1
    ),
    ROWS($F$7:F349)
  ),
"")</f>
        <v/>
      </c>
    </row>
    <row r="350" spans="1:6">
      <c r="A350" t="str" cm="1">
        <f t="array" ref="A350">IF($F350="","",INDEX(CUT_LIST!$A$6:$A$1000,$F350))</f>
        <v/>
      </c>
      <c r="B350" t="str" cm="1">
        <f t="array" ref="B350">IF($F350="","",INDEX(CUT_LIST!$B$6:$B$1000,$F350))</f>
        <v/>
      </c>
      <c r="C350" t="str" cm="1">
        <f t="array" ref="C350">IF($F350="","",INDEX(CUT_LIST!$C$6:$C$1000,$F350))</f>
        <v/>
      </c>
      <c r="D350" t="str">
        <f>IF($F350="","",
  MIN(
    INDEX(CUT_LIST!$D$6:$D$1000,$F350),
    N(INDEX(CUT_LIST!$G$6:$G$1000,$F350))
  )
)</f>
        <v/>
      </c>
      <c r="E350" t="str" cm="1">
        <f t="array" ref="E350">IF($F350="","",INDEX(CUT_LIST!$H$6:$H$1000,$F350))</f>
        <v/>
      </c>
      <c r="F350" t="str" cm="1">
        <f t="array" ref="F350">IFERROR(
  SMALL(
    IF(
      (TRIM(UPPER(CUT_LIST!$F$6:$F$1000))="YES")*(N(CUT_LIST!$G$6:$G$1000)&gt;0),
      ROW(CUT_LIST!$F$6:$F$1000)-ROW(CUT_LIST!$F$6)+1
    ),
    ROWS($F$7:F350)
  ),
"")</f>
        <v/>
      </c>
    </row>
    <row r="351" spans="1:6">
      <c r="A351" t="str" cm="1">
        <f t="array" ref="A351">IF($F351="","",INDEX(CUT_LIST!$A$6:$A$1000,$F351))</f>
        <v/>
      </c>
      <c r="B351" t="str" cm="1">
        <f t="array" ref="B351">IF($F351="","",INDEX(CUT_LIST!$B$6:$B$1000,$F351))</f>
        <v/>
      </c>
      <c r="C351" t="str" cm="1">
        <f t="array" ref="C351">IF($F351="","",INDEX(CUT_LIST!$C$6:$C$1000,$F351))</f>
        <v/>
      </c>
      <c r="D351" t="str">
        <f>IF($F351="","",
  MIN(
    INDEX(CUT_LIST!$D$6:$D$1000,$F351),
    N(INDEX(CUT_LIST!$G$6:$G$1000,$F351))
  )
)</f>
        <v/>
      </c>
      <c r="E351" t="str" cm="1">
        <f t="array" ref="E351">IF($F351="","",INDEX(CUT_LIST!$H$6:$H$1000,$F351))</f>
        <v/>
      </c>
      <c r="F351" t="str" cm="1">
        <f t="array" ref="F351">IFERROR(
  SMALL(
    IF(
      (TRIM(UPPER(CUT_LIST!$F$6:$F$1000))="YES")*(N(CUT_LIST!$G$6:$G$1000)&gt;0),
      ROW(CUT_LIST!$F$6:$F$1000)-ROW(CUT_LIST!$F$6)+1
    ),
    ROWS($F$7:F351)
  ),
"")</f>
        <v/>
      </c>
    </row>
    <row r="352" spans="1:6">
      <c r="A352" t="str" cm="1">
        <f t="array" ref="A352">IF($F352="","",INDEX(CUT_LIST!$A$6:$A$1000,$F352))</f>
        <v/>
      </c>
      <c r="B352" t="str" cm="1">
        <f t="array" ref="B352">IF($F352="","",INDEX(CUT_LIST!$B$6:$B$1000,$F352))</f>
        <v/>
      </c>
      <c r="C352" t="str" cm="1">
        <f t="array" ref="C352">IF($F352="","",INDEX(CUT_LIST!$C$6:$C$1000,$F352))</f>
        <v/>
      </c>
      <c r="D352" t="str">
        <f>IF($F352="","",
  MIN(
    INDEX(CUT_LIST!$D$6:$D$1000,$F352),
    N(INDEX(CUT_LIST!$G$6:$G$1000,$F352))
  )
)</f>
        <v/>
      </c>
      <c r="E352" t="str" cm="1">
        <f t="array" ref="E352">IF($F352="","",INDEX(CUT_LIST!$H$6:$H$1000,$F352))</f>
        <v/>
      </c>
      <c r="F352" t="str" cm="1">
        <f t="array" ref="F352">IFERROR(
  SMALL(
    IF(
      (TRIM(UPPER(CUT_LIST!$F$6:$F$1000))="YES")*(N(CUT_LIST!$G$6:$G$1000)&gt;0),
      ROW(CUT_LIST!$F$6:$F$1000)-ROW(CUT_LIST!$F$6)+1
    ),
    ROWS($F$7:F352)
  ),
"")</f>
        <v/>
      </c>
    </row>
    <row r="353" spans="1:6">
      <c r="A353" t="str" cm="1">
        <f t="array" ref="A353">IF($F353="","",INDEX(CUT_LIST!$A$6:$A$1000,$F353))</f>
        <v/>
      </c>
      <c r="B353" t="str" cm="1">
        <f t="array" ref="B353">IF($F353="","",INDEX(CUT_LIST!$B$6:$B$1000,$F353))</f>
        <v/>
      </c>
      <c r="C353" t="str" cm="1">
        <f t="array" ref="C353">IF($F353="","",INDEX(CUT_LIST!$C$6:$C$1000,$F353))</f>
        <v/>
      </c>
      <c r="D353" t="str">
        <f>IF($F353="","",
  MIN(
    INDEX(CUT_LIST!$D$6:$D$1000,$F353),
    N(INDEX(CUT_LIST!$G$6:$G$1000,$F353))
  )
)</f>
        <v/>
      </c>
      <c r="E353" t="str" cm="1">
        <f t="array" ref="E353">IF($F353="","",INDEX(CUT_LIST!$H$6:$H$1000,$F353))</f>
        <v/>
      </c>
      <c r="F353" t="str" cm="1">
        <f t="array" ref="F353">IFERROR(
  SMALL(
    IF(
      (TRIM(UPPER(CUT_LIST!$F$6:$F$1000))="YES")*(N(CUT_LIST!$G$6:$G$1000)&gt;0),
      ROW(CUT_LIST!$F$6:$F$1000)-ROW(CUT_LIST!$F$6)+1
    ),
    ROWS($F$7:F353)
  ),
"")</f>
        <v/>
      </c>
    </row>
    <row r="354" spans="1:6">
      <c r="A354" t="str" cm="1">
        <f t="array" ref="A354">IF($F354="","",INDEX(CUT_LIST!$A$6:$A$1000,$F354))</f>
        <v/>
      </c>
      <c r="B354" t="str" cm="1">
        <f t="array" ref="B354">IF($F354="","",INDEX(CUT_LIST!$B$6:$B$1000,$F354))</f>
        <v/>
      </c>
      <c r="C354" t="str" cm="1">
        <f t="array" ref="C354">IF($F354="","",INDEX(CUT_LIST!$C$6:$C$1000,$F354))</f>
        <v/>
      </c>
      <c r="D354" t="str">
        <f>IF($F354="","",
  MIN(
    INDEX(CUT_LIST!$D$6:$D$1000,$F354),
    N(INDEX(CUT_LIST!$G$6:$G$1000,$F354))
  )
)</f>
        <v/>
      </c>
      <c r="E354" t="str" cm="1">
        <f t="array" ref="E354">IF($F354="","",INDEX(CUT_LIST!$H$6:$H$1000,$F354))</f>
        <v/>
      </c>
      <c r="F354" t="str" cm="1">
        <f t="array" ref="F354">IFERROR(
  SMALL(
    IF(
      (TRIM(UPPER(CUT_LIST!$F$6:$F$1000))="YES")*(N(CUT_LIST!$G$6:$G$1000)&gt;0),
      ROW(CUT_LIST!$F$6:$F$1000)-ROW(CUT_LIST!$F$6)+1
    ),
    ROWS($F$7:F354)
  ),
"")</f>
        <v/>
      </c>
    </row>
    <row r="355" spans="1:6">
      <c r="A355" t="str" cm="1">
        <f t="array" ref="A355">IF($F355="","",INDEX(CUT_LIST!$A$6:$A$1000,$F355))</f>
        <v/>
      </c>
      <c r="B355" t="str" cm="1">
        <f t="array" ref="B355">IF($F355="","",INDEX(CUT_LIST!$B$6:$B$1000,$F355))</f>
        <v/>
      </c>
      <c r="C355" t="str" cm="1">
        <f t="array" ref="C355">IF($F355="","",INDEX(CUT_LIST!$C$6:$C$1000,$F355))</f>
        <v/>
      </c>
      <c r="D355" t="str">
        <f>IF($F355="","",
  MIN(
    INDEX(CUT_LIST!$D$6:$D$1000,$F355),
    N(INDEX(CUT_LIST!$G$6:$G$1000,$F355))
  )
)</f>
        <v/>
      </c>
      <c r="E355" t="str" cm="1">
        <f t="array" ref="E355">IF($F355="","",INDEX(CUT_LIST!$H$6:$H$1000,$F355))</f>
        <v/>
      </c>
      <c r="F355" t="str" cm="1">
        <f t="array" ref="F355">IFERROR(
  SMALL(
    IF(
      (TRIM(UPPER(CUT_LIST!$F$6:$F$1000))="YES")*(N(CUT_LIST!$G$6:$G$1000)&gt;0),
      ROW(CUT_LIST!$F$6:$F$1000)-ROW(CUT_LIST!$F$6)+1
    ),
    ROWS($F$7:F355)
  ),
"")</f>
        <v/>
      </c>
    </row>
    <row r="356" spans="1:6">
      <c r="A356" t="str" cm="1">
        <f t="array" ref="A356">IF($F356="","",INDEX(CUT_LIST!$A$6:$A$1000,$F356))</f>
        <v/>
      </c>
      <c r="B356" t="str" cm="1">
        <f t="array" ref="B356">IF($F356="","",INDEX(CUT_LIST!$B$6:$B$1000,$F356))</f>
        <v/>
      </c>
      <c r="C356" t="str" cm="1">
        <f t="array" ref="C356">IF($F356="","",INDEX(CUT_LIST!$C$6:$C$1000,$F356))</f>
        <v/>
      </c>
      <c r="D356" t="str">
        <f>IF($F356="","",
  MIN(
    INDEX(CUT_LIST!$D$6:$D$1000,$F356),
    N(INDEX(CUT_LIST!$G$6:$G$1000,$F356))
  )
)</f>
        <v/>
      </c>
      <c r="E356" t="str" cm="1">
        <f t="array" ref="E356">IF($F356="","",INDEX(CUT_LIST!$H$6:$H$1000,$F356))</f>
        <v/>
      </c>
      <c r="F356" t="str" cm="1">
        <f t="array" ref="F356">IFERROR(
  SMALL(
    IF(
      (TRIM(UPPER(CUT_LIST!$F$6:$F$1000))="YES")*(N(CUT_LIST!$G$6:$G$1000)&gt;0),
      ROW(CUT_LIST!$F$6:$F$1000)-ROW(CUT_LIST!$F$6)+1
    ),
    ROWS($F$7:F356)
  ),
"")</f>
        <v/>
      </c>
    </row>
    <row r="357" spans="1:6">
      <c r="A357" t="str" cm="1">
        <f t="array" ref="A357">IF($F357="","",INDEX(CUT_LIST!$A$6:$A$1000,$F357))</f>
        <v/>
      </c>
      <c r="B357" t="str" cm="1">
        <f t="array" ref="B357">IF($F357="","",INDEX(CUT_LIST!$B$6:$B$1000,$F357))</f>
        <v/>
      </c>
      <c r="C357" t="str" cm="1">
        <f t="array" ref="C357">IF($F357="","",INDEX(CUT_LIST!$C$6:$C$1000,$F357))</f>
        <v/>
      </c>
      <c r="D357" t="str">
        <f>IF($F357="","",
  MIN(
    INDEX(CUT_LIST!$D$6:$D$1000,$F357),
    N(INDEX(CUT_LIST!$G$6:$G$1000,$F357))
  )
)</f>
        <v/>
      </c>
      <c r="E357" t="str" cm="1">
        <f t="array" ref="E357">IF($F357="","",INDEX(CUT_LIST!$H$6:$H$1000,$F357))</f>
        <v/>
      </c>
      <c r="F357" t="str" cm="1">
        <f t="array" ref="F357">IFERROR(
  SMALL(
    IF(
      (TRIM(UPPER(CUT_LIST!$F$6:$F$1000))="YES")*(N(CUT_LIST!$G$6:$G$1000)&gt;0),
      ROW(CUT_LIST!$F$6:$F$1000)-ROW(CUT_LIST!$F$6)+1
    ),
    ROWS($F$7:F357)
  ),
"")</f>
        <v/>
      </c>
    </row>
    <row r="358" spans="1:6">
      <c r="A358" t="str" cm="1">
        <f t="array" ref="A358">IF($F358="","",INDEX(CUT_LIST!$A$6:$A$1000,$F358))</f>
        <v/>
      </c>
      <c r="B358" t="str" cm="1">
        <f t="array" ref="B358">IF($F358="","",INDEX(CUT_LIST!$B$6:$B$1000,$F358))</f>
        <v/>
      </c>
      <c r="C358" t="str" cm="1">
        <f t="array" ref="C358">IF($F358="","",INDEX(CUT_LIST!$C$6:$C$1000,$F358))</f>
        <v/>
      </c>
      <c r="D358" t="str">
        <f>IF($F358="","",
  MIN(
    INDEX(CUT_LIST!$D$6:$D$1000,$F358),
    N(INDEX(CUT_LIST!$G$6:$G$1000,$F358))
  )
)</f>
        <v/>
      </c>
      <c r="E358" t="str" cm="1">
        <f t="array" ref="E358">IF($F358="","",INDEX(CUT_LIST!$H$6:$H$1000,$F358))</f>
        <v/>
      </c>
      <c r="F358" t="str" cm="1">
        <f t="array" ref="F358">IFERROR(
  SMALL(
    IF(
      (TRIM(UPPER(CUT_LIST!$F$6:$F$1000))="YES")*(N(CUT_LIST!$G$6:$G$1000)&gt;0),
      ROW(CUT_LIST!$F$6:$F$1000)-ROW(CUT_LIST!$F$6)+1
    ),
    ROWS($F$7:F358)
  ),
"")</f>
        <v/>
      </c>
    </row>
    <row r="359" spans="1:6">
      <c r="A359" t="str" cm="1">
        <f t="array" ref="A359">IF($F359="","",INDEX(CUT_LIST!$A$6:$A$1000,$F359))</f>
        <v/>
      </c>
      <c r="B359" t="str" cm="1">
        <f t="array" ref="B359">IF($F359="","",INDEX(CUT_LIST!$B$6:$B$1000,$F359))</f>
        <v/>
      </c>
      <c r="C359" t="str" cm="1">
        <f t="array" ref="C359">IF($F359="","",INDEX(CUT_LIST!$C$6:$C$1000,$F359))</f>
        <v/>
      </c>
      <c r="D359" t="str">
        <f>IF($F359="","",
  MIN(
    INDEX(CUT_LIST!$D$6:$D$1000,$F359),
    N(INDEX(CUT_LIST!$G$6:$G$1000,$F359))
  )
)</f>
        <v/>
      </c>
      <c r="E359" t="str" cm="1">
        <f t="array" ref="E359">IF($F359="","",INDEX(CUT_LIST!$H$6:$H$1000,$F359))</f>
        <v/>
      </c>
      <c r="F359" t="str" cm="1">
        <f t="array" ref="F359">IFERROR(
  SMALL(
    IF(
      (TRIM(UPPER(CUT_LIST!$F$6:$F$1000))="YES")*(N(CUT_LIST!$G$6:$G$1000)&gt;0),
      ROW(CUT_LIST!$F$6:$F$1000)-ROW(CUT_LIST!$F$6)+1
    ),
    ROWS($F$7:F359)
  ),
"")</f>
        <v/>
      </c>
    </row>
    <row r="360" spans="1:6">
      <c r="A360" t="str" cm="1">
        <f t="array" ref="A360">IF($F360="","",INDEX(CUT_LIST!$A$6:$A$1000,$F360))</f>
        <v/>
      </c>
      <c r="B360" t="str" cm="1">
        <f t="array" ref="B360">IF($F360="","",INDEX(CUT_LIST!$B$6:$B$1000,$F360))</f>
        <v/>
      </c>
      <c r="C360" t="str" cm="1">
        <f t="array" ref="C360">IF($F360="","",INDEX(CUT_LIST!$C$6:$C$1000,$F360))</f>
        <v/>
      </c>
      <c r="D360" t="str">
        <f>IF($F360="","",
  MIN(
    INDEX(CUT_LIST!$D$6:$D$1000,$F360),
    N(INDEX(CUT_LIST!$G$6:$G$1000,$F360))
  )
)</f>
        <v/>
      </c>
      <c r="E360" t="str" cm="1">
        <f t="array" ref="E360">IF($F360="","",INDEX(CUT_LIST!$H$6:$H$1000,$F360))</f>
        <v/>
      </c>
      <c r="F360" t="str" cm="1">
        <f t="array" ref="F360">IFERROR(
  SMALL(
    IF(
      (TRIM(UPPER(CUT_LIST!$F$6:$F$1000))="YES")*(N(CUT_LIST!$G$6:$G$1000)&gt;0),
      ROW(CUT_LIST!$F$6:$F$1000)-ROW(CUT_LIST!$F$6)+1
    ),
    ROWS($F$7:F360)
  ),
"")</f>
        <v/>
      </c>
    </row>
    <row r="361" spans="1:6">
      <c r="A361" t="str" cm="1">
        <f t="array" ref="A361">IF($F361="","",INDEX(CUT_LIST!$A$6:$A$1000,$F361))</f>
        <v/>
      </c>
      <c r="B361" t="str" cm="1">
        <f t="array" ref="B361">IF($F361="","",INDEX(CUT_LIST!$B$6:$B$1000,$F361))</f>
        <v/>
      </c>
      <c r="C361" t="str" cm="1">
        <f t="array" ref="C361">IF($F361="","",INDEX(CUT_LIST!$C$6:$C$1000,$F361))</f>
        <v/>
      </c>
      <c r="D361" t="str">
        <f>IF($F361="","",
  MIN(
    INDEX(CUT_LIST!$D$6:$D$1000,$F361),
    N(INDEX(CUT_LIST!$G$6:$G$1000,$F361))
  )
)</f>
        <v/>
      </c>
      <c r="E361" t="str" cm="1">
        <f t="array" ref="E361">IF($F361="","",INDEX(CUT_LIST!$H$6:$H$1000,$F361))</f>
        <v/>
      </c>
      <c r="F361" t="str" cm="1">
        <f t="array" ref="F361">IFERROR(
  SMALL(
    IF(
      (TRIM(UPPER(CUT_LIST!$F$6:$F$1000))="YES")*(N(CUT_LIST!$G$6:$G$1000)&gt;0),
      ROW(CUT_LIST!$F$6:$F$1000)-ROW(CUT_LIST!$F$6)+1
    ),
    ROWS($F$7:F361)
  ),
"")</f>
        <v/>
      </c>
    </row>
    <row r="362" spans="1:6">
      <c r="A362" t="str" cm="1">
        <f t="array" ref="A362">IF($F362="","",INDEX(CUT_LIST!$A$6:$A$1000,$F362))</f>
        <v/>
      </c>
      <c r="B362" t="str" cm="1">
        <f t="array" ref="B362">IF($F362="","",INDEX(CUT_LIST!$B$6:$B$1000,$F362))</f>
        <v/>
      </c>
      <c r="C362" t="str" cm="1">
        <f t="array" ref="C362">IF($F362="","",INDEX(CUT_LIST!$C$6:$C$1000,$F362))</f>
        <v/>
      </c>
      <c r="D362" t="str">
        <f>IF($F362="","",
  MIN(
    INDEX(CUT_LIST!$D$6:$D$1000,$F362),
    N(INDEX(CUT_LIST!$G$6:$G$1000,$F362))
  )
)</f>
        <v/>
      </c>
      <c r="E362" t="str" cm="1">
        <f t="array" ref="E362">IF($F362="","",INDEX(CUT_LIST!$H$6:$H$1000,$F362))</f>
        <v/>
      </c>
      <c r="F362" t="str" cm="1">
        <f t="array" ref="F362">IFERROR(
  SMALL(
    IF(
      (TRIM(UPPER(CUT_LIST!$F$6:$F$1000))="YES")*(N(CUT_LIST!$G$6:$G$1000)&gt;0),
      ROW(CUT_LIST!$F$6:$F$1000)-ROW(CUT_LIST!$F$6)+1
    ),
    ROWS($F$7:F362)
  ),
"")</f>
        <v/>
      </c>
    </row>
    <row r="363" spans="1:6">
      <c r="A363" t="str" cm="1">
        <f t="array" ref="A363">IF($F363="","",INDEX(CUT_LIST!$A$6:$A$1000,$F363))</f>
        <v/>
      </c>
      <c r="B363" t="str" cm="1">
        <f t="array" ref="B363">IF($F363="","",INDEX(CUT_LIST!$B$6:$B$1000,$F363))</f>
        <v/>
      </c>
      <c r="C363" t="str" cm="1">
        <f t="array" ref="C363">IF($F363="","",INDEX(CUT_LIST!$C$6:$C$1000,$F363))</f>
        <v/>
      </c>
      <c r="D363" t="str">
        <f>IF($F363="","",
  MIN(
    INDEX(CUT_LIST!$D$6:$D$1000,$F363),
    N(INDEX(CUT_LIST!$G$6:$G$1000,$F363))
  )
)</f>
        <v/>
      </c>
      <c r="E363" t="str" cm="1">
        <f t="array" ref="E363">IF($F363="","",INDEX(CUT_LIST!$H$6:$H$1000,$F363))</f>
        <v/>
      </c>
      <c r="F363" t="str" cm="1">
        <f t="array" ref="F363">IFERROR(
  SMALL(
    IF(
      (TRIM(UPPER(CUT_LIST!$F$6:$F$1000))="YES")*(N(CUT_LIST!$G$6:$G$1000)&gt;0),
      ROW(CUT_LIST!$F$6:$F$1000)-ROW(CUT_LIST!$F$6)+1
    ),
    ROWS($F$7:F363)
  ),
"")</f>
        <v/>
      </c>
    </row>
    <row r="364" spans="1:6">
      <c r="A364" t="str" cm="1">
        <f t="array" ref="A364">IF($F364="","",INDEX(CUT_LIST!$A$6:$A$1000,$F364))</f>
        <v/>
      </c>
      <c r="B364" t="str" cm="1">
        <f t="array" ref="B364">IF($F364="","",INDEX(CUT_LIST!$B$6:$B$1000,$F364))</f>
        <v/>
      </c>
      <c r="C364" t="str" cm="1">
        <f t="array" ref="C364">IF($F364="","",INDEX(CUT_LIST!$C$6:$C$1000,$F364))</f>
        <v/>
      </c>
      <c r="D364" t="str">
        <f>IF($F364="","",
  MIN(
    INDEX(CUT_LIST!$D$6:$D$1000,$F364),
    N(INDEX(CUT_LIST!$G$6:$G$1000,$F364))
  )
)</f>
        <v/>
      </c>
      <c r="E364" t="str" cm="1">
        <f t="array" ref="E364">IF($F364="","",INDEX(CUT_LIST!$H$6:$H$1000,$F364))</f>
        <v/>
      </c>
      <c r="F364" t="str" cm="1">
        <f t="array" ref="F364">IFERROR(
  SMALL(
    IF(
      (TRIM(UPPER(CUT_LIST!$F$6:$F$1000))="YES")*(N(CUT_LIST!$G$6:$G$1000)&gt;0),
      ROW(CUT_LIST!$F$6:$F$1000)-ROW(CUT_LIST!$F$6)+1
    ),
    ROWS($F$7:F364)
  ),
"")</f>
        <v/>
      </c>
    </row>
    <row r="365" spans="1:6">
      <c r="A365" t="str" cm="1">
        <f t="array" ref="A365">IF($F365="","",INDEX(CUT_LIST!$A$6:$A$1000,$F365))</f>
        <v/>
      </c>
      <c r="B365" t="str" cm="1">
        <f t="array" ref="B365">IF($F365="","",INDEX(CUT_LIST!$B$6:$B$1000,$F365))</f>
        <v/>
      </c>
      <c r="C365" t="str" cm="1">
        <f t="array" ref="C365">IF($F365="","",INDEX(CUT_LIST!$C$6:$C$1000,$F365))</f>
        <v/>
      </c>
      <c r="D365" t="str">
        <f>IF($F365="","",
  MIN(
    INDEX(CUT_LIST!$D$6:$D$1000,$F365),
    N(INDEX(CUT_LIST!$G$6:$G$1000,$F365))
  )
)</f>
        <v/>
      </c>
      <c r="E365" t="str" cm="1">
        <f t="array" ref="E365">IF($F365="","",INDEX(CUT_LIST!$H$6:$H$1000,$F365))</f>
        <v/>
      </c>
      <c r="F365" t="str" cm="1">
        <f t="array" ref="F365">IFERROR(
  SMALL(
    IF(
      (TRIM(UPPER(CUT_LIST!$F$6:$F$1000))="YES")*(N(CUT_LIST!$G$6:$G$1000)&gt;0),
      ROW(CUT_LIST!$F$6:$F$1000)-ROW(CUT_LIST!$F$6)+1
    ),
    ROWS($F$7:F365)
  ),
"")</f>
        <v/>
      </c>
    </row>
    <row r="366" spans="1:6">
      <c r="A366" t="str" cm="1">
        <f t="array" ref="A366">IF($F366="","",INDEX(CUT_LIST!$A$6:$A$1000,$F366))</f>
        <v/>
      </c>
      <c r="B366" t="str" cm="1">
        <f t="array" ref="B366">IF($F366="","",INDEX(CUT_LIST!$B$6:$B$1000,$F366))</f>
        <v/>
      </c>
      <c r="C366" t="str" cm="1">
        <f t="array" ref="C366">IF($F366="","",INDEX(CUT_LIST!$C$6:$C$1000,$F366))</f>
        <v/>
      </c>
      <c r="D366" t="str">
        <f>IF($F366="","",
  MIN(
    INDEX(CUT_LIST!$D$6:$D$1000,$F366),
    N(INDEX(CUT_LIST!$G$6:$G$1000,$F366))
  )
)</f>
        <v/>
      </c>
      <c r="E366" t="str" cm="1">
        <f t="array" ref="E366">IF($F366="","",INDEX(CUT_LIST!$H$6:$H$1000,$F366))</f>
        <v/>
      </c>
      <c r="F366" t="str" cm="1">
        <f t="array" ref="F366">IFERROR(
  SMALL(
    IF(
      (TRIM(UPPER(CUT_LIST!$F$6:$F$1000))="YES")*(N(CUT_LIST!$G$6:$G$1000)&gt;0),
      ROW(CUT_LIST!$F$6:$F$1000)-ROW(CUT_LIST!$F$6)+1
    ),
    ROWS($F$7:F366)
  ),
"")</f>
        <v/>
      </c>
    </row>
    <row r="367" spans="1:6">
      <c r="A367" t="str" cm="1">
        <f t="array" ref="A367">IF($F367="","",INDEX(CUT_LIST!$A$6:$A$1000,$F367))</f>
        <v/>
      </c>
      <c r="B367" t="str" cm="1">
        <f t="array" ref="B367">IF($F367="","",INDEX(CUT_LIST!$B$6:$B$1000,$F367))</f>
        <v/>
      </c>
      <c r="C367" t="str" cm="1">
        <f t="array" ref="C367">IF($F367="","",INDEX(CUT_LIST!$C$6:$C$1000,$F367))</f>
        <v/>
      </c>
      <c r="D367" t="str">
        <f>IF($F367="","",
  MIN(
    INDEX(CUT_LIST!$D$6:$D$1000,$F367),
    N(INDEX(CUT_LIST!$G$6:$G$1000,$F367))
  )
)</f>
        <v/>
      </c>
      <c r="E367" t="str" cm="1">
        <f t="array" ref="E367">IF($F367="","",INDEX(CUT_LIST!$H$6:$H$1000,$F367))</f>
        <v/>
      </c>
      <c r="F367" t="str" cm="1">
        <f t="array" ref="F367">IFERROR(
  SMALL(
    IF(
      (TRIM(UPPER(CUT_LIST!$F$6:$F$1000))="YES")*(N(CUT_LIST!$G$6:$G$1000)&gt;0),
      ROW(CUT_LIST!$F$6:$F$1000)-ROW(CUT_LIST!$F$6)+1
    ),
    ROWS($F$7:F367)
  ),
"")</f>
        <v/>
      </c>
    </row>
    <row r="368" spans="1:6">
      <c r="A368" t="str" cm="1">
        <f t="array" ref="A368">IF($F368="","",INDEX(CUT_LIST!$A$6:$A$1000,$F368))</f>
        <v/>
      </c>
      <c r="B368" t="str" cm="1">
        <f t="array" ref="B368">IF($F368="","",INDEX(CUT_LIST!$B$6:$B$1000,$F368))</f>
        <v/>
      </c>
      <c r="C368" t="str" cm="1">
        <f t="array" ref="C368">IF($F368="","",INDEX(CUT_LIST!$C$6:$C$1000,$F368))</f>
        <v/>
      </c>
      <c r="D368" t="str">
        <f>IF($F368="","",
  MIN(
    INDEX(CUT_LIST!$D$6:$D$1000,$F368),
    N(INDEX(CUT_LIST!$G$6:$G$1000,$F368))
  )
)</f>
        <v/>
      </c>
      <c r="E368" t="str" cm="1">
        <f t="array" ref="E368">IF($F368="","",INDEX(CUT_LIST!$H$6:$H$1000,$F368))</f>
        <v/>
      </c>
      <c r="F368" t="str" cm="1">
        <f t="array" ref="F368">IFERROR(
  SMALL(
    IF(
      (TRIM(UPPER(CUT_LIST!$F$6:$F$1000))="YES")*(N(CUT_LIST!$G$6:$G$1000)&gt;0),
      ROW(CUT_LIST!$F$6:$F$1000)-ROW(CUT_LIST!$F$6)+1
    ),
    ROWS($F$7:F368)
  ),
"")</f>
        <v/>
      </c>
    </row>
    <row r="369" spans="1:6">
      <c r="A369" t="str" cm="1">
        <f t="array" ref="A369">IF($F369="","",INDEX(CUT_LIST!$A$6:$A$1000,$F369))</f>
        <v/>
      </c>
      <c r="B369" t="str" cm="1">
        <f t="array" ref="B369">IF($F369="","",INDEX(CUT_LIST!$B$6:$B$1000,$F369))</f>
        <v/>
      </c>
      <c r="C369" t="str" cm="1">
        <f t="array" ref="C369">IF($F369="","",INDEX(CUT_LIST!$C$6:$C$1000,$F369))</f>
        <v/>
      </c>
      <c r="D369" t="str">
        <f>IF($F369="","",
  MIN(
    INDEX(CUT_LIST!$D$6:$D$1000,$F369),
    N(INDEX(CUT_LIST!$G$6:$G$1000,$F369))
  )
)</f>
        <v/>
      </c>
      <c r="E369" t="str" cm="1">
        <f t="array" ref="E369">IF($F369="","",INDEX(CUT_LIST!$H$6:$H$1000,$F369))</f>
        <v/>
      </c>
      <c r="F369" t="str" cm="1">
        <f t="array" ref="F369">IFERROR(
  SMALL(
    IF(
      (TRIM(UPPER(CUT_LIST!$F$6:$F$1000))="YES")*(N(CUT_LIST!$G$6:$G$1000)&gt;0),
      ROW(CUT_LIST!$F$6:$F$1000)-ROW(CUT_LIST!$F$6)+1
    ),
    ROWS($F$7:F369)
  ),
"")</f>
        <v/>
      </c>
    </row>
    <row r="370" spans="1:6">
      <c r="A370" t="str" cm="1">
        <f t="array" ref="A370">IF($F370="","",INDEX(CUT_LIST!$A$6:$A$1000,$F370))</f>
        <v/>
      </c>
      <c r="B370" t="str" cm="1">
        <f t="array" ref="B370">IF($F370="","",INDEX(CUT_LIST!$B$6:$B$1000,$F370))</f>
        <v/>
      </c>
      <c r="C370" t="str" cm="1">
        <f t="array" ref="C370">IF($F370="","",INDEX(CUT_LIST!$C$6:$C$1000,$F370))</f>
        <v/>
      </c>
      <c r="D370" t="str">
        <f>IF($F370="","",
  MIN(
    INDEX(CUT_LIST!$D$6:$D$1000,$F370),
    N(INDEX(CUT_LIST!$G$6:$G$1000,$F370))
  )
)</f>
        <v/>
      </c>
      <c r="E370" t="str" cm="1">
        <f t="array" ref="E370">IF($F370="","",INDEX(CUT_LIST!$H$6:$H$1000,$F370))</f>
        <v/>
      </c>
      <c r="F370" t="str" cm="1">
        <f t="array" ref="F370">IFERROR(
  SMALL(
    IF(
      (TRIM(UPPER(CUT_LIST!$F$6:$F$1000))="YES")*(N(CUT_LIST!$G$6:$G$1000)&gt;0),
      ROW(CUT_LIST!$F$6:$F$1000)-ROW(CUT_LIST!$F$6)+1
    ),
    ROWS($F$7:F370)
  ),
"")</f>
        <v/>
      </c>
    </row>
    <row r="371" spans="1:6">
      <c r="A371" t="str" cm="1">
        <f t="array" ref="A371">IF($F371="","",INDEX(CUT_LIST!$A$6:$A$1000,$F371))</f>
        <v/>
      </c>
      <c r="B371" t="str" cm="1">
        <f t="array" ref="B371">IF($F371="","",INDEX(CUT_LIST!$B$6:$B$1000,$F371))</f>
        <v/>
      </c>
      <c r="C371" t="str" cm="1">
        <f t="array" ref="C371">IF($F371="","",INDEX(CUT_LIST!$C$6:$C$1000,$F371))</f>
        <v/>
      </c>
      <c r="D371" t="str">
        <f>IF($F371="","",
  MIN(
    INDEX(CUT_LIST!$D$6:$D$1000,$F371),
    N(INDEX(CUT_LIST!$G$6:$G$1000,$F371))
  )
)</f>
        <v/>
      </c>
      <c r="E371" t="str" cm="1">
        <f t="array" ref="E371">IF($F371="","",INDEX(CUT_LIST!$H$6:$H$1000,$F371))</f>
        <v/>
      </c>
      <c r="F371" t="str" cm="1">
        <f t="array" ref="F371">IFERROR(
  SMALL(
    IF(
      (TRIM(UPPER(CUT_LIST!$F$6:$F$1000))="YES")*(N(CUT_LIST!$G$6:$G$1000)&gt;0),
      ROW(CUT_LIST!$F$6:$F$1000)-ROW(CUT_LIST!$F$6)+1
    ),
    ROWS($F$7:F371)
  ),
"")</f>
        <v/>
      </c>
    </row>
    <row r="372" spans="1:6">
      <c r="A372" t="str" cm="1">
        <f t="array" ref="A372">IF($F372="","",INDEX(CUT_LIST!$A$6:$A$1000,$F372))</f>
        <v/>
      </c>
      <c r="B372" t="str" cm="1">
        <f t="array" ref="B372">IF($F372="","",INDEX(CUT_LIST!$B$6:$B$1000,$F372))</f>
        <v/>
      </c>
      <c r="C372" t="str" cm="1">
        <f t="array" ref="C372">IF($F372="","",INDEX(CUT_LIST!$C$6:$C$1000,$F372))</f>
        <v/>
      </c>
      <c r="D372" t="str">
        <f>IF($F372="","",
  MIN(
    INDEX(CUT_LIST!$D$6:$D$1000,$F372),
    N(INDEX(CUT_LIST!$G$6:$G$1000,$F372))
  )
)</f>
        <v/>
      </c>
      <c r="E372" t="str" cm="1">
        <f t="array" ref="E372">IF($F372="","",INDEX(CUT_LIST!$H$6:$H$1000,$F372))</f>
        <v/>
      </c>
      <c r="F372" t="str" cm="1">
        <f t="array" ref="F372">IFERROR(
  SMALL(
    IF(
      (TRIM(UPPER(CUT_LIST!$F$6:$F$1000))="YES")*(N(CUT_LIST!$G$6:$G$1000)&gt;0),
      ROW(CUT_LIST!$F$6:$F$1000)-ROW(CUT_LIST!$F$6)+1
    ),
    ROWS($F$7:F372)
  ),
"")</f>
        <v/>
      </c>
    </row>
    <row r="373" spans="1:6">
      <c r="A373" t="str" cm="1">
        <f t="array" ref="A373">IF($F373="","",INDEX(CUT_LIST!$A$6:$A$1000,$F373))</f>
        <v/>
      </c>
      <c r="B373" t="str" cm="1">
        <f t="array" ref="B373">IF($F373="","",INDEX(CUT_LIST!$B$6:$B$1000,$F373))</f>
        <v/>
      </c>
      <c r="C373" t="str" cm="1">
        <f t="array" ref="C373">IF($F373="","",INDEX(CUT_LIST!$C$6:$C$1000,$F373))</f>
        <v/>
      </c>
      <c r="D373" t="str">
        <f>IF($F373="","",
  MIN(
    INDEX(CUT_LIST!$D$6:$D$1000,$F373),
    N(INDEX(CUT_LIST!$G$6:$G$1000,$F373))
  )
)</f>
        <v/>
      </c>
      <c r="E373" t="str" cm="1">
        <f t="array" ref="E373">IF($F373="","",INDEX(CUT_LIST!$H$6:$H$1000,$F373))</f>
        <v/>
      </c>
      <c r="F373" t="str" cm="1">
        <f t="array" ref="F373">IFERROR(
  SMALL(
    IF(
      (TRIM(UPPER(CUT_LIST!$F$6:$F$1000))="YES")*(N(CUT_LIST!$G$6:$G$1000)&gt;0),
      ROW(CUT_LIST!$F$6:$F$1000)-ROW(CUT_LIST!$F$6)+1
    ),
    ROWS($F$7:F373)
  ),
"")</f>
        <v/>
      </c>
    </row>
    <row r="374" spans="1:6">
      <c r="A374" t="str" cm="1">
        <f t="array" ref="A374">IF($F374="","",INDEX(CUT_LIST!$A$6:$A$1000,$F374))</f>
        <v/>
      </c>
      <c r="B374" t="str" cm="1">
        <f t="array" ref="B374">IF($F374="","",INDEX(CUT_LIST!$B$6:$B$1000,$F374))</f>
        <v/>
      </c>
      <c r="C374" t="str" cm="1">
        <f t="array" ref="C374">IF($F374="","",INDEX(CUT_LIST!$C$6:$C$1000,$F374))</f>
        <v/>
      </c>
      <c r="D374" t="str">
        <f>IF($F374="","",
  MIN(
    INDEX(CUT_LIST!$D$6:$D$1000,$F374),
    N(INDEX(CUT_LIST!$G$6:$G$1000,$F374))
  )
)</f>
        <v/>
      </c>
      <c r="E374" t="str" cm="1">
        <f t="array" ref="E374">IF($F374="","",INDEX(CUT_LIST!$H$6:$H$1000,$F374))</f>
        <v/>
      </c>
      <c r="F374" t="str" cm="1">
        <f t="array" ref="F374">IFERROR(
  SMALL(
    IF(
      (TRIM(UPPER(CUT_LIST!$F$6:$F$1000))="YES")*(N(CUT_LIST!$G$6:$G$1000)&gt;0),
      ROW(CUT_LIST!$F$6:$F$1000)-ROW(CUT_LIST!$F$6)+1
    ),
    ROWS($F$7:F374)
  ),
"")</f>
        <v/>
      </c>
    </row>
    <row r="375" spans="1:6">
      <c r="A375" t="str" cm="1">
        <f t="array" ref="A375">IF($F375="","",INDEX(CUT_LIST!$A$6:$A$1000,$F375))</f>
        <v/>
      </c>
      <c r="B375" t="str" cm="1">
        <f t="array" ref="B375">IF($F375="","",INDEX(CUT_LIST!$B$6:$B$1000,$F375))</f>
        <v/>
      </c>
      <c r="C375" t="str" cm="1">
        <f t="array" ref="C375">IF($F375="","",INDEX(CUT_LIST!$C$6:$C$1000,$F375))</f>
        <v/>
      </c>
      <c r="D375" t="str">
        <f>IF($F375="","",
  MIN(
    INDEX(CUT_LIST!$D$6:$D$1000,$F375),
    N(INDEX(CUT_LIST!$G$6:$G$1000,$F375))
  )
)</f>
        <v/>
      </c>
      <c r="E375" t="str" cm="1">
        <f t="array" ref="E375">IF($F375="","",INDEX(CUT_LIST!$H$6:$H$1000,$F375))</f>
        <v/>
      </c>
      <c r="F375" t="str" cm="1">
        <f t="array" ref="F375">IFERROR(
  SMALL(
    IF(
      (TRIM(UPPER(CUT_LIST!$F$6:$F$1000))="YES")*(N(CUT_LIST!$G$6:$G$1000)&gt;0),
      ROW(CUT_LIST!$F$6:$F$1000)-ROW(CUT_LIST!$F$6)+1
    ),
    ROWS($F$7:F375)
  ),
"")</f>
        <v/>
      </c>
    </row>
    <row r="376" spans="1:6">
      <c r="A376" t="str" cm="1">
        <f t="array" ref="A376">IF($F376="","",INDEX(CUT_LIST!$A$6:$A$1000,$F376))</f>
        <v/>
      </c>
      <c r="B376" t="str" cm="1">
        <f t="array" ref="B376">IF($F376="","",INDEX(CUT_LIST!$B$6:$B$1000,$F376))</f>
        <v/>
      </c>
      <c r="C376" t="str" cm="1">
        <f t="array" ref="C376">IF($F376="","",INDEX(CUT_LIST!$C$6:$C$1000,$F376))</f>
        <v/>
      </c>
      <c r="D376" t="str">
        <f>IF($F376="","",
  MIN(
    INDEX(CUT_LIST!$D$6:$D$1000,$F376),
    N(INDEX(CUT_LIST!$G$6:$G$1000,$F376))
  )
)</f>
        <v/>
      </c>
      <c r="E376" t="str" cm="1">
        <f t="array" ref="E376">IF($F376="","",INDEX(CUT_LIST!$H$6:$H$1000,$F376))</f>
        <v/>
      </c>
      <c r="F376" t="str" cm="1">
        <f t="array" ref="F376">IFERROR(
  SMALL(
    IF(
      (TRIM(UPPER(CUT_LIST!$F$6:$F$1000))="YES")*(N(CUT_LIST!$G$6:$G$1000)&gt;0),
      ROW(CUT_LIST!$F$6:$F$1000)-ROW(CUT_LIST!$F$6)+1
    ),
    ROWS($F$7:F376)
  ),
"")</f>
        <v/>
      </c>
    </row>
    <row r="377" spans="1:6">
      <c r="A377" t="str" cm="1">
        <f t="array" ref="A377">IF($F377="","",INDEX(CUT_LIST!$A$6:$A$1000,$F377))</f>
        <v/>
      </c>
      <c r="B377" t="str" cm="1">
        <f t="array" ref="B377">IF($F377="","",INDEX(CUT_LIST!$B$6:$B$1000,$F377))</f>
        <v/>
      </c>
      <c r="C377" t="str" cm="1">
        <f t="array" ref="C377">IF($F377="","",INDEX(CUT_LIST!$C$6:$C$1000,$F377))</f>
        <v/>
      </c>
      <c r="D377" t="str">
        <f>IF($F377="","",
  MIN(
    INDEX(CUT_LIST!$D$6:$D$1000,$F377),
    N(INDEX(CUT_LIST!$G$6:$G$1000,$F377))
  )
)</f>
        <v/>
      </c>
      <c r="E377" t="str" cm="1">
        <f t="array" ref="E377">IF($F377="","",INDEX(CUT_LIST!$H$6:$H$1000,$F377))</f>
        <v/>
      </c>
      <c r="F377" t="str" cm="1">
        <f t="array" ref="F377">IFERROR(
  SMALL(
    IF(
      (TRIM(UPPER(CUT_LIST!$F$6:$F$1000))="YES")*(N(CUT_LIST!$G$6:$G$1000)&gt;0),
      ROW(CUT_LIST!$F$6:$F$1000)-ROW(CUT_LIST!$F$6)+1
    ),
    ROWS($F$7:F377)
  ),
"")</f>
        <v/>
      </c>
    </row>
    <row r="378" spans="1:6">
      <c r="A378" t="str" cm="1">
        <f t="array" ref="A378">IF($F378="","",INDEX(CUT_LIST!$A$6:$A$1000,$F378))</f>
        <v/>
      </c>
      <c r="B378" t="str" cm="1">
        <f t="array" ref="B378">IF($F378="","",INDEX(CUT_LIST!$B$6:$B$1000,$F378))</f>
        <v/>
      </c>
      <c r="C378" t="str" cm="1">
        <f t="array" ref="C378">IF($F378="","",INDEX(CUT_LIST!$C$6:$C$1000,$F378))</f>
        <v/>
      </c>
      <c r="D378" t="str">
        <f>IF($F378="","",
  MIN(
    INDEX(CUT_LIST!$D$6:$D$1000,$F378),
    N(INDEX(CUT_LIST!$G$6:$G$1000,$F378))
  )
)</f>
        <v/>
      </c>
      <c r="E378" t="str" cm="1">
        <f t="array" ref="E378">IF($F378="","",INDEX(CUT_LIST!$H$6:$H$1000,$F378))</f>
        <v/>
      </c>
      <c r="F378" t="str" cm="1">
        <f t="array" ref="F378">IFERROR(
  SMALL(
    IF(
      (TRIM(UPPER(CUT_LIST!$F$6:$F$1000))="YES")*(N(CUT_LIST!$G$6:$G$1000)&gt;0),
      ROW(CUT_LIST!$F$6:$F$1000)-ROW(CUT_LIST!$F$6)+1
    ),
    ROWS($F$7:F378)
  ),
"")</f>
        <v/>
      </c>
    </row>
    <row r="379" spans="1:6">
      <c r="A379" t="str" cm="1">
        <f t="array" ref="A379">IF($F379="","",INDEX(CUT_LIST!$A$6:$A$1000,$F379))</f>
        <v/>
      </c>
      <c r="B379" t="str" cm="1">
        <f t="array" ref="B379">IF($F379="","",INDEX(CUT_LIST!$B$6:$B$1000,$F379))</f>
        <v/>
      </c>
      <c r="C379" t="str" cm="1">
        <f t="array" ref="C379">IF($F379="","",INDEX(CUT_LIST!$C$6:$C$1000,$F379))</f>
        <v/>
      </c>
      <c r="D379" t="str">
        <f>IF($F379="","",
  MIN(
    INDEX(CUT_LIST!$D$6:$D$1000,$F379),
    N(INDEX(CUT_LIST!$G$6:$G$1000,$F379))
  )
)</f>
        <v/>
      </c>
      <c r="E379" t="str" cm="1">
        <f t="array" ref="E379">IF($F379="","",INDEX(CUT_LIST!$H$6:$H$1000,$F379))</f>
        <v/>
      </c>
      <c r="F379" t="str" cm="1">
        <f t="array" ref="F379">IFERROR(
  SMALL(
    IF(
      (TRIM(UPPER(CUT_LIST!$F$6:$F$1000))="YES")*(N(CUT_LIST!$G$6:$G$1000)&gt;0),
      ROW(CUT_LIST!$F$6:$F$1000)-ROW(CUT_LIST!$F$6)+1
    ),
    ROWS($F$7:F379)
  ),
"")</f>
        <v/>
      </c>
    </row>
    <row r="380" spans="1:6">
      <c r="A380" t="str" cm="1">
        <f t="array" ref="A380">IF($F380="","",INDEX(CUT_LIST!$A$6:$A$1000,$F380))</f>
        <v/>
      </c>
      <c r="B380" t="str" cm="1">
        <f t="array" ref="B380">IF($F380="","",INDEX(CUT_LIST!$B$6:$B$1000,$F380))</f>
        <v/>
      </c>
      <c r="C380" t="str" cm="1">
        <f t="array" ref="C380">IF($F380="","",INDEX(CUT_LIST!$C$6:$C$1000,$F380))</f>
        <v/>
      </c>
      <c r="D380" t="str">
        <f>IF($F380="","",
  MIN(
    INDEX(CUT_LIST!$D$6:$D$1000,$F380),
    N(INDEX(CUT_LIST!$G$6:$G$1000,$F380))
  )
)</f>
        <v/>
      </c>
      <c r="E380" t="str" cm="1">
        <f t="array" ref="E380">IF($F380="","",INDEX(CUT_LIST!$H$6:$H$1000,$F380))</f>
        <v/>
      </c>
      <c r="F380" t="str" cm="1">
        <f t="array" ref="F380">IFERROR(
  SMALL(
    IF(
      (TRIM(UPPER(CUT_LIST!$F$6:$F$1000))="YES")*(N(CUT_LIST!$G$6:$G$1000)&gt;0),
      ROW(CUT_LIST!$F$6:$F$1000)-ROW(CUT_LIST!$F$6)+1
    ),
    ROWS($F$7:F380)
  ),
"")</f>
        <v/>
      </c>
    </row>
    <row r="381" spans="1:6">
      <c r="A381" t="str" cm="1">
        <f t="array" ref="A381">IF($F381="","",INDEX(CUT_LIST!$A$6:$A$1000,$F381))</f>
        <v/>
      </c>
      <c r="B381" t="str" cm="1">
        <f t="array" ref="B381">IF($F381="","",INDEX(CUT_LIST!$B$6:$B$1000,$F381))</f>
        <v/>
      </c>
      <c r="C381" t="str" cm="1">
        <f t="array" ref="C381">IF($F381="","",INDEX(CUT_LIST!$C$6:$C$1000,$F381))</f>
        <v/>
      </c>
      <c r="D381" t="str">
        <f>IF($F381="","",
  MIN(
    INDEX(CUT_LIST!$D$6:$D$1000,$F381),
    N(INDEX(CUT_LIST!$G$6:$G$1000,$F381))
  )
)</f>
        <v/>
      </c>
      <c r="E381" t="str" cm="1">
        <f t="array" ref="E381">IF($F381="","",INDEX(CUT_LIST!$H$6:$H$1000,$F381))</f>
        <v/>
      </c>
      <c r="F381" t="str" cm="1">
        <f t="array" ref="F381">IFERROR(
  SMALL(
    IF(
      (TRIM(UPPER(CUT_LIST!$F$6:$F$1000))="YES")*(N(CUT_LIST!$G$6:$G$1000)&gt;0),
      ROW(CUT_LIST!$F$6:$F$1000)-ROW(CUT_LIST!$F$6)+1
    ),
    ROWS($F$7:F381)
  ),
"")</f>
        <v/>
      </c>
    </row>
    <row r="382" spans="1:6">
      <c r="A382" t="str" cm="1">
        <f t="array" ref="A382">IF($F382="","",INDEX(CUT_LIST!$A$6:$A$1000,$F382))</f>
        <v/>
      </c>
      <c r="B382" t="str" cm="1">
        <f t="array" ref="B382">IF($F382="","",INDEX(CUT_LIST!$B$6:$B$1000,$F382))</f>
        <v/>
      </c>
      <c r="C382" t="str" cm="1">
        <f t="array" ref="C382">IF($F382="","",INDEX(CUT_LIST!$C$6:$C$1000,$F382))</f>
        <v/>
      </c>
      <c r="D382" t="str">
        <f>IF($F382="","",
  MIN(
    INDEX(CUT_LIST!$D$6:$D$1000,$F382),
    N(INDEX(CUT_LIST!$G$6:$G$1000,$F382))
  )
)</f>
        <v/>
      </c>
      <c r="E382" t="str" cm="1">
        <f t="array" ref="E382">IF($F382="","",INDEX(CUT_LIST!$H$6:$H$1000,$F382))</f>
        <v/>
      </c>
      <c r="F382" t="str" cm="1">
        <f t="array" ref="F382">IFERROR(
  SMALL(
    IF(
      (TRIM(UPPER(CUT_LIST!$F$6:$F$1000))="YES")*(N(CUT_LIST!$G$6:$G$1000)&gt;0),
      ROW(CUT_LIST!$F$6:$F$1000)-ROW(CUT_LIST!$F$6)+1
    ),
    ROWS($F$7:F382)
  ),
"")</f>
        <v/>
      </c>
    </row>
    <row r="383" spans="1:6">
      <c r="A383" t="str" cm="1">
        <f t="array" ref="A383">IF($F383="","",INDEX(CUT_LIST!$A$6:$A$1000,$F383))</f>
        <v/>
      </c>
      <c r="B383" t="str" cm="1">
        <f t="array" ref="B383">IF($F383="","",INDEX(CUT_LIST!$B$6:$B$1000,$F383))</f>
        <v/>
      </c>
      <c r="C383" t="str" cm="1">
        <f t="array" ref="C383">IF($F383="","",INDEX(CUT_LIST!$C$6:$C$1000,$F383))</f>
        <v/>
      </c>
      <c r="D383" t="str">
        <f>IF($F383="","",
  MIN(
    INDEX(CUT_LIST!$D$6:$D$1000,$F383),
    N(INDEX(CUT_LIST!$G$6:$G$1000,$F383))
  )
)</f>
        <v/>
      </c>
      <c r="E383" t="str" cm="1">
        <f t="array" ref="E383">IF($F383="","",INDEX(CUT_LIST!$H$6:$H$1000,$F383))</f>
        <v/>
      </c>
      <c r="F383" t="str" cm="1">
        <f t="array" ref="F383">IFERROR(
  SMALL(
    IF(
      (TRIM(UPPER(CUT_LIST!$F$6:$F$1000))="YES")*(N(CUT_LIST!$G$6:$G$1000)&gt;0),
      ROW(CUT_LIST!$F$6:$F$1000)-ROW(CUT_LIST!$F$6)+1
    ),
    ROWS($F$7:F383)
  ),
"")</f>
        <v/>
      </c>
    </row>
    <row r="384" spans="1:6">
      <c r="A384" t="str" cm="1">
        <f t="array" ref="A384">IF($F384="","",INDEX(CUT_LIST!$A$6:$A$1000,$F384))</f>
        <v/>
      </c>
      <c r="B384" t="str" cm="1">
        <f t="array" ref="B384">IF($F384="","",INDEX(CUT_LIST!$B$6:$B$1000,$F384))</f>
        <v/>
      </c>
      <c r="C384" t="str" cm="1">
        <f t="array" ref="C384">IF($F384="","",INDEX(CUT_LIST!$C$6:$C$1000,$F384))</f>
        <v/>
      </c>
      <c r="D384" t="str">
        <f>IF($F384="","",
  MIN(
    INDEX(CUT_LIST!$D$6:$D$1000,$F384),
    N(INDEX(CUT_LIST!$G$6:$G$1000,$F384))
  )
)</f>
        <v/>
      </c>
      <c r="E384" t="str" cm="1">
        <f t="array" ref="E384">IF($F384="","",INDEX(CUT_LIST!$H$6:$H$1000,$F384))</f>
        <v/>
      </c>
      <c r="F384" t="str" cm="1">
        <f t="array" ref="F384">IFERROR(
  SMALL(
    IF(
      (TRIM(UPPER(CUT_LIST!$F$6:$F$1000))="YES")*(N(CUT_LIST!$G$6:$G$1000)&gt;0),
      ROW(CUT_LIST!$F$6:$F$1000)-ROW(CUT_LIST!$F$6)+1
    ),
    ROWS($F$7:F384)
  ),
"")</f>
        <v/>
      </c>
    </row>
    <row r="385" spans="1:6">
      <c r="A385" t="str" cm="1">
        <f t="array" ref="A385">IF($F385="","",INDEX(CUT_LIST!$A$6:$A$1000,$F385))</f>
        <v/>
      </c>
      <c r="B385" t="str" cm="1">
        <f t="array" ref="B385">IF($F385="","",INDEX(CUT_LIST!$B$6:$B$1000,$F385))</f>
        <v/>
      </c>
      <c r="C385" t="str" cm="1">
        <f t="array" ref="C385">IF($F385="","",INDEX(CUT_LIST!$C$6:$C$1000,$F385))</f>
        <v/>
      </c>
      <c r="D385" t="str">
        <f>IF($F385="","",
  MIN(
    INDEX(CUT_LIST!$D$6:$D$1000,$F385),
    N(INDEX(CUT_LIST!$G$6:$G$1000,$F385))
  )
)</f>
        <v/>
      </c>
      <c r="E385" t="str" cm="1">
        <f t="array" ref="E385">IF($F385="","",INDEX(CUT_LIST!$H$6:$H$1000,$F385))</f>
        <v/>
      </c>
      <c r="F385" t="str" cm="1">
        <f t="array" ref="F385">IFERROR(
  SMALL(
    IF(
      (TRIM(UPPER(CUT_LIST!$F$6:$F$1000))="YES")*(N(CUT_LIST!$G$6:$G$1000)&gt;0),
      ROW(CUT_LIST!$F$6:$F$1000)-ROW(CUT_LIST!$F$6)+1
    ),
    ROWS($F$7:F385)
  ),
"")</f>
        <v/>
      </c>
    </row>
    <row r="386" spans="1:6">
      <c r="A386" t="str" cm="1">
        <f t="array" ref="A386">IF($F386="","",INDEX(CUT_LIST!$A$6:$A$1000,$F386))</f>
        <v/>
      </c>
      <c r="B386" t="str" cm="1">
        <f t="array" ref="B386">IF($F386="","",INDEX(CUT_LIST!$B$6:$B$1000,$F386))</f>
        <v/>
      </c>
      <c r="C386" t="str" cm="1">
        <f t="array" ref="C386">IF($F386="","",INDEX(CUT_LIST!$C$6:$C$1000,$F386))</f>
        <v/>
      </c>
      <c r="D386" t="str">
        <f>IF($F386="","",
  MIN(
    INDEX(CUT_LIST!$D$6:$D$1000,$F386),
    N(INDEX(CUT_LIST!$G$6:$G$1000,$F386))
  )
)</f>
        <v/>
      </c>
      <c r="E386" t="str" cm="1">
        <f t="array" ref="E386">IF($F386="","",INDEX(CUT_LIST!$H$6:$H$1000,$F386))</f>
        <v/>
      </c>
      <c r="F386" t="str" cm="1">
        <f t="array" ref="F386">IFERROR(
  SMALL(
    IF(
      (TRIM(UPPER(CUT_LIST!$F$6:$F$1000))="YES")*(N(CUT_LIST!$G$6:$G$1000)&gt;0),
      ROW(CUT_LIST!$F$6:$F$1000)-ROW(CUT_LIST!$F$6)+1
    ),
    ROWS($F$7:F386)
  ),
"")</f>
        <v/>
      </c>
    </row>
    <row r="387" spans="1:6">
      <c r="A387" t="str" cm="1">
        <f t="array" ref="A387">IF($F387="","",INDEX(CUT_LIST!$A$6:$A$1000,$F387))</f>
        <v/>
      </c>
      <c r="B387" t="str" cm="1">
        <f t="array" ref="B387">IF($F387="","",INDEX(CUT_LIST!$B$6:$B$1000,$F387))</f>
        <v/>
      </c>
      <c r="C387" t="str" cm="1">
        <f t="array" ref="C387">IF($F387="","",INDEX(CUT_LIST!$C$6:$C$1000,$F387))</f>
        <v/>
      </c>
      <c r="D387" t="str">
        <f>IF($F387="","",
  MIN(
    INDEX(CUT_LIST!$D$6:$D$1000,$F387),
    N(INDEX(CUT_LIST!$G$6:$G$1000,$F387))
  )
)</f>
        <v/>
      </c>
      <c r="E387" t="str" cm="1">
        <f t="array" ref="E387">IF($F387="","",INDEX(CUT_LIST!$H$6:$H$1000,$F387))</f>
        <v/>
      </c>
      <c r="F387" t="str" cm="1">
        <f t="array" ref="F387">IFERROR(
  SMALL(
    IF(
      (TRIM(UPPER(CUT_LIST!$F$6:$F$1000))="YES")*(N(CUT_LIST!$G$6:$G$1000)&gt;0),
      ROW(CUT_LIST!$F$6:$F$1000)-ROW(CUT_LIST!$F$6)+1
    ),
    ROWS($F$7:F387)
  ),
"")</f>
        <v/>
      </c>
    </row>
    <row r="388" spans="1:6">
      <c r="A388" t="str" cm="1">
        <f t="array" ref="A388">IF($F388="","",INDEX(CUT_LIST!$A$6:$A$1000,$F388))</f>
        <v/>
      </c>
      <c r="B388" t="str" cm="1">
        <f t="array" ref="B388">IF($F388="","",INDEX(CUT_LIST!$B$6:$B$1000,$F388))</f>
        <v/>
      </c>
      <c r="C388" t="str" cm="1">
        <f t="array" ref="C388">IF($F388="","",INDEX(CUT_LIST!$C$6:$C$1000,$F388))</f>
        <v/>
      </c>
      <c r="D388" t="str">
        <f>IF($F388="","",
  MIN(
    INDEX(CUT_LIST!$D$6:$D$1000,$F388),
    N(INDEX(CUT_LIST!$G$6:$G$1000,$F388))
  )
)</f>
        <v/>
      </c>
      <c r="E388" t="str" cm="1">
        <f t="array" ref="E388">IF($F388="","",INDEX(CUT_LIST!$H$6:$H$1000,$F388))</f>
        <v/>
      </c>
      <c r="F388" t="str" cm="1">
        <f t="array" ref="F388">IFERROR(
  SMALL(
    IF(
      (TRIM(UPPER(CUT_LIST!$F$6:$F$1000))="YES")*(N(CUT_LIST!$G$6:$G$1000)&gt;0),
      ROW(CUT_LIST!$F$6:$F$1000)-ROW(CUT_LIST!$F$6)+1
    ),
    ROWS($F$7:F388)
  ),
"")</f>
        <v/>
      </c>
    </row>
    <row r="389" spans="1:6">
      <c r="A389" t="str" cm="1">
        <f t="array" ref="A389">IF($F389="","",INDEX(CUT_LIST!$A$6:$A$1000,$F389))</f>
        <v/>
      </c>
      <c r="B389" t="str" cm="1">
        <f t="array" ref="B389">IF($F389="","",INDEX(CUT_LIST!$B$6:$B$1000,$F389))</f>
        <v/>
      </c>
      <c r="C389" t="str" cm="1">
        <f t="array" ref="C389">IF($F389="","",INDEX(CUT_LIST!$C$6:$C$1000,$F389))</f>
        <v/>
      </c>
      <c r="D389" t="str">
        <f>IF($F389="","",
  MIN(
    INDEX(CUT_LIST!$D$6:$D$1000,$F389),
    N(INDEX(CUT_LIST!$G$6:$G$1000,$F389))
  )
)</f>
        <v/>
      </c>
      <c r="E389" t="str" cm="1">
        <f t="array" ref="E389">IF($F389="","",INDEX(CUT_LIST!$H$6:$H$1000,$F389))</f>
        <v/>
      </c>
      <c r="F389" t="str" cm="1">
        <f t="array" ref="F389">IFERROR(
  SMALL(
    IF(
      (TRIM(UPPER(CUT_LIST!$F$6:$F$1000))="YES")*(N(CUT_LIST!$G$6:$G$1000)&gt;0),
      ROW(CUT_LIST!$F$6:$F$1000)-ROW(CUT_LIST!$F$6)+1
    ),
    ROWS($F$7:F389)
  ),
"")</f>
        <v/>
      </c>
    </row>
    <row r="390" spans="1:6">
      <c r="A390" t="str" cm="1">
        <f t="array" ref="A390">IF($F390="","",INDEX(CUT_LIST!$A$6:$A$1000,$F390))</f>
        <v/>
      </c>
      <c r="B390" t="str" cm="1">
        <f t="array" ref="B390">IF($F390="","",INDEX(CUT_LIST!$B$6:$B$1000,$F390))</f>
        <v/>
      </c>
      <c r="C390" t="str" cm="1">
        <f t="array" ref="C390">IF($F390="","",INDEX(CUT_LIST!$C$6:$C$1000,$F390))</f>
        <v/>
      </c>
      <c r="D390" t="str">
        <f>IF($F390="","",
  MIN(
    INDEX(CUT_LIST!$D$6:$D$1000,$F390),
    N(INDEX(CUT_LIST!$G$6:$G$1000,$F390))
  )
)</f>
        <v/>
      </c>
      <c r="E390" t="str" cm="1">
        <f t="array" ref="E390">IF($F390="","",INDEX(CUT_LIST!$H$6:$H$1000,$F390))</f>
        <v/>
      </c>
      <c r="F390" t="str" cm="1">
        <f t="array" ref="F390">IFERROR(
  SMALL(
    IF(
      (TRIM(UPPER(CUT_LIST!$F$6:$F$1000))="YES")*(N(CUT_LIST!$G$6:$G$1000)&gt;0),
      ROW(CUT_LIST!$F$6:$F$1000)-ROW(CUT_LIST!$F$6)+1
    ),
    ROWS($F$7:F390)
  ),
"")</f>
        <v/>
      </c>
    </row>
    <row r="391" spans="1:6">
      <c r="A391" t="str" cm="1">
        <f t="array" ref="A391">IF($F391="","",INDEX(CUT_LIST!$A$6:$A$1000,$F391))</f>
        <v/>
      </c>
      <c r="B391" t="str" cm="1">
        <f t="array" ref="B391">IF($F391="","",INDEX(CUT_LIST!$B$6:$B$1000,$F391))</f>
        <v/>
      </c>
      <c r="C391" t="str" cm="1">
        <f t="array" ref="C391">IF($F391="","",INDEX(CUT_LIST!$C$6:$C$1000,$F391))</f>
        <v/>
      </c>
      <c r="D391" t="str">
        <f>IF($F391="","",
  MIN(
    INDEX(CUT_LIST!$D$6:$D$1000,$F391),
    N(INDEX(CUT_LIST!$G$6:$G$1000,$F391))
  )
)</f>
        <v/>
      </c>
      <c r="E391" t="str" cm="1">
        <f t="array" ref="E391">IF($F391="","",INDEX(CUT_LIST!$H$6:$H$1000,$F391))</f>
        <v/>
      </c>
      <c r="F391" t="str" cm="1">
        <f t="array" ref="F391">IFERROR(
  SMALL(
    IF(
      (TRIM(UPPER(CUT_LIST!$F$6:$F$1000))="YES")*(N(CUT_LIST!$G$6:$G$1000)&gt;0),
      ROW(CUT_LIST!$F$6:$F$1000)-ROW(CUT_LIST!$F$6)+1
    ),
    ROWS($F$7:F391)
  ),
"")</f>
        <v/>
      </c>
    </row>
    <row r="392" spans="1:6">
      <c r="A392" t="str" cm="1">
        <f t="array" ref="A392">IF($F392="","",INDEX(CUT_LIST!$A$6:$A$1000,$F392))</f>
        <v/>
      </c>
      <c r="B392" t="str" cm="1">
        <f t="array" ref="B392">IF($F392="","",INDEX(CUT_LIST!$B$6:$B$1000,$F392))</f>
        <v/>
      </c>
      <c r="C392" t="str" cm="1">
        <f t="array" ref="C392">IF($F392="","",INDEX(CUT_LIST!$C$6:$C$1000,$F392))</f>
        <v/>
      </c>
      <c r="D392" t="str">
        <f>IF($F392="","",
  MIN(
    INDEX(CUT_LIST!$D$6:$D$1000,$F392),
    N(INDEX(CUT_LIST!$G$6:$G$1000,$F392))
  )
)</f>
        <v/>
      </c>
      <c r="E392" t="str" cm="1">
        <f t="array" ref="E392">IF($F392="","",INDEX(CUT_LIST!$H$6:$H$1000,$F392))</f>
        <v/>
      </c>
      <c r="F392" t="str" cm="1">
        <f t="array" ref="F392">IFERROR(
  SMALL(
    IF(
      (TRIM(UPPER(CUT_LIST!$F$6:$F$1000))="YES")*(N(CUT_LIST!$G$6:$G$1000)&gt;0),
      ROW(CUT_LIST!$F$6:$F$1000)-ROW(CUT_LIST!$F$6)+1
    ),
    ROWS($F$7:F392)
  ),
"")</f>
        <v/>
      </c>
    </row>
    <row r="393" spans="1:6">
      <c r="A393" t="str" cm="1">
        <f t="array" ref="A393">IF($F393="","",INDEX(CUT_LIST!$A$6:$A$1000,$F393))</f>
        <v/>
      </c>
      <c r="B393" t="str" cm="1">
        <f t="array" ref="B393">IF($F393="","",INDEX(CUT_LIST!$B$6:$B$1000,$F393))</f>
        <v/>
      </c>
      <c r="C393" t="str" cm="1">
        <f t="array" ref="C393">IF($F393="","",INDEX(CUT_LIST!$C$6:$C$1000,$F393))</f>
        <v/>
      </c>
      <c r="D393" t="str">
        <f>IF($F393="","",
  MIN(
    INDEX(CUT_LIST!$D$6:$D$1000,$F393),
    N(INDEX(CUT_LIST!$G$6:$G$1000,$F393))
  )
)</f>
        <v/>
      </c>
      <c r="E393" t="str" cm="1">
        <f t="array" ref="E393">IF($F393="","",INDEX(CUT_LIST!$H$6:$H$1000,$F393))</f>
        <v/>
      </c>
      <c r="F393" t="str" cm="1">
        <f t="array" ref="F393">IFERROR(
  SMALL(
    IF(
      (TRIM(UPPER(CUT_LIST!$F$6:$F$1000))="YES")*(N(CUT_LIST!$G$6:$G$1000)&gt;0),
      ROW(CUT_LIST!$F$6:$F$1000)-ROW(CUT_LIST!$F$6)+1
    ),
    ROWS($F$7:F393)
  ),
"")</f>
        <v/>
      </c>
    </row>
    <row r="394" spans="1:6">
      <c r="A394" t="str" cm="1">
        <f t="array" ref="A394">IF($F394="","",INDEX(CUT_LIST!$A$6:$A$1000,$F394))</f>
        <v/>
      </c>
      <c r="B394" t="str" cm="1">
        <f t="array" ref="B394">IF($F394="","",INDEX(CUT_LIST!$B$6:$B$1000,$F394))</f>
        <v/>
      </c>
      <c r="C394" t="str" cm="1">
        <f t="array" ref="C394">IF($F394="","",INDEX(CUT_LIST!$C$6:$C$1000,$F394))</f>
        <v/>
      </c>
      <c r="D394" t="str">
        <f>IF($F394="","",
  MIN(
    INDEX(CUT_LIST!$D$6:$D$1000,$F394),
    N(INDEX(CUT_LIST!$G$6:$G$1000,$F394))
  )
)</f>
        <v/>
      </c>
      <c r="E394" t="str" cm="1">
        <f t="array" ref="E394">IF($F394="","",INDEX(CUT_LIST!$H$6:$H$1000,$F394))</f>
        <v/>
      </c>
      <c r="F394" t="str" cm="1">
        <f t="array" ref="F394">IFERROR(
  SMALL(
    IF(
      (TRIM(UPPER(CUT_LIST!$F$6:$F$1000))="YES")*(N(CUT_LIST!$G$6:$G$1000)&gt;0),
      ROW(CUT_LIST!$F$6:$F$1000)-ROW(CUT_LIST!$F$6)+1
    ),
    ROWS($F$7:F394)
  ),
"")</f>
        <v/>
      </c>
    </row>
    <row r="395" spans="1:6">
      <c r="A395" t="str" cm="1">
        <f t="array" ref="A395">IF($F395="","",INDEX(CUT_LIST!$A$6:$A$1000,$F395))</f>
        <v/>
      </c>
      <c r="B395" t="str" cm="1">
        <f t="array" ref="B395">IF($F395="","",INDEX(CUT_LIST!$B$6:$B$1000,$F395))</f>
        <v/>
      </c>
      <c r="C395" t="str" cm="1">
        <f t="array" ref="C395">IF($F395="","",INDEX(CUT_LIST!$C$6:$C$1000,$F395))</f>
        <v/>
      </c>
      <c r="D395" t="str">
        <f>IF($F395="","",
  MIN(
    INDEX(CUT_LIST!$D$6:$D$1000,$F395),
    N(INDEX(CUT_LIST!$G$6:$G$1000,$F395))
  )
)</f>
        <v/>
      </c>
      <c r="E395" t="str" cm="1">
        <f t="array" ref="E395">IF($F395="","",INDEX(CUT_LIST!$H$6:$H$1000,$F395))</f>
        <v/>
      </c>
      <c r="F395" t="str" cm="1">
        <f t="array" ref="F395">IFERROR(
  SMALL(
    IF(
      (TRIM(UPPER(CUT_LIST!$F$6:$F$1000))="YES")*(N(CUT_LIST!$G$6:$G$1000)&gt;0),
      ROW(CUT_LIST!$F$6:$F$1000)-ROW(CUT_LIST!$F$6)+1
    ),
    ROWS($F$7:F395)
  ),
"")</f>
        <v/>
      </c>
    </row>
    <row r="396" spans="1:6">
      <c r="A396" t="str" cm="1">
        <f t="array" ref="A396">IF($F396="","",INDEX(CUT_LIST!$A$6:$A$1000,$F396))</f>
        <v/>
      </c>
      <c r="B396" t="str" cm="1">
        <f t="array" ref="B396">IF($F396="","",INDEX(CUT_LIST!$B$6:$B$1000,$F396))</f>
        <v/>
      </c>
      <c r="C396" t="str" cm="1">
        <f t="array" ref="C396">IF($F396="","",INDEX(CUT_LIST!$C$6:$C$1000,$F396))</f>
        <v/>
      </c>
      <c r="D396" t="str">
        <f>IF($F396="","",
  MIN(
    INDEX(CUT_LIST!$D$6:$D$1000,$F396),
    N(INDEX(CUT_LIST!$G$6:$G$1000,$F396))
  )
)</f>
        <v/>
      </c>
      <c r="E396" t="str" cm="1">
        <f t="array" ref="E396">IF($F396="","",INDEX(CUT_LIST!$H$6:$H$1000,$F396))</f>
        <v/>
      </c>
      <c r="F396" t="str" cm="1">
        <f t="array" ref="F396">IFERROR(
  SMALL(
    IF(
      (TRIM(UPPER(CUT_LIST!$F$6:$F$1000))="YES")*(N(CUT_LIST!$G$6:$G$1000)&gt;0),
      ROW(CUT_LIST!$F$6:$F$1000)-ROW(CUT_LIST!$F$6)+1
    ),
    ROWS($F$7:F396)
  ),
"")</f>
        <v/>
      </c>
    </row>
    <row r="397" spans="1:6">
      <c r="A397" t="str" cm="1">
        <f t="array" ref="A397">IF($F397="","",INDEX(CUT_LIST!$A$6:$A$1000,$F397))</f>
        <v/>
      </c>
      <c r="B397" t="str" cm="1">
        <f t="array" ref="B397">IF($F397="","",INDEX(CUT_LIST!$B$6:$B$1000,$F397))</f>
        <v/>
      </c>
      <c r="C397" t="str" cm="1">
        <f t="array" ref="C397">IF($F397="","",INDEX(CUT_LIST!$C$6:$C$1000,$F397))</f>
        <v/>
      </c>
      <c r="D397" t="str">
        <f>IF($F397="","",
  MIN(
    INDEX(CUT_LIST!$D$6:$D$1000,$F397),
    N(INDEX(CUT_LIST!$G$6:$G$1000,$F397))
  )
)</f>
        <v/>
      </c>
      <c r="E397" t="str" cm="1">
        <f t="array" ref="E397">IF($F397="","",INDEX(CUT_LIST!$H$6:$H$1000,$F397))</f>
        <v/>
      </c>
      <c r="F397" t="str" cm="1">
        <f t="array" ref="F397">IFERROR(
  SMALL(
    IF(
      (TRIM(UPPER(CUT_LIST!$F$6:$F$1000))="YES")*(N(CUT_LIST!$G$6:$G$1000)&gt;0),
      ROW(CUT_LIST!$F$6:$F$1000)-ROW(CUT_LIST!$F$6)+1
    ),
    ROWS($F$7:F397)
  ),
"")</f>
        <v/>
      </c>
    </row>
    <row r="398" spans="1:6">
      <c r="A398" t="str" cm="1">
        <f t="array" ref="A398">IF($F398="","",INDEX(CUT_LIST!$A$6:$A$1000,$F398))</f>
        <v/>
      </c>
      <c r="B398" t="str" cm="1">
        <f t="array" ref="B398">IF($F398="","",INDEX(CUT_LIST!$B$6:$B$1000,$F398))</f>
        <v/>
      </c>
      <c r="C398" t="str" cm="1">
        <f t="array" ref="C398">IF($F398="","",INDEX(CUT_LIST!$C$6:$C$1000,$F398))</f>
        <v/>
      </c>
      <c r="D398" t="str">
        <f>IF($F398="","",
  MIN(
    INDEX(CUT_LIST!$D$6:$D$1000,$F398),
    N(INDEX(CUT_LIST!$G$6:$G$1000,$F398))
  )
)</f>
        <v/>
      </c>
      <c r="E398" t="str" cm="1">
        <f t="array" ref="E398">IF($F398="","",INDEX(CUT_LIST!$H$6:$H$1000,$F398))</f>
        <v/>
      </c>
      <c r="F398" t="str" cm="1">
        <f t="array" ref="F398">IFERROR(
  SMALL(
    IF(
      (TRIM(UPPER(CUT_LIST!$F$6:$F$1000))="YES")*(N(CUT_LIST!$G$6:$G$1000)&gt;0),
      ROW(CUT_LIST!$F$6:$F$1000)-ROW(CUT_LIST!$F$6)+1
    ),
    ROWS($F$7:F398)
  ),
"")</f>
        <v/>
      </c>
    </row>
    <row r="399" spans="1:6">
      <c r="A399" t="str" cm="1">
        <f t="array" ref="A399">IF($F399="","",INDEX(CUT_LIST!$A$6:$A$1000,$F399))</f>
        <v/>
      </c>
      <c r="B399" t="str" cm="1">
        <f t="array" ref="B399">IF($F399="","",INDEX(CUT_LIST!$B$6:$B$1000,$F399))</f>
        <v/>
      </c>
      <c r="C399" t="str" cm="1">
        <f t="array" ref="C399">IF($F399="","",INDEX(CUT_LIST!$C$6:$C$1000,$F399))</f>
        <v/>
      </c>
      <c r="D399" t="str">
        <f>IF($F399="","",
  MIN(
    INDEX(CUT_LIST!$D$6:$D$1000,$F399),
    N(INDEX(CUT_LIST!$G$6:$G$1000,$F399))
  )
)</f>
        <v/>
      </c>
      <c r="E399" t="str" cm="1">
        <f t="array" ref="E399">IF($F399="","",INDEX(CUT_LIST!$H$6:$H$1000,$F399))</f>
        <v/>
      </c>
      <c r="F399" t="str" cm="1">
        <f t="array" ref="F399">IFERROR(
  SMALL(
    IF(
      (TRIM(UPPER(CUT_LIST!$F$6:$F$1000))="YES")*(N(CUT_LIST!$G$6:$G$1000)&gt;0),
      ROW(CUT_LIST!$F$6:$F$1000)-ROW(CUT_LIST!$F$6)+1
    ),
    ROWS($F$7:F399)
  ),
"")</f>
        <v/>
      </c>
    </row>
    <row r="400" spans="1:6">
      <c r="A400" t="str" cm="1">
        <f t="array" ref="A400">IF($F400="","",INDEX(CUT_LIST!$A$6:$A$1000,$F400))</f>
        <v/>
      </c>
      <c r="B400" t="str" cm="1">
        <f t="array" ref="B400">IF($F400="","",INDEX(CUT_LIST!$B$6:$B$1000,$F400))</f>
        <v/>
      </c>
      <c r="C400" t="str" cm="1">
        <f t="array" ref="C400">IF($F400="","",INDEX(CUT_LIST!$C$6:$C$1000,$F400))</f>
        <v/>
      </c>
      <c r="D400" t="str">
        <f>IF($F400="","",
  MIN(
    INDEX(CUT_LIST!$D$6:$D$1000,$F400),
    N(INDEX(CUT_LIST!$G$6:$G$1000,$F400))
  )
)</f>
        <v/>
      </c>
      <c r="E400" t="str" cm="1">
        <f t="array" ref="E400">IF($F400="","",INDEX(CUT_LIST!$H$6:$H$1000,$F400))</f>
        <v/>
      </c>
      <c r="F400" t="str" cm="1">
        <f t="array" ref="F400">IFERROR(
  SMALL(
    IF(
      (TRIM(UPPER(CUT_LIST!$F$6:$F$1000))="YES")*(N(CUT_LIST!$G$6:$G$1000)&gt;0),
      ROW(CUT_LIST!$F$6:$F$1000)-ROW(CUT_LIST!$F$6)+1
    ),
    ROWS($F$7:F400)
  ),
"")</f>
        <v/>
      </c>
    </row>
    <row r="401" spans="1:6">
      <c r="A401" t="str" cm="1">
        <f t="array" ref="A401">IF($F401="","",INDEX(CUT_LIST!$A$6:$A$1000,$F401))</f>
        <v/>
      </c>
      <c r="B401" t="str" cm="1">
        <f t="array" ref="B401">IF($F401="","",INDEX(CUT_LIST!$B$6:$B$1000,$F401))</f>
        <v/>
      </c>
      <c r="C401" t="str" cm="1">
        <f t="array" ref="C401">IF($F401="","",INDEX(CUT_LIST!$C$6:$C$1000,$F401))</f>
        <v/>
      </c>
      <c r="D401" t="str">
        <f>IF($F401="","",
  MIN(
    INDEX(CUT_LIST!$D$6:$D$1000,$F401),
    N(INDEX(CUT_LIST!$G$6:$G$1000,$F401))
  )
)</f>
        <v/>
      </c>
      <c r="E401" t="str" cm="1">
        <f t="array" ref="E401">IF($F401="","",INDEX(CUT_LIST!$H$6:$H$1000,$F401))</f>
        <v/>
      </c>
      <c r="F401" t="str" cm="1">
        <f t="array" ref="F401">IFERROR(
  SMALL(
    IF(
      (TRIM(UPPER(CUT_LIST!$F$6:$F$1000))="YES")*(N(CUT_LIST!$G$6:$G$1000)&gt;0),
      ROW(CUT_LIST!$F$6:$F$1000)-ROW(CUT_LIST!$F$6)+1
    ),
    ROWS($F$7:F401)
  ),
"")</f>
        <v/>
      </c>
    </row>
    <row r="402" spans="1:6">
      <c r="A402" t="str" cm="1">
        <f t="array" ref="A402">IF($F402="","",INDEX(CUT_LIST!$A$6:$A$1000,$F402))</f>
        <v/>
      </c>
      <c r="B402" t="str" cm="1">
        <f t="array" ref="B402">IF($F402="","",INDEX(CUT_LIST!$B$6:$B$1000,$F402))</f>
        <v/>
      </c>
      <c r="C402" t="str" cm="1">
        <f t="array" ref="C402">IF($F402="","",INDEX(CUT_LIST!$C$6:$C$1000,$F402))</f>
        <v/>
      </c>
      <c r="D402" t="str">
        <f>IF($F402="","",
  MIN(
    INDEX(CUT_LIST!$D$6:$D$1000,$F402),
    N(INDEX(CUT_LIST!$G$6:$G$1000,$F402))
  )
)</f>
        <v/>
      </c>
      <c r="E402" t="str" cm="1">
        <f t="array" ref="E402">IF($F402="","",INDEX(CUT_LIST!$H$6:$H$1000,$F402))</f>
        <v/>
      </c>
      <c r="F402" t="str" cm="1">
        <f t="array" ref="F402">IFERROR(
  SMALL(
    IF(
      (TRIM(UPPER(CUT_LIST!$F$6:$F$1000))="YES")*(N(CUT_LIST!$G$6:$G$1000)&gt;0),
      ROW(CUT_LIST!$F$6:$F$1000)-ROW(CUT_LIST!$F$6)+1
    ),
    ROWS($F$7:F402)
  ),
"")</f>
        <v/>
      </c>
    </row>
    <row r="403" spans="1:6">
      <c r="A403" t="str" cm="1">
        <f t="array" ref="A403">IF($F403="","",INDEX(CUT_LIST!$A$6:$A$1000,$F403))</f>
        <v/>
      </c>
      <c r="B403" t="str" cm="1">
        <f t="array" ref="B403">IF($F403="","",INDEX(CUT_LIST!$B$6:$B$1000,$F403))</f>
        <v/>
      </c>
      <c r="C403" t="str" cm="1">
        <f t="array" ref="C403">IF($F403="","",INDEX(CUT_LIST!$C$6:$C$1000,$F403))</f>
        <v/>
      </c>
      <c r="D403" t="str">
        <f>IF($F403="","",
  MIN(
    INDEX(CUT_LIST!$D$6:$D$1000,$F403),
    N(INDEX(CUT_LIST!$G$6:$G$1000,$F403))
  )
)</f>
        <v/>
      </c>
      <c r="E403" t="str" cm="1">
        <f t="array" ref="E403">IF($F403="","",INDEX(CUT_LIST!$H$6:$H$1000,$F403))</f>
        <v/>
      </c>
      <c r="F403" t="str" cm="1">
        <f t="array" ref="F403">IFERROR(
  SMALL(
    IF(
      (TRIM(UPPER(CUT_LIST!$F$6:$F$1000))="YES")*(N(CUT_LIST!$G$6:$G$1000)&gt;0),
      ROW(CUT_LIST!$F$6:$F$1000)-ROW(CUT_LIST!$F$6)+1
    ),
    ROWS($F$7:F403)
  ),
"")</f>
        <v/>
      </c>
    </row>
    <row r="404" spans="1:6">
      <c r="A404" t="str" cm="1">
        <f t="array" ref="A404">IF($F404="","",INDEX(CUT_LIST!$A$6:$A$1000,$F404))</f>
        <v/>
      </c>
      <c r="B404" t="str" cm="1">
        <f t="array" ref="B404">IF($F404="","",INDEX(CUT_LIST!$B$6:$B$1000,$F404))</f>
        <v/>
      </c>
      <c r="C404" t="str" cm="1">
        <f t="array" ref="C404">IF($F404="","",INDEX(CUT_LIST!$C$6:$C$1000,$F404))</f>
        <v/>
      </c>
      <c r="D404" t="str">
        <f>IF($F404="","",
  MIN(
    INDEX(CUT_LIST!$D$6:$D$1000,$F404),
    N(INDEX(CUT_LIST!$G$6:$G$1000,$F404))
  )
)</f>
        <v/>
      </c>
      <c r="E404" t="str" cm="1">
        <f t="array" ref="E404">IF($F404="","",INDEX(CUT_LIST!$H$6:$H$1000,$F404))</f>
        <v/>
      </c>
      <c r="F404" t="str" cm="1">
        <f t="array" ref="F404">IFERROR(
  SMALL(
    IF(
      (TRIM(UPPER(CUT_LIST!$F$6:$F$1000))="YES")*(N(CUT_LIST!$G$6:$G$1000)&gt;0),
      ROW(CUT_LIST!$F$6:$F$1000)-ROW(CUT_LIST!$F$6)+1
    ),
    ROWS($F$7:F404)
  ),
"")</f>
        <v/>
      </c>
    </row>
    <row r="405" spans="1:6">
      <c r="A405" t="str" cm="1">
        <f t="array" ref="A405">IF($F405="","",INDEX(CUT_LIST!$A$6:$A$1000,$F405))</f>
        <v/>
      </c>
      <c r="B405" t="str" cm="1">
        <f t="array" ref="B405">IF($F405="","",INDEX(CUT_LIST!$B$6:$B$1000,$F405))</f>
        <v/>
      </c>
      <c r="C405" t="str" cm="1">
        <f t="array" ref="C405">IF($F405="","",INDEX(CUT_LIST!$C$6:$C$1000,$F405))</f>
        <v/>
      </c>
      <c r="D405" t="str">
        <f>IF($F405="","",
  MIN(
    INDEX(CUT_LIST!$D$6:$D$1000,$F405),
    N(INDEX(CUT_LIST!$G$6:$G$1000,$F405))
  )
)</f>
        <v/>
      </c>
      <c r="E405" t="str" cm="1">
        <f t="array" ref="E405">IF($F405="","",INDEX(CUT_LIST!$H$6:$H$1000,$F405))</f>
        <v/>
      </c>
      <c r="F405" t="str" cm="1">
        <f t="array" ref="F405">IFERROR(
  SMALL(
    IF(
      (TRIM(UPPER(CUT_LIST!$F$6:$F$1000))="YES")*(N(CUT_LIST!$G$6:$G$1000)&gt;0),
      ROW(CUT_LIST!$F$6:$F$1000)-ROW(CUT_LIST!$F$6)+1
    ),
    ROWS($F$7:F405)
  ),
"")</f>
        <v/>
      </c>
    </row>
    <row r="406" spans="1:6">
      <c r="A406" t="str" cm="1">
        <f t="array" ref="A406">IF($F406="","",INDEX(CUT_LIST!$A$6:$A$1000,$F406))</f>
        <v/>
      </c>
      <c r="B406" t="str" cm="1">
        <f t="array" ref="B406">IF($F406="","",INDEX(CUT_LIST!$B$6:$B$1000,$F406))</f>
        <v/>
      </c>
      <c r="C406" t="str" cm="1">
        <f t="array" ref="C406">IF($F406="","",INDEX(CUT_LIST!$C$6:$C$1000,$F406))</f>
        <v/>
      </c>
      <c r="D406" t="str">
        <f>IF($F406="","",
  MIN(
    INDEX(CUT_LIST!$D$6:$D$1000,$F406),
    N(INDEX(CUT_LIST!$G$6:$G$1000,$F406))
  )
)</f>
        <v/>
      </c>
      <c r="E406" t="str" cm="1">
        <f t="array" ref="E406">IF($F406="","",INDEX(CUT_LIST!$H$6:$H$1000,$F406))</f>
        <v/>
      </c>
      <c r="F406" t="str" cm="1">
        <f t="array" ref="F406">IFERROR(
  SMALL(
    IF(
      (TRIM(UPPER(CUT_LIST!$F$6:$F$1000))="YES")*(N(CUT_LIST!$G$6:$G$1000)&gt;0),
      ROW(CUT_LIST!$F$6:$F$1000)-ROW(CUT_LIST!$F$6)+1
    ),
    ROWS($F$7:F406)
  ),
"")</f>
        <v/>
      </c>
    </row>
    <row r="407" spans="1:6">
      <c r="A407" t="str" cm="1">
        <f t="array" ref="A407">IF($F407="","",INDEX(CUT_LIST!$A$6:$A$1000,$F407))</f>
        <v/>
      </c>
      <c r="B407" t="str" cm="1">
        <f t="array" ref="B407">IF($F407="","",INDEX(CUT_LIST!$B$6:$B$1000,$F407))</f>
        <v/>
      </c>
      <c r="C407" t="str" cm="1">
        <f t="array" ref="C407">IF($F407="","",INDEX(CUT_LIST!$C$6:$C$1000,$F407))</f>
        <v/>
      </c>
      <c r="D407" t="str">
        <f>IF($F407="","",
  MIN(
    INDEX(CUT_LIST!$D$6:$D$1000,$F407),
    N(INDEX(CUT_LIST!$G$6:$G$1000,$F407))
  )
)</f>
        <v/>
      </c>
      <c r="E407" t="str" cm="1">
        <f t="array" ref="E407">IF($F407="","",INDEX(CUT_LIST!$H$6:$H$1000,$F407))</f>
        <v/>
      </c>
      <c r="F407" t="str" cm="1">
        <f t="array" ref="F407">IFERROR(
  SMALL(
    IF(
      (TRIM(UPPER(CUT_LIST!$F$6:$F$1000))="YES")*(N(CUT_LIST!$G$6:$G$1000)&gt;0),
      ROW(CUT_LIST!$F$6:$F$1000)-ROW(CUT_LIST!$F$6)+1
    ),
    ROWS($F$7:F407)
  ),
"")</f>
        <v/>
      </c>
    </row>
    <row r="408" spans="1:6">
      <c r="A408" t="str" cm="1">
        <f t="array" ref="A408">IF($F408="","",INDEX(CUT_LIST!$A$6:$A$1000,$F408))</f>
        <v/>
      </c>
      <c r="B408" t="str" cm="1">
        <f t="array" ref="B408">IF($F408="","",INDEX(CUT_LIST!$B$6:$B$1000,$F408))</f>
        <v/>
      </c>
      <c r="C408" t="str" cm="1">
        <f t="array" ref="C408">IF($F408="","",INDEX(CUT_LIST!$C$6:$C$1000,$F408))</f>
        <v/>
      </c>
      <c r="D408" t="str">
        <f>IF($F408="","",
  MIN(
    INDEX(CUT_LIST!$D$6:$D$1000,$F408),
    N(INDEX(CUT_LIST!$G$6:$G$1000,$F408))
  )
)</f>
        <v/>
      </c>
      <c r="E408" t="str" cm="1">
        <f t="array" ref="E408">IF($F408="","",INDEX(CUT_LIST!$H$6:$H$1000,$F408))</f>
        <v/>
      </c>
      <c r="F408" t="str" cm="1">
        <f t="array" ref="F408">IFERROR(
  SMALL(
    IF(
      (TRIM(UPPER(CUT_LIST!$F$6:$F$1000))="YES")*(N(CUT_LIST!$G$6:$G$1000)&gt;0),
      ROW(CUT_LIST!$F$6:$F$1000)-ROW(CUT_LIST!$F$6)+1
    ),
    ROWS($F$7:F408)
  ),
"")</f>
        <v/>
      </c>
    </row>
    <row r="409" spans="1:6">
      <c r="A409" t="str" cm="1">
        <f t="array" ref="A409">IF($F409="","",INDEX(CUT_LIST!$A$6:$A$1000,$F409))</f>
        <v/>
      </c>
      <c r="B409" t="str" cm="1">
        <f t="array" ref="B409">IF($F409="","",INDEX(CUT_LIST!$B$6:$B$1000,$F409))</f>
        <v/>
      </c>
      <c r="C409" t="str" cm="1">
        <f t="array" ref="C409">IF($F409="","",INDEX(CUT_LIST!$C$6:$C$1000,$F409))</f>
        <v/>
      </c>
      <c r="D409" t="str">
        <f>IF($F409="","",
  MIN(
    INDEX(CUT_LIST!$D$6:$D$1000,$F409),
    N(INDEX(CUT_LIST!$G$6:$G$1000,$F409))
  )
)</f>
        <v/>
      </c>
      <c r="E409" t="str" cm="1">
        <f t="array" ref="E409">IF($F409="","",INDEX(CUT_LIST!$H$6:$H$1000,$F409))</f>
        <v/>
      </c>
      <c r="F409" t="str" cm="1">
        <f t="array" ref="F409">IFERROR(
  SMALL(
    IF(
      (TRIM(UPPER(CUT_LIST!$F$6:$F$1000))="YES")*(N(CUT_LIST!$G$6:$G$1000)&gt;0),
      ROW(CUT_LIST!$F$6:$F$1000)-ROW(CUT_LIST!$F$6)+1
    ),
    ROWS($F$7:F409)
  ),
"")</f>
        <v/>
      </c>
    </row>
    <row r="410" spans="1:6">
      <c r="A410" t="str" cm="1">
        <f t="array" ref="A410">IF($F410="","",INDEX(CUT_LIST!$A$6:$A$1000,$F410))</f>
        <v/>
      </c>
      <c r="B410" t="str" cm="1">
        <f t="array" ref="B410">IF($F410="","",INDEX(CUT_LIST!$B$6:$B$1000,$F410))</f>
        <v/>
      </c>
      <c r="C410" t="str" cm="1">
        <f t="array" ref="C410">IF($F410="","",INDEX(CUT_LIST!$C$6:$C$1000,$F410))</f>
        <v/>
      </c>
      <c r="D410" t="str">
        <f>IF($F410="","",
  MIN(
    INDEX(CUT_LIST!$D$6:$D$1000,$F410),
    N(INDEX(CUT_LIST!$G$6:$G$1000,$F410))
  )
)</f>
        <v/>
      </c>
      <c r="E410" t="str" cm="1">
        <f t="array" ref="E410">IF($F410="","",INDEX(CUT_LIST!$H$6:$H$1000,$F410))</f>
        <v/>
      </c>
      <c r="F410" t="str" cm="1">
        <f t="array" ref="F410">IFERROR(
  SMALL(
    IF(
      (TRIM(UPPER(CUT_LIST!$F$6:$F$1000))="YES")*(N(CUT_LIST!$G$6:$G$1000)&gt;0),
      ROW(CUT_LIST!$F$6:$F$1000)-ROW(CUT_LIST!$F$6)+1
    ),
    ROWS($F$7:F410)
  ),
"")</f>
        <v/>
      </c>
    </row>
    <row r="411" spans="1:6">
      <c r="A411" t="str" cm="1">
        <f t="array" ref="A411">IF($F411="","",INDEX(CUT_LIST!$A$6:$A$1000,$F411))</f>
        <v/>
      </c>
      <c r="B411" t="str" cm="1">
        <f t="array" ref="B411">IF($F411="","",INDEX(CUT_LIST!$B$6:$B$1000,$F411))</f>
        <v/>
      </c>
      <c r="C411" t="str" cm="1">
        <f t="array" ref="C411">IF($F411="","",INDEX(CUT_LIST!$C$6:$C$1000,$F411))</f>
        <v/>
      </c>
      <c r="D411" t="str">
        <f>IF($F411="","",
  MIN(
    INDEX(CUT_LIST!$D$6:$D$1000,$F411),
    N(INDEX(CUT_LIST!$G$6:$G$1000,$F411))
  )
)</f>
        <v/>
      </c>
      <c r="E411" t="str" cm="1">
        <f t="array" ref="E411">IF($F411="","",INDEX(CUT_LIST!$H$6:$H$1000,$F411))</f>
        <v/>
      </c>
      <c r="F411" t="str" cm="1">
        <f t="array" ref="F411">IFERROR(
  SMALL(
    IF(
      (TRIM(UPPER(CUT_LIST!$F$6:$F$1000))="YES")*(N(CUT_LIST!$G$6:$G$1000)&gt;0),
      ROW(CUT_LIST!$F$6:$F$1000)-ROW(CUT_LIST!$F$6)+1
    ),
    ROWS($F$7:F411)
  ),
"")</f>
        <v/>
      </c>
    </row>
    <row r="412" spans="1:6">
      <c r="A412" t="str" cm="1">
        <f t="array" ref="A412">IF($F412="","",INDEX(CUT_LIST!$A$6:$A$1000,$F412))</f>
        <v/>
      </c>
      <c r="B412" t="str" cm="1">
        <f t="array" ref="B412">IF($F412="","",INDEX(CUT_LIST!$B$6:$B$1000,$F412))</f>
        <v/>
      </c>
      <c r="C412" t="str" cm="1">
        <f t="array" ref="C412">IF($F412="","",INDEX(CUT_LIST!$C$6:$C$1000,$F412))</f>
        <v/>
      </c>
      <c r="D412" t="str">
        <f>IF($F412="","",
  MIN(
    INDEX(CUT_LIST!$D$6:$D$1000,$F412),
    N(INDEX(CUT_LIST!$G$6:$G$1000,$F412))
  )
)</f>
        <v/>
      </c>
      <c r="E412" t="str" cm="1">
        <f t="array" ref="E412">IF($F412="","",INDEX(CUT_LIST!$H$6:$H$1000,$F412))</f>
        <v/>
      </c>
      <c r="F412" t="str" cm="1">
        <f t="array" ref="F412">IFERROR(
  SMALL(
    IF(
      (TRIM(UPPER(CUT_LIST!$F$6:$F$1000))="YES")*(N(CUT_LIST!$G$6:$G$1000)&gt;0),
      ROW(CUT_LIST!$F$6:$F$1000)-ROW(CUT_LIST!$F$6)+1
    ),
    ROWS($F$7:F412)
  ),
"")</f>
        <v/>
      </c>
    </row>
    <row r="413" spans="1:6">
      <c r="A413" t="str" cm="1">
        <f t="array" ref="A413">IF($F413="","",INDEX(CUT_LIST!$A$6:$A$1000,$F413))</f>
        <v/>
      </c>
      <c r="B413" t="str" cm="1">
        <f t="array" ref="B413">IF($F413="","",INDEX(CUT_LIST!$B$6:$B$1000,$F413))</f>
        <v/>
      </c>
      <c r="C413" t="str" cm="1">
        <f t="array" ref="C413">IF($F413="","",INDEX(CUT_LIST!$C$6:$C$1000,$F413))</f>
        <v/>
      </c>
      <c r="D413" t="str">
        <f>IF($F413="","",
  MIN(
    INDEX(CUT_LIST!$D$6:$D$1000,$F413),
    N(INDEX(CUT_LIST!$G$6:$G$1000,$F413))
  )
)</f>
        <v/>
      </c>
      <c r="E413" t="str" cm="1">
        <f t="array" ref="E413">IF($F413="","",INDEX(CUT_LIST!$H$6:$H$1000,$F413))</f>
        <v/>
      </c>
      <c r="F413" t="str" cm="1">
        <f t="array" ref="F413">IFERROR(
  SMALL(
    IF(
      (TRIM(UPPER(CUT_LIST!$F$6:$F$1000))="YES")*(N(CUT_LIST!$G$6:$G$1000)&gt;0),
      ROW(CUT_LIST!$F$6:$F$1000)-ROW(CUT_LIST!$F$6)+1
    ),
    ROWS($F$7:F413)
  ),
"")</f>
        <v/>
      </c>
    </row>
    <row r="414" spans="1:6">
      <c r="A414" t="str" cm="1">
        <f t="array" ref="A414">IF($F414="","",INDEX(CUT_LIST!$A$6:$A$1000,$F414))</f>
        <v/>
      </c>
      <c r="B414" t="str" cm="1">
        <f t="array" ref="B414">IF($F414="","",INDEX(CUT_LIST!$B$6:$B$1000,$F414))</f>
        <v/>
      </c>
      <c r="C414" t="str" cm="1">
        <f t="array" ref="C414">IF($F414="","",INDEX(CUT_LIST!$C$6:$C$1000,$F414))</f>
        <v/>
      </c>
      <c r="D414" t="str">
        <f>IF($F414="","",
  MIN(
    INDEX(CUT_LIST!$D$6:$D$1000,$F414),
    N(INDEX(CUT_LIST!$G$6:$G$1000,$F414))
  )
)</f>
        <v/>
      </c>
      <c r="E414" t="str" cm="1">
        <f t="array" ref="E414">IF($F414="","",INDEX(CUT_LIST!$H$6:$H$1000,$F414))</f>
        <v/>
      </c>
      <c r="F414" t="str" cm="1">
        <f t="array" ref="F414">IFERROR(
  SMALL(
    IF(
      (TRIM(UPPER(CUT_LIST!$F$6:$F$1000))="YES")*(N(CUT_LIST!$G$6:$G$1000)&gt;0),
      ROW(CUT_LIST!$F$6:$F$1000)-ROW(CUT_LIST!$F$6)+1
    ),
    ROWS($F$7:F414)
  ),
"")</f>
        <v/>
      </c>
    </row>
    <row r="415" spans="1:6">
      <c r="A415" t="str" cm="1">
        <f t="array" ref="A415">IF($F415="","",INDEX(CUT_LIST!$A$6:$A$1000,$F415))</f>
        <v/>
      </c>
      <c r="B415" t="str" cm="1">
        <f t="array" ref="B415">IF($F415="","",INDEX(CUT_LIST!$B$6:$B$1000,$F415))</f>
        <v/>
      </c>
      <c r="C415" t="str" cm="1">
        <f t="array" ref="C415">IF($F415="","",INDEX(CUT_LIST!$C$6:$C$1000,$F415))</f>
        <v/>
      </c>
      <c r="D415" t="str">
        <f>IF($F415="","",
  MIN(
    INDEX(CUT_LIST!$D$6:$D$1000,$F415),
    N(INDEX(CUT_LIST!$G$6:$G$1000,$F415))
  )
)</f>
        <v/>
      </c>
      <c r="E415" t="str" cm="1">
        <f t="array" ref="E415">IF($F415="","",INDEX(CUT_LIST!$H$6:$H$1000,$F415))</f>
        <v/>
      </c>
      <c r="F415" t="str" cm="1">
        <f t="array" ref="F415">IFERROR(
  SMALL(
    IF(
      (TRIM(UPPER(CUT_LIST!$F$6:$F$1000))="YES")*(N(CUT_LIST!$G$6:$G$1000)&gt;0),
      ROW(CUT_LIST!$F$6:$F$1000)-ROW(CUT_LIST!$F$6)+1
    ),
    ROWS($F$7:F415)
  ),
"")</f>
        <v/>
      </c>
    </row>
    <row r="416" spans="1:6">
      <c r="A416" t="str" cm="1">
        <f t="array" ref="A416">IF($F416="","",INDEX(CUT_LIST!$A$6:$A$1000,$F416))</f>
        <v/>
      </c>
      <c r="B416" t="str" cm="1">
        <f t="array" ref="B416">IF($F416="","",INDEX(CUT_LIST!$B$6:$B$1000,$F416))</f>
        <v/>
      </c>
      <c r="C416" t="str" cm="1">
        <f t="array" ref="C416">IF($F416="","",INDEX(CUT_LIST!$C$6:$C$1000,$F416))</f>
        <v/>
      </c>
      <c r="D416" t="str">
        <f>IF($F416="","",
  MIN(
    INDEX(CUT_LIST!$D$6:$D$1000,$F416),
    N(INDEX(CUT_LIST!$G$6:$G$1000,$F416))
  )
)</f>
        <v/>
      </c>
      <c r="E416" t="str" cm="1">
        <f t="array" ref="E416">IF($F416="","",INDEX(CUT_LIST!$H$6:$H$1000,$F416))</f>
        <v/>
      </c>
      <c r="F416" t="str" cm="1">
        <f t="array" ref="F416">IFERROR(
  SMALL(
    IF(
      (TRIM(UPPER(CUT_LIST!$F$6:$F$1000))="YES")*(N(CUT_LIST!$G$6:$G$1000)&gt;0),
      ROW(CUT_LIST!$F$6:$F$1000)-ROW(CUT_LIST!$F$6)+1
    ),
    ROWS($F$7:F416)
  ),
"")</f>
        <v/>
      </c>
    </row>
    <row r="417" spans="1:6">
      <c r="A417" t="str" cm="1">
        <f t="array" ref="A417">IF($F417="","",INDEX(CUT_LIST!$A$6:$A$1000,$F417))</f>
        <v/>
      </c>
      <c r="B417" t="str" cm="1">
        <f t="array" ref="B417">IF($F417="","",INDEX(CUT_LIST!$B$6:$B$1000,$F417))</f>
        <v/>
      </c>
      <c r="C417" t="str" cm="1">
        <f t="array" ref="C417">IF($F417="","",INDEX(CUT_LIST!$C$6:$C$1000,$F417))</f>
        <v/>
      </c>
      <c r="D417" t="str">
        <f>IF($F417="","",
  MIN(
    INDEX(CUT_LIST!$D$6:$D$1000,$F417),
    N(INDEX(CUT_LIST!$G$6:$G$1000,$F417))
  )
)</f>
        <v/>
      </c>
      <c r="E417" t="str" cm="1">
        <f t="array" ref="E417">IF($F417="","",INDEX(CUT_LIST!$H$6:$H$1000,$F417))</f>
        <v/>
      </c>
      <c r="F417" t="str" cm="1">
        <f t="array" ref="F417">IFERROR(
  SMALL(
    IF(
      (TRIM(UPPER(CUT_LIST!$F$6:$F$1000))="YES")*(N(CUT_LIST!$G$6:$G$1000)&gt;0),
      ROW(CUT_LIST!$F$6:$F$1000)-ROW(CUT_LIST!$F$6)+1
    ),
    ROWS($F$7:F417)
  ),
"")</f>
        <v/>
      </c>
    </row>
    <row r="418" spans="1:6">
      <c r="A418" t="str" cm="1">
        <f t="array" ref="A418">IF($F418="","",INDEX(CUT_LIST!$A$6:$A$1000,$F418))</f>
        <v/>
      </c>
      <c r="B418" t="str" cm="1">
        <f t="array" ref="B418">IF($F418="","",INDEX(CUT_LIST!$B$6:$B$1000,$F418))</f>
        <v/>
      </c>
      <c r="C418" t="str" cm="1">
        <f t="array" ref="C418">IF($F418="","",INDEX(CUT_LIST!$C$6:$C$1000,$F418))</f>
        <v/>
      </c>
      <c r="D418" t="str">
        <f>IF($F418="","",
  MIN(
    INDEX(CUT_LIST!$D$6:$D$1000,$F418),
    N(INDEX(CUT_LIST!$G$6:$G$1000,$F418))
  )
)</f>
        <v/>
      </c>
      <c r="E418" t="str" cm="1">
        <f t="array" ref="E418">IF($F418="","",INDEX(CUT_LIST!$H$6:$H$1000,$F418))</f>
        <v/>
      </c>
      <c r="F418" t="str" cm="1">
        <f t="array" ref="F418">IFERROR(
  SMALL(
    IF(
      (TRIM(UPPER(CUT_LIST!$F$6:$F$1000))="YES")*(N(CUT_LIST!$G$6:$G$1000)&gt;0),
      ROW(CUT_LIST!$F$6:$F$1000)-ROW(CUT_LIST!$F$6)+1
    ),
    ROWS($F$7:F418)
  ),
"")</f>
        <v/>
      </c>
    </row>
    <row r="419" spans="1:6">
      <c r="A419" t="str" cm="1">
        <f t="array" ref="A419">IF($F419="","",INDEX(CUT_LIST!$A$6:$A$1000,$F419))</f>
        <v/>
      </c>
      <c r="B419" t="str" cm="1">
        <f t="array" ref="B419">IF($F419="","",INDEX(CUT_LIST!$B$6:$B$1000,$F419))</f>
        <v/>
      </c>
      <c r="C419" t="str" cm="1">
        <f t="array" ref="C419">IF($F419="","",INDEX(CUT_LIST!$C$6:$C$1000,$F419))</f>
        <v/>
      </c>
      <c r="D419" t="str">
        <f>IF($F419="","",
  MIN(
    INDEX(CUT_LIST!$D$6:$D$1000,$F419),
    N(INDEX(CUT_LIST!$G$6:$G$1000,$F419))
  )
)</f>
        <v/>
      </c>
      <c r="E419" t="str" cm="1">
        <f t="array" ref="E419">IF($F419="","",INDEX(CUT_LIST!$H$6:$H$1000,$F419))</f>
        <v/>
      </c>
      <c r="F419" t="str" cm="1">
        <f t="array" ref="F419">IFERROR(
  SMALL(
    IF(
      (TRIM(UPPER(CUT_LIST!$F$6:$F$1000))="YES")*(N(CUT_LIST!$G$6:$G$1000)&gt;0),
      ROW(CUT_LIST!$F$6:$F$1000)-ROW(CUT_LIST!$F$6)+1
    ),
    ROWS($F$7:F419)
  ),
"")</f>
        <v/>
      </c>
    </row>
    <row r="420" spans="1:6">
      <c r="A420" t="str" cm="1">
        <f t="array" ref="A420">IF($F420="","",INDEX(CUT_LIST!$A$6:$A$1000,$F420))</f>
        <v/>
      </c>
      <c r="B420" t="str" cm="1">
        <f t="array" ref="B420">IF($F420="","",INDEX(CUT_LIST!$B$6:$B$1000,$F420))</f>
        <v/>
      </c>
      <c r="C420" t="str" cm="1">
        <f t="array" ref="C420">IF($F420="","",INDEX(CUT_LIST!$C$6:$C$1000,$F420))</f>
        <v/>
      </c>
      <c r="D420" t="str">
        <f>IF($F420="","",
  MIN(
    INDEX(CUT_LIST!$D$6:$D$1000,$F420),
    N(INDEX(CUT_LIST!$G$6:$G$1000,$F420))
  )
)</f>
        <v/>
      </c>
      <c r="E420" t="str" cm="1">
        <f t="array" ref="E420">IF($F420="","",INDEX(CUT_LIST!$H$6:$H$1000,$F420))</f>
        <v/>
      </c>
      <c r="F420" t="str" cm="1">
        <f t="array" ref="F420">IFERROR(
  SMALL(
    IF(
      (TRIM(UPPER(CUT_LIST!$F$6:$F$1000))="YES")*(N(CUT_LIST!$G$6:$G$1000)&gt;0),
      ROW(CUT_LIST!$F$6:$F$1000)-ROW(CUT_LIST!$F$6)+1
    ),
    ROWS($F$7:F420)
  ),
"")</f>
        <v/>
      </c>
    </row>
    <row r="421" spans="1:6">
      <c r="A421" t="str" cm="1">
        <f t="array" ref="A421">IF($F421="","",INDEX(CUT_LIST!$A$6:$A$1000,$F421))</f>
        <v/>
      </c>
      <c r="B421" t="str" cm="1">
        <f t="array" ref="B421">IF($F421="","",INDEX(CUT_LIST!$B$6:$B$1000,$F421))</f>
        <v/>
      </c>
      <c r="C421" t="str" cm="1">
        <f t="array" ref="C421">IF($F421="","",INDEX(CUT_LIST!$C$6:$C$1000,$F421))</f>
        <v/>
      </c>
      <c r="D421" t="str">
        <f>IF($F421="","",
  MIN(
    INDEX(CUT_LIST!$D$6:$D$1000,$F421),
    N(INDEX(CUT_LIST!$G$6:$G$1000,$F421))
  )
)</f>
        <v/>
      </c>
      <c r="E421" t="str" cm="1">
        <f t="array" ref="E421">IF($F421="","",INDEX(CUT_LIST!$H$6:$H$1000,$F421))</f>
        <v/>
      </c>
      <c r="F421" t="str" cm="1">
        <f t="array" ref="F421">IFERROR(
  SMALL(
    IF(
      (TRIM(UPPER(CUT_LIST!$F$6:$F$1000))="YES")*(N(CUT_LIST!$G$6:$G$1000)&gt;0),
      ROW(CUT_LIST!$F$6:$F$1000)-ROW(CUT_LIST!$F$6)+1
    ),
    ROWS($F$7:F421)
  ),
"")</f>
        <v/>
      </c>
    </row>
    <row r="422" spans="1:6">
      <c r="A422" t="str" cm="1">
        <f t="array" ref="A422">IF($F422="","",INDEX(CUT_LIST!$A$6:$A$1000,$F422))</f>
        <v/>
      </c>
      <c r="B422" t="str" cm="1">
        <f t="array" ref="B422">IF($F422="","",INDEX(CUT_LIST!$B$6:$B$1000,$F422))</f>
        <v/>
      </c>
      <c r="C422" t="str" cm="1">
        <f t="array" ref="C422">IF($F422="","",INDEX(CUT_LIST!$C$6:$C$1000,$F422))</f>
        <v/>
      </c>
      <c r="D422" t="str">
        <f>IF($F422="","",
  MIN(
    INDEX(CUT_LIST!$D$6:$D$1000,$F422),
    N(INDEX(CUT_LIST!$G$6:$G$1000,$F422))
  )
)</f>
        <v/>
      </c>
      <c r="E422" t="str" cm="1">
        <f t="array" ref="E422">IF($F422="","",INDEX(CUT_LIST!$H$6:$H$1000,$F422))</f>
        <v/>
      </c>
      <c r="F422" t="str" cm="1">
        <f t="array" ref="F422">IFERROR(
  SMALL(
    IF(
      (TRIM(UPPER(CUT_LIST!$F$6:$F$1000))="YES")*(N(CUT_LIST!$G$6:$G$1000)&gt;0),
      ROW(CUT_LIST!$F$6:$F$1000)-ROW(CUT_LIST!$F$6)+1
    ),
    ROWS($F$7:F422)
  ),
"")</f>
        <v/>
      </c>
    </row>
    <row r="423" spans="1:6">
      <c r="A423" t="str" cm="1">
        <f t="array" ref="A423">IF($F423="","",INDEX(CUT_LIST!$A$6:$A$1000,$F423))</f>
        <v/>
      </c>
      <c r="B423" t="str" cm="1">
        <f t="array" ref="B423">IF($F423="","",INDEX(CUT_LIST!$B$6:$B$1000,$F423))</f>
        <v/>
      </c>
      <c r="C423" t="str" cm="1">
        <f t="array" ref="C423">IF($F423="","",INDEX(CUT_LIST!$C$6:$C$1000,$F423))</f>
        <v/>
      </c>
      <c r="D423" t="str">
        <f>IF($F423="","",
  MIN(
    INDEX(CUT_LIST!$D$6:$D$1000,$F423),
    N(INDEX(CUT_LIST!$G$6:$G$1000,$F423))
  )
)</f>
        <v/>
      </c>
      <c r="E423" t="str" cm="1">
        <f t="array" ref="E423">IF($F423="","",INDEX(CUT_LIST!$H$6:$H$1000,$F423))</f>
        <v/>
      </c>
      <c r="F423" t="str" cm="1">
        <f t="array" ref="F423">IFERROR(
  SMALL(
    IF(
      (TRIM(UPPER(CUT_LIST!$F$6:$F$1000))="YES")*(N(CUT_LIST!$G$6:$G$1000)&gt;0),
      ROW(CUT_LIST!$F$6:$F$1000)-ROW(CUT_LIST!$F$6)+1
    ),
    ROWS($F$7:F423)
  ),
"")</f>
        <v/>
      </c>
    </row>
    <row r="424" spans="1:6">
      <c r="A424" t="str" cm="1">
        <f t="array" ref="A424">IF($F424="","",INDEX(CUT_LIST!$A$6:$A$1000,$F424))</f>
        <v/>
      </c>
      <c r="B424" t="str" cm="1">
        <f t="array" ref="B424">IF($F424="","",INDEX(CUT_LIST!$B$6:$B$1000,$F424))</f>
        <v/>
      </c>
      <c r="C424" t="str" cm="1">
        <f t="array" ref="C424">IF($F424="","",INDEX(CUT_LIST!$C$6:$C$1000,$F424))</f>
        <v/>
      </c>
      <c r="D424" t="str">
        <f>IF($F424="","",
  MIN(
    INDEX(CUT_LIST!$D$6:$D$1000,$F424),
    N(INDEX(CUT_LIST!$G$6:$G$1000,$F424))
  )
)</f>
        <v/>
      </c>
      <c r="E424" t="str" cm="1">
        <f t="array" ref="E424">IF($F424="","",INDEX(CUT_LIST!$H$6:$H$1000,$F424))</f>
        <v/>
      </c>
      <c r="F424" t="str" cm="1">
        <f t="array" ref="F424">IFERROR(
  SMALL(
    IF(
      (TRIM(UPPER(CUT_LIST!$F$6:$F$1000))="YES")*(N(CUT_LIST!$G$6:$G$1000)&gt;0),
      ROW(CUT_LIST!$F$6:$F$1000)-ROW(CUT_LIST!$F$6)+1
    ),
    ROWS($F$7:F424)
  ),
"")</f>
        <v/>
      </c>
    </row>
    <row r="425" spans="1:6">
      <c r="A425" t="str" cm="1">
        <f t="array" ref="A425">IF($F425="","",INDEX(CUT_LIST!$A$6:$A$1000,$F425))</f>
        <v/>
      </c>
      <c r="B425" t="str" cm="1">
        <f t="array" ref="B425">IF($F425="","",INDEX(CUT_LIST!$B$6:$B$1000,$F425))</f>
        <v/>
      </c>
      <c r="C425" t="str" cm="1">
        <f t="array" ref="C425">IF($F425="","",INDEX(CUT_LIST!$C$6:$C$1000,$F425))</f>
        <v/>
      </c>
      <c r="D425" t="str">
        <f>IF($F425="","",
  MIN(
    INDEX(CUT_LIST!$D$6:$D$1000,$F425),
    N(INDEX(CUT_LIST!$G$6:$G$1000,$F425))
  )
)</f>
        <v/>
      </c>
      <c r="E425" t="str" cm="1">
        <f t="array" ref="E425">IF($F425="","",INDEX(CUT_LIST!$H$6:$H$1000,$F425))</f>
        <v/>
      </c>
      <c r="F425" t="str" cm="1">
        <f t="array" ref="F425">IFERROR(
  SMALL(
    IF(
      (TRIM(UPPER(CUT_LIST!$F$6:$F$1000))="YES")*(N(CUT_LIST!$G$6:$G$1000)&gt;0),
      ROW(CUT_LIST!$F$6:$F$1000)-ROW(CUT_LIST!$F$6)+1
    ),
    ROWS($F$7:F425)
  ),
"")</f>
        <v/>
      </c>
    </row>
    <row r="426" spans="1:6">
      <c r="A426" t="str" cm="1">
        <f t="array" ref="A426">IF($F426="","",INDEX(CUT_LIST!$A$6:$A$1000,$F426))</f>
        <v/>
      </c>
      <c r="B426" t="str" cm="1">
        <f t="array" ref="B426">IF($F426="","",INDEX(CUT_LIST!$B$6:$B$1000,$F426))</f>
        <v/>
      </c>
      <c r="C426" t="str" cm="1">
        <f t="array" ref="C426">IF($F426="","",INDEX(CUT_LIST!$C$6:$C$1000,$F426))</f>
        <v/>
      </c>
      <c r="D426" t="str">
        <f>IF($F426="","",
  MIN(
    INDEX(CUT_LIST!$D$6:$D$1000,$F426),
    N(INDEX(CUT_LIST!$G$6:$G$1000,$F426))
  )
)</f>
        <v/>
      </c>
      <c r="E426" t="str" cm="1">
        <f t="array" ref="E426">IF($F426="","",INDEX(CUT_LIST!$H$6:$H$1000,$F426))</f>
        <v/>
      </c>
      <c r="F426" t="str" cm="1">
        <f t="array" ref="F426">IFERROR(
  SMALL(
    IF(
      (TRIM(UPPER(CUT_LIST!$F$6:$F$1000))="YES")*(N(CUT_LIST!$G$6:$G$1000)&gt;0),
      ROW(CUT_LIST!$F$6:$F$1000)-ROW(CUT_LIST!$F$6)+1
    ),
    ROWS($F$7:F426)
  ),
"")</f>
        <v/>
      </c>
    </row>
    <row r="427" spans="1:6">
      <c r="A427" t="str" cm="1">
        <f t="array" ref="A427">IF($F427="","",INDEX(CUT_LIST!$A$6:$A$1000,$F427))</f>
        <v/>
      </c>
      <c r="B427" t="str" cm="1">
        <f t="array" ref="B427">IF($F427="","",INDEX(CUT_LIST!$B$6:$B$1000,$F427))</f>
        <v/>
      </c>
      <c r="C427" t="str" cm="1">
        <f t="array" ref="C427">IF($F427="","",INDEX(CUT_LIST!$C$6:$C$1000,$F427))</f>
        <v/>
      </c>
      <c r="D427" t="str">
        <f>IF($F427="","",
  MIN(
    INDEX(CUT_LIST!$D$6:$D$1000,$F427),
    N(INDEX(CUT_LIST!$G$6:$G$1000,$F427))
  )
)</f>
        <v/>
      </c>
      <c r="E427" t="str" cm="1">
        <f t="array" ref="E427">IF($F427="","",INDEX(CUT_LIST!$H$6:$H$1000,$F427))</f>
        <v/>
      </c>
      <c r="F427" t="str" cm="1">
        <f t="array" ref="F427">IFERROR(
  SMALL(
    IF(
      (TRIM(UPPER(CUT_LIST!$F$6:$F$1000))="YES")*(N(CUT_LIST!$G$6:$G$1000)&gt;0),
      ROW(CUT_LIST!$F$6:$F$1000)-ROW(CUT_LIST!$F$6)+1
    ),
    ROWS($F$7:F427)
  ),
"")</f>
        <v/>
      </c>
    </row>
    <row r="428" spans="1:6">
      <c r="A428" t="str" cm="1">
        <f t="array" ref="A428">IF($F428="","",INDEX(CUT_LIST!$A$6:$A$1000,$F428))</f>
        <v/>
      </c>
      <c r="B428" t="str" cm="1">
        <f t="array" ref="B428">IF($F428="","",INDEX(CUT_LIST!$B$6:$B$1000,$F428))</f>
        <v/>
      </c>
      <c r="C428" t="str" cm="1">
        <f t="array" ref="C428">IF($F428="","",INDEX(CUT_LIST!$C$6:$C$1000,$F428))</f>
        <v/>
      </c>
      <c r="D428" t="str">
        <f>IF($F428="","",
  MIN(
    INDEX(CUT_LIST!$D$6:$D$1000,$F428),
    N(INDEX(CUT_LIST!$G$6:$G$1000,$F428))
  )
)</f>
        <v/>
      </c>
      <c r="E428" t="str" cm="1">
        <f t="array" ref="E428">IF($F428="","",INDEX(CUT_LIST!$H$6:$H$1000,$F428))</f>
        <v/>
      </c>
      <c r="F428" t="str" cm="1">
        <f t="array" ref="F428">IFERROR(
  SMALL(
    IF(
      (TRIM(UPPER(CUT_LIST!$F$6:$F$1000))="YES")*(N(CUT_LIST!$G$6:$G$1000)&gt;0),
      ROW(CUT_LIST!$F$6:$F$1000)-ROW(CUT_LIST!$F$6)+1
    ),
    ROWS($F$7:F428)
  ),
"")</f>
        <v/>
      </c>
    </row>
    <row r="429" spans="1:6">
      <c r="A429" t="str" cm="1">
        <f t="array" ref="A429">IF($F429="","",INDEX(CUT_LIST!$A$6:$A$1000,$F429))</f>
        <v/>
      </c>
      <c r="B429" t="str" cm="1">
        <f t="array" ref="B429">IF($F429="","",INDEX(CUT_LIST!$B$6:$B$1000,$F429))</f>
        <v/>
      </c>
      <c r="C429" t="str" cm="1">
        <f t="array" ref="C429">IF($F429="","",INDEX(CUT_LIST!$C$6:$C$1000,$F429))</f>
        <v/>
      </c>
      <c r="D429" t="str">
        <f>IF($F429="","",
  MIN(
    INDEX(CUT_LIST!$D$6:$D$1000,$F429),
    N(INDEX(CUT_LIST!$G$6:$G$1000,$F429))
  )
)</f>
        <v/>
      </c>
      <c r="E429" t="str" cm="1">
        <f t="array" ref="E429">IF($F429="","",INDEX(CUT_LIST!$H$6:$H$1000,$F429))</f>
        <v/>
      </c>
      <c r="F429" t="str" cm="1">
        <f t="array" ref="F429">IFERROR(
  SMALL(
    IF(
      (TRIM(UPPER(CUT_LIST!$F$6:$F$1000))="YES")*(N(CUT_LIST!$G$6:$G$1000)&gt;0),
      ROW(CUT_LIST!$F$6:$F$1000)-ROW(CUT_LIST!$F$6)+1
    ),
    ROWS($F$7:F429)
  ),
"")</f>
        <v/>
      </c>
    </row>
    <row r="430" spans="1:6">
      <c r="A430" t="str" cm="1">
        <f t="array" ref="A430">IF($F430="","",INDEX(CUT_LIST!$A$6:$A$1000,$F430))</f>
        <v/>
      </c>
      <c r="B430" t="str" cm="1">
        <f t="array" ref="B430">IF($F430="","",INDEX(CUT_LIST!$B$6:$B$1000,$F430))</f>
        <v/>
      </c>
      <c r="C430" t="str" cm="1">
        <f t="array" ref="C430">IF($F430="","",INDEX(CUT_LIST!$C$6:$C$1000,$F430))</f>
        <v/>
      </c>
      <c r="D430" t="str">
        <f>IF($F430="","",
  MIN(
    INDEX(CUT_LIST!$D$6:$D$1000,$F430),
    N(INDEX(CUT_LIST!$G$6:$G$1000,$F430))
  )
)</f>
        <v/>
      </c>
      <c r="E430" t="str" cm="1">
        <f t="array" ref="E430">IF($F430="","",INDEX(CUT_LIST!$H$6:$H$1000,$F430))</f>
        <v/>
      </c>
      <c r="F430" t="str" cm="1">
        <f t="array" ref="F430">IFERROR(
  SMALL(
    IF(
      (TRIM(UPPER(CUT_LIST!$F$6:$F$1000))="YES")*(N(CUT_LIST!$G$6:$G$1000)&gt;0),
      ROW(CUT_LIST!$F$6:$F$1000)-ROW(CUT_LIST!$F$6)+1
    ),
    ROWS($F$7:F430)
  ),
"")</f>
        <v/>
      </c>
    </row>
    <row r="431" spans="1:6">
      <c r="A431" t="str" cm="1">
        <f t="array" ref="A431">IF($F431="","",INDEX(CUT_LIST!$A$6:$A$1000,$F431))</f>
        <v/>
      </c>
      <c r="B431" t="str" cm="1">
        <f t="array" ref="B431">IF($F431="","",INDEX(CUT_LIST!$B$6:$B$1000,$F431))</f>
        <v/>
      </c>
      <c r="C431" t="str" cm="1">
        <f t="array" ref="C431">IF($F431="","",INDEX(CUT_LIST!$C$6:$C$1000,$F431))</f>
        <v/>
      </c>
      <c r="D431" t="str">
        <f>IF($F431="","",
  MIN(
    INDEX(CUT_LIST!$D$6:$D$1000,$F431),
    N(INDEX(CUT_LIST!$G$6:$G$1000,$F431))
  )
)</f>
        <v/>
      </c>
      <c r="E431" t="str" cm="1">
        <f t="array" ref="E431">IF($F431="","",INDEX(CUT_LIST!$H$6:$H$1000,$F431))</f>
        <v/>
      </c>
      <c r="F431" t="str" cm="1">
        <f t="array" ref="F431">IFERROR(
  SMALL(
    IF(
      (TRIM(UPPER(CUT_LIST!$F$6:$F$1000))="YES")*(N(CUT_LIST!$G$6:$G$1000)&gt;0),
      ROW(CUT_LIST!$F$6:$F$1000)-ROW(CUT_LIST!$F$6)+1
    ),
    ROWS($F$7:F431)
  ),
"")</f>
        <v/>
      </c>
    </row>
    <row r="432" spans="1:6">
      <c r="A432" t="str" cm="1">
        <f t="array" ref="A432">IF($F432="","",INDEX(CUT_LIST!$A$6:$A$1000,$F432))</f>
        <v/>
      </c>
      <c r="B432" t="str" cm="1">
        <f t="array" ref="B432">IF($F432="","",INDEX(CUT_LIST!$B$6:$B$1000,$F432))</f>
        <v/>
      </c>
      <c r="C432" t="str" cm="1">
        <f t="array" ref="C432">IF($F432="","",INDEX(CUT_LIST!$C$6:$C$1000,$F432))</f>
        <v/>
      </c>
      <c r="D432" t="str">
        <f>IF($F432="","",
  MIN(
    INDEX(CUT_LIST!$D$6:$D$1000,$F432),
    N(INDEX(CUT_LIST!$G$6:$G$1000,$F432))
  )
)</f>
        <v/>
      </c>
      <c r="E432" t="str" cm="1">
        <f t="array" ref="E432">IF($F432="","",INDEX(CUT_LIST!$H$6:$H$1000,$F432))</f>
        <v/>
      </c>
      <c r="F432" t="str" cm="1">
        <f t="array" ref="F432">IFERROR(
  SMALL(
    IF(
      (TRIM(UPPER(CUT_LIST!$F$6:$F$1000))="YES")*(N(CUT_LIST!$G$6:$G$1000)&gt;0),
      ROW(CUT_LIST!$F$6:$F$1000)-ROW(CUT_LIST!$F$6)+1
    ),
    ROWS($F$7:F432)
  ),
"")</f>
        <v/>
      </c>
    </row>
    <row r="433" spans="1:6">
      <c r="A433" t="str" cm="1">
        <f t="array" ref="A433">IF($F433="","",INDEX(CUT_LIST!$A$6:$A$1000,$F433))</f>
        <v/>
      </c>
      <c r="B433" t="str" cm="1">
        <f t="array" ref="B433">IF($F433="","",INDEX(CUT_LIST!$B$6:$B$1000,$F433))</f>
        <v/>
      </c>
      <c r="C433" t="str" cm="1">
        <f t="array" ref="C433">IF($F433="","",INDEX(CUT_LIST!$C$6:$C$1000,$F433))</f>
        <v/>
      </c>
      <c r="D433" t="str">
        <f>IF($F433="","",
  MIN(
    INDEX(CUT_LIST!$D$6:$D$1000,$F433),
    N(INDEX(CUT_LIST!$G$6:$G$1000,$F433))
  )
)</f>
        <v/>
      </c>
      <c r="E433" t="str" cm="1">
        <f t="array" ref="E433">IF($F433="","",INDEX(CUT_LIST!$H$6:$H$1000,$F433))</f>
        <v/>
      </c>
      <c r="F433" t="str" cm="1">
        <f t="array" ref="F433">IFERROR(
  SMALL(
    IF(
      (TRIM(UPPER(CUT_LIST!$F$6:$F$1000))="YES")*(N(CUT_LIST!$G$6:$G$1000)&gt;0),
      ROW(CUT_LIST!$F$6:$F$1000)-ROW(CUT_LIST!$F$6)+1
    ),
    ROWS($F$7:F433)
  ),
"")</f>
        <v/>
      </c>
    </row>
    <row r="434" spans="1:6">
      <c r="A434" t="str" cm="1">
        <f t="array" ref="A434">IF($F434="","",INDEX(CUT_LIST!$A$6:$A$1000,$F434))</f>
        <v/>
      </c>
      <c r="B434" t="str" cm="1">
        <f t="array" ref="B434">IF($F434="","",INDEX(CUT_LIST!$B$6:$B$1000,$F434))</f>
        <v/>
      </c>
      <c r="C434" t="str" cm="1">
        <f t="array" ref="C434">IF($F434="","",INDEX(CUT_LIST!$C$6:$C$1000,$F434))</f>
        <v/>
      </c>
      <c r="D434" t="str">
        <f>IF($F434="","",
  MIN(
    INDEX(CUT_LIST!$D$6:$D$1000,$F434),
    N(INDEX(CUT_LIST!$G$6:$G$1000,$F434))
  )
)</f>
        <v/>
      </c>
      <c r="E434" t="str" cm="1">
        <f t="array" ref="E434">IF($F434="","",INDEX(CUT_LIST!$H$6:$H$1000,$F434))</f>
        <v/>
      </c>
      <c r="F434" t="str" cm="1">
        <f t="array" ref="F434">IFERROR(
  SMALL(
    IF(
      (TRIM(UPPER(CUT_LIST!$F$6:$F$1000))="YES")*(N(CUT_LIST!$G$6:$G$1000)&gt;0),
      ROW(CUT_LIST!$F$6:$F$1000)-ROW(CUT_LIST!$F$6)+1
    ),
    ROWS($F$7:F434)
  ),
"")</f>
        <v/>
      </c>
    </row>
    <row r="435" spans="1:6">
      <c r="A435" t="str" cm="1">
        <f t="array" ref="A435">IF($F435="","",INDEX(CUT_LIST!$A$6:$A$1000,$F435))</f>
        <v/>
      </c>
      <c r="B435" t="str" cm="1">
        <f t="array" ref="B435">IF($F435="","",INDEX(CUT_LIST!$B$6:$B$1000,$F435))</f>
        <v/>
      </c>
      <c r="C435" t="str" cm="1">
        <f t="array" ref="C435">IF($F435="","",INDEX(CUT_LIST!$C$6:$C$1000,$F435))</f>
        <v/>
      </c>
      <c r="D435" t="str">
        <f>IF($F435="","",
  MIN(
    INDEX(CUT_LIST!$D$6:$D$1000,$F435),
    N(INDEX(CUT_LIST!$G$6:$G$1000,$F435))
  )
)</f>
        <v/>
      </c>
      <c r="E435" t="str" cm="1">
        <f t="array" ref="E435">IF($F435="","",INDEX(CUT_LIST!$H$6:$H$1000,$F435))</f>
        <v/>
      </c>
      <c r="F435" t="str" cm="1">
        <f t="array" ref="F435">IFERROR(
  SMALL(
    IF(
      (TRIM(UPPER(CUT_LIST!$F$6:$F$1000))="YES")*(N(CUT_LIST!$G$6:$G$1000)&gt;0),
      ROW(CUT_LIST!$F$6:$F$1000)-ROW(CUT_LIST!$F$6)+1
    ),
    ROWS($F$7:F435)
  ),
"")</f>
        <v/>
      </c>
    </row>
    <row r="436" spans="1:6">
      <c r="A436" t="str" cm="1">
        <f t="array" ref="A436">IF($F436="","",INDEX(CUT_LIST!$A$6:$A$1000,$F436))</f>
        <v/>
      </c>
      <c r="B436" t="str" cm="1">
        <f t="array" ref="B436">IF($F436="","",INDEX(CUT_LIST!$B$6:$B$1000,$F436))</f>
        <v/>
      </c>
      <c r="C436" t="str" cm="1">
        <f t="array" ref="C436">IF($F436="","",INDEX(CUT_LIST!$C$6:$C$1000,$F436))</f>
        <v/>
      </c>
      <c r="D436" t="str">
        <f>IF($F436="","",
  MIN(
    INDEX(CUT_LIST!$D$6:$D$1000,$F436),
    N(INDEX(CUT_LIST!$G$6:$G$1000,$F436))
  )
)</f>
        <v/>
      </c>
      <c r="E436" t="str" cm="1">
        <f t="array" ref="E436">IF($F436="","",INDEX(CUT_LIST!$H$6:$H$1000,$F436))</f>
        <v/>
      </c>
      <c r="F436" t="str" cm="1">
        <f t="array" ref="F436">IFERROR(
  SMALL(
    IF(
      (TRIM(UPPER(CUT_LIST!$F$6:$F$1000))="YES")*(N(CUT_LIST!$G$6:$G$1000)&gt;0),
      ROW(CUT_LIST!$F$6:$F$1000)-ROW(CUT_LIST!$F$6)+1
    ),
    ROWS($F$7:F436)
  ),
"")</f>
        <v/>
      </c>
    </row>
    <row r="437" spans="1:6">
      <c r="A437" t="str" cm="1">
        <f t="array" ref="A437">IF($F437="","",INDEX(CUT_LIST!$A$6:$A$1000,$F437))</f>
        <v/>
      </c>
      <c r="B437" t="str" cm="1">
        <f t="array" ref="B437">IF($F437="","",INDEX(CUT_LIST!$B$6:$B$1000,$F437))</f>
        <v/>
      </c>
      <c r="C437" t="str" cm="1">
        <f t="array" ref="C437">IF($F437="","",INDEX(CUT_LIST!$C$6:$C$1000,$F437))</f>
        <v/>
      </c>
      <c r="D437" t="str">
        <f>IF($F437="","",
  MIN(
    INDEX(CUT_LIST!$D$6:$D$1000,$F437),
    N(INDEX(CUT_LIST!$G$6:$G$1000,$F437))
  )
)</f>
        <v/>
      </c>
      <c r="E437" t="str" cm="1">
        <f t="array" ref="E437">IF($F437="","",INDEX(CUT_LIST!$H$6:$H$1000,$F437))</f>
        <v/>
      </c>
      <c r="F437" t="str" cm="1">
        <f t="array" ref="F437">IFERROR(
  SMALL(
    IF(
      (TRIM(UPPER(CUT_LIST!$F$6:$F$1000))="YES")*(N(CUT_LIST!$G$6:$G$1000)&gt;0),
      ROW(CUT_LIST!$F$6:$F$1000)-ROW(CUT_LIST!$F$6)+1
    ),
    ROWS($F$7:F437)
  ),
"")</f>
        <v/>
      </c>
    </row>
    <row r="438" spans="1:6">
      <c r="A438" t="str" cm="1">
        <f t="array" ref="A438">IF($F438="","",INDEX(CUT_LIST!$A$6:$A$1000,$F438))</f>
        <v/>
      </c>
      <c r="B438" t="str" cm="1">
        <f t="array" ref="B438">IF($F438="","",INDEX(CUT_LIST!$B$6:$B$1000,$F438))</f>
        <v/>
      </c>
      <c r="C438" t="str" cm="1">
        <f t="array" ref="C438">IF($F438="","",INDEX(CUT_LIST!$C$6:$C$1000,$F438))</f>
        <v/>
      </c>
      <c r="D438" t="str">
        <f>IF($F438="","",
  MIN(
    INDEX(CUT_LIST!$D$6:$D$1000,$F438),
    N(INDEX(CUT_LIST!$G$6:$G$1000,$F438))
  )
)</f>
        <v/>
      </c>
      <c r="E438" t="str" cm="1">
        <f t="array" ref="E438">IF($F438="","",INDEX(CUT_LIST!$H$6:$H$1000,$F438))</f>
        <v/>
      </c>
      <c r="F438" t="str" cm="1">
        <f t="array" ref="F438">IFERROR(
  SMALL(
    IF(
      (TRIM(UPPER(CUT_LIST!$F$6:$F$1000))="YES")*(N(CUT_LIST!$G$6:$G$1000)&gt;0),
      ROW(CUT_LIST!$F$6:$F$1000)-ROW(CUT_LIST!$F$6)+1
    ),
    ROWS($F$7:F438)
  ),
"")</f>
        <v/>
      </c>
    </row>
    <row r="439" spans="1:6">
      <c r="A439" t="str" cm="1">
        <f t="array" ref="A439">IF($F439="","",INDEX(CUT_LIST!$A$6:$A$1000,$F439))</f>
        <v/>
      </c>
      <c r="B439" t="str" cm="1">
        <f t="array" ref="B439">IF($F439="","",INDEX(CUT_LIST!$B$6:$B$1000,$F439))</f>
        <v/>
      </c>
      <c r="C439" t="str" cm="1">
        <f t="array" ref="C439">IF($F439="","",INDEX(CUT_LIST!$C$6:$C$1000,$F439))</f>
        <v/>
      </c>
      <c r="D439" t="str">
        <f>IF($F439="","",
  MIN(
    INDEX(CUT_LIST!$D$6:$D$1000,$F439),
    N(INDEX(CUT_LIST!$G$6:$G$1000,$F439))
  )
)</f>
        <v/>
      </c>
      <c r="E439" t="str" cm="1">
        <f t="array" ref="E439">IF($F439="","",INDEX(CUT_LIST!$H$6:$H$1000,$F439))</f>
        <v/>
      </c>
      <c r="F439" t="str" cm="1">
        <f t="array" ref="F439">IFERROR(
  SMALL(
    IF(
      (TRIM(UPPER(CUT_LIST!$F$6:$F$1000))="YES")*(N(CUT_LIST!$G$6:$G$1000)&gt;0),
      ROW(CUT_LIST!$F$6:$F$1000)-ROW(CUT_LIST!$F$6)+1
    ),
    ROWS($F$7:F439)
  ),
"")</f>
        <v/>
      </c>
    </row>
    <row r="440" spans="1:6">
      <c r="A440" t="str" cm="1">
        <f t="array" ref="A440">IF($F440="","",INDEX(CUT_LIST!$A$6:$A$1000,$F440))</f>
        <v/>
      </c>
      <c r="B440" t="str" cm="1">
        <f t="array" ref="B440">IF($F440="","",INDEX(CUT_LIST!$B$6:$B$1000,$F440))</f>
        <v/>
      </c>
      <c r="C440" t="str" cm="1">
        <f t="array" ref="C440">IF($F440="","",INDEX(CUT_LIST!$C$6:$C$1000,$F440))</f>
        <v/>
      </c>
      <c r="D440" t="str">
        <f>IF($F440="","",
  MIN(
    INDEX(CUT_LIST!$D$6:$D$1000,$F440),
    N(INDEX(CUT_LIST!$G$6:$G$1000,$F440))
  )
)</f>
        <v/>
      </c>
      <c r="E440" t="str" cm="1">
        <f t="array" ref="E440">IF($F440="","",INDEX(CUT_LIST!$H$6:$H$1000,$F440))</f>
        <v/>
      </c>
      <c r="F440" t="str" cm="1">
        <f t="array" ref="F440">IFERROR(
  SMALL(
    IF(
      (TRIM(UPPER(CUT_LIST!$F$6:$F$1000))="YES")*(N(CUT_LIST!$G$6:$G$1000)&gt;0),
      ROW(CUT_LIST!$F$6:$F$1000)-ROW(CUT_LIST!$F$6)+1
    ),
    ROWS($F$7:F440)
  ),
"")</f>
        <v/>
      </c>
    </row>
    <row r="441" spans="1:6">
      <c r="A441" t="str" cm="1">
        <f t="array" ref="A441">IF($F441="","",INDEX(CUT_LIST!$A$6:$A$1000,$F441))</f>
        <v/>
      </c>
      <c r="B441" t="str" cm="1">
        <f t="array" ref="B441">IF($F441="","",INDEX(CUT_LIST!$B$6:$B$1000,$F441))</f>
        <v/>
      </c>
      <c r="C441" t="str" cm="1">
        <f t="array" ref="C441">IF($F441="","",INDEX(CUT_LIST!$C$6:$C$1000,$F441))</f>
        <v/>
      </c>
      <c r="D441" t="str">
        <f>IF($F441="","",
  MIN(
    INDEX(CUT_LIST!$D$6:$D$1000,$F441),
    N(INDEX(CUT_LIST!$G$6:$G$1000,$F441))
  )
)</f>
        <v/>
      </c>
      <c r="E441" t="str" cm="1">
        <f t="array" ref="E441">IF($F441="","",INDEX(CUT_LIST!$H$6:$H$1000,$F441))</f>
        <v/>
      </c>
      <c r="F441" t="str" cm="1">
        <f t="array" ref="F441">IFERROR(
  SMALL(
    IF(
      (TRIM(UPPER(CUT_LIST!$F$6:$F$1000))="YES")*(N(CUT_LIST!$G$6:$G$1000)&gt;0),
      ROW(CUT_LIST!$F$6:$F$1000)-ROW(CUT_LIST!$F$6)+1
    ),
    ROWS($F$7:F441)
  ),
"")</f>
        <v/>
      </c>
    </row>
    <row r="442" spans="1:6">
      <c r="A442" t="str" cm="1">
        <f t="array" ref="A442">IF($F442="","",INDEX(CUT_LIST!$A$6:$A$1000,$F442))</f>
        <v/>
      </c>
      <c r="B442" t="str" cm="1">
        <f t="array" ref="B442">IF($F442="","",INDEX(CUT_LIST!$B$6:$B$1000,$F442))</f>
        <v/>
      </c>
      <c r="C442" t="str" cm="1">
        <f t="array" ref="C442">IF($F442="","",INDEX(CUT_LIST!$C$6:$C$1000,$F442))</f>
        <v/>
      </c>
      <c r="D442" t="str">
        <f>IF($F442="","",
  MIN(
    INDEX(CUT_LIST!$D$6:$D$1000,$F442),
    N(INDEX(CUT_LIST!$G$6:$G$1000,$F442))
  )
)</f>
        <v/>
      </c>
      <c r="E442" t="str" cm="1">
        <f t="array" ref="E442">IF($F442="","",INDEX(CUT_LIST!$H$6:$H$1000,$F442))</f>
        <v/>
      </c>
      <c r="F442" t="str" cm="1">
        <f t="array" ref="F442">IFERROR(
  SMALL(
    IF(
      (TRIM(UPPER(CUT_LIST!$F$6:$F$1000))="YES")*(N(CUT_LIST!$G$6:$G$1000)&gt;0),
      ROW(CUT_LIST!$F$6:$F$1000)-ROW(CUT_LIST!$F$6)+1
    ),
    ROWS($F$7:F442)
  ),
"")</f>
        <v/>
      </c>
    </row>
    <row r="443" spans="1:6">
      <c r="A443" t="str" cm="1">
        <f t="array" ref="A443">IF($F443="","",INDEX(CUT_LIST!$A$6:$A$1000,$F443))</f>
        <v/>
      </c>
      <c r="B443" t="str" cm="1">
        <f t="array" ref="B443">IF($F443="","",INDEX(CUT_LIST!$B$6:$B$1000,$F443))</f>
        <v/>
      </c>
      <c r="C443" t="str" cm="1">
        <f t="array" ref="C443">IF($F443="","",INDEX(CUT_LIST!$C$6:$C$1000,$F443))</f>
        <v/>
      </c>
      <c r="D443" t="str">
        <f>IF($F443="","",
  MIN(
    INDEX(CUT_LIST!$D$6:$D$1000,$F443),
    N(INDEX(CUT_LIST!$G$6:$G$1000,$F443))
  )
)</f>
        <v/>
      </c>
      <c r="E443" t="str" cm="1">
        <f t="array" ref="E443">IF($F443="","",INDEX(CUT_LIST!$H$6:$H$1000,$F443))</f>
        <v/>
      </c>
      <c r="F443" t="str" cm="1">
        <f t="array" ref="F443">IFERROR(
  SMALL(
    IF(
      (TRIM(UPPER(CUT_LIST!$F$6:$F$1000))="YES")*(N(CUT_LIST!$G$6:$G$1000)&gt;0),
      ROW(CUT_LIST!$F$6:$F$1000)-ROW(CUT_LIST!$F$6)+1
    ),
    ROWS($F$7:F443)
  ),
"")</f>
        <v/>
      </c>
    </row>
    <row r="444" spans="1:6">
      <c r="A444" t="str" cm="1">
        <f t="array" ref="A444">IF($F444="","",INDEX(CUT_LIST!$A$6:$A$1000,$F444))</f>
        <v/>
      </c>
      <c r="B444" t="str" cm="1">
        <f t="array" ref="B444">IF($F444="","",INDEX(CUT_LIST!$B$6:$B$1000,$F444))</f>
        <v/>
      </c>
      <c r="C444" t="str" cm="1">
        <f t="array" ref="C444">IF($F444="","",INDEX(CUT_LIST!$C$6:$C$1000,$F444))</f>
        <v/>
      </c>
      <c r="D444" t="str">
        <f>IF($F444="","",
  MIN(
    INDEX(CUT_LIST!$D$6:$D$1000,$F444),
    N(INDEX(CUT_LIST!$G$6:$G$1000,$F444))
  )
)</f>
        <v/>
      </c>
      <c r="E444" t="str" cm="1">
        <f t="array" ref="E444">IF($F444="","",INDEX(CUT_LIST!$H$6:$H$1000,$F444))</f>
        <v/>
      </c>
      <c r="F444" t="str" cm="1">
        <f t="array" ref="F444">IFERROR(
  SMALL(
    IF(
      (TRIM(UPPER(CUT_LIST!$F$6:$F$1000))="YES")*(N(CUT_LIST!$G$6:$G$1000)&gt;0),
      ROW(CUT_LIST!$F$6:$F$1000)-ROW(CUT_LIST!$F$6)+1
    ),
    ROWS($F$7:F444)
  ),
"")</f>
        <v/>
      </c>
    </row>
    <row r="445" spans="1:6">
      <c r="A445" t="str" cm="1">
        <f t="array" ref="A445">IF($F445="","",INDEX(CUT_LIST!$A$6:$A$1000,$F445))</f>
        <v/>
      </c>
      <c r="B445" t="str" cm="1">
        <f t="array" ref="B445">IF($F445="","",INDEX(CUT_LIST!$B$6:$B$1000,$F445))</f>
        <v/>
      </c>
      <c r="C445" t="str" cm="1">
        <f t="array" ref="C445">IF($F445="","",INDEX(CUT_LIST!$C$6:$C$1000,$F445))</f>
        <v/>
      </c>
      <c r="D445" t="str">
        <f>IF($F445="","",
  MIN(
    INDEX(CUT_LIST!$D$6:$D$1000,$F445),
    N(INDEX(CUT_LIST!$G$6:$G$1000,$F445))
  )
)</f>
        <v/>
      </c>
      <c r="E445" t="str" cm="1">
        <f t="array" ref="E445">IF($F445="","",INDEX(CUT_LIST!$H$6:$H$1000,$F445))</f>
        <v/>
      </c>
      <c r="F445" t="str" cm="1">
        <f t="array" ref="F445">IFERROR(
  SMALL(
    IF(
      (TRIM(UPPER(CUT_LIST!$F$6:$F$1000))="YES")*(N(CUT_LIST!$G$6:$G$1000)&gt;0),
      ROW(CUT_LIST!$F$6:$F$1000)-ROW(CUT_LIST!$F$6)+1
    ),
    ROWS($F$7:F445)
  ),
"")</f>
        <v/>
      </c>
    </row>
    <row r="446" spans="1:6">
      <c r="A446" t="str" cm="1">
        <f t="array" ref="A446">IF($F446="","",INDEX(CUT_LIST!$A$6:$A$1000,$F446))</f>
        <v/>
      </c>
      <c r="B446" t="str" cm="1">
        <f t="array" ref="B446">IF($F446="","",INDEX(CUT_LIST!$B$6:$B$1000,$F446))</f>
        <v/>
      </c>
      <c r="C446" t="str" cm="1">
        <f t="array" ref="C446">IF($F446="","",INDEX(CUT_LIST!$C$6:$C$1000,$F446))</f>
        <v/>
      </c>
      <c r="D446" t="str">
        <f>IF($F446="","",
  MIN(
    INDEX(CUT_LIST!$D$6:$D$1000,$F446),
    N(INDEX(CUT_LIST!$G$6:$G$1000,$F446))
  )
)</f>
        <v/>
      </c>
      <c r="E446" t="str" cm="1">
        <f t="array" ref="E446">IF($F446="","",INDEX(CUT_LIST!$H$6:$H$1000,$F446))</f>
        <v/>
      </c>
      <c r="F446" t="str" cm="1">
        <f t="array" ref="F446">IFERROR(
  SMALL(
    IF(
      (TRIM(UPPER(CUT_LIST!$F$6:$F$1000))="YES")*(N(CUT_LIST!$G$6:$G$1000)&gt;0),
      ROW(CUT_LIST!$F$6:$F$1000)-ROW(CUT_LIST!$F$6)+1
    ),
    ROWS($F$7:F446)
  ),
"")</f>
        <v/>
      </c>
    </row>
    <row r="447" spans="1:6">
      <c r="A447" t="str" cm="1">
        <f t="array" ref="A447">IF($F447="","",INDEX(CUT_LIST!$A$6:$A$1000,$F447))</f>
        <v/>
      </c>
      <c r="B447" t="str" cm="1">
        <f t="array" ref="B447">IF($F447="","",INDEX(CUT_LIST!$B$6:$B$1000,$F447))</f>
        <v/>
      </c>
      <c r="C447" t="str" cm="1">
        <f t="array" ref="C447">IF($F447="","",INDEX(CUT_LIST!$C$6:$C$1000,$F447))</f>
        <v/>
      </c>
      <c r="D447" t="str">
        <f>IF($F447="","",
  MIN(
    INDEX(CUT_LIST!$D$6:$D$1000,$F447),
    N(INDEX(CUT_LIST!$G$6:$G$1000,$F447))
  )
)</f>
        <v/>
      </c>
      <c r="E447" t="str" cm="1">
        <f t="array" ref="E447">IF($F447="","",INDEX(CUT_LIST!$H$6:$H$1000,$F447))</f>
        <v/>
      </c>
      <c r="F447" t="str" cm="1">
        <f t="array" ref="F447">IFERROR(
  SMALL(
    IF(
      (TRIM(UPPER(CUT_LIST!$F$6:$F$1000))="YES")*(N(CUT_LIST!$G$6:$G$1000)&gt;0),
      ROW(CUT_LIST!$F$6:$F$1000)-ROW(CUT_LIST!$F$6)+1
    ),
    ROWS($F$7:F447)
  ),
"")</f>
        <v/>
      </c>
    </row>
    <row r="448" spans="1:6">
      <c r="A448" t="str" cm="1">
        <f t="array" ref="A448">IF($F448="","",INDEX(CUT_LIST!$A$6:$A$1000,$F448))</f>
        <v/>
      </c>
      <c r="B448" t="str" cm="1">
        <f t="array" ref="B448">IF($F448="","",INDEX(CUT_LIST!$B$6:$B$1000,$F448))</f>
        <v/>
      </c>
      <c r="C448" t="str" cm="1">
        <f t="array" ref="C448">IF($F448="","",INDEX(CUT_LIST!$C$6:$C$1000,$F448))</f>
        <v/>
      </c>
      <c r="D448" t="str">
        <f>IF($F448="","",
  MIN(
    INDEX(CUT_LIST!$D$6:$D$1000,$F448),
    N(INDEX(CUT_LIST!$G$6:$G$1000,$F448))
  )
)</f>
        <v/>
      </c>
      <c r="E448" t="str" cm="1">
        <f t="array" ref="E448">IF($F448="","",INDEX(CUT_LIST!$H$6:$H$1000,$F448))</f>
        <v/>
      </c>
      <c r="F448" t="str" cm="1">
        <f t="array" ref="F448">IFERROR(
  SMALL(
    IF(
      (TRIM(UPPER(CUT_LIST!$F$6:$F$1000))="YES")*(N(CUT_LIST!$G$6:$G$1000)&gt;0),
      ROW(CUT_LIST!$F$6:$F$1000)-ROW(CUT_LIST!$F$6)+1
    ),
    ROWS($F$7:F448)
  ),
"")</f>
        <v/>
      </c>
    </row>
    <row r="449" spans="1:6">
      <c r="A449" t="str" cm="1">
        <f t="array" ref="A449">IF($F449="","",INDEX(CUT_LIST!$A$6:$A$1000,$F449))</f>
        <v/>
      </c>
      <c r="B449" t="str" cm="1">
        <f t="array" ref="B449">IF($F449="","",INDEX(CUT_LIST!$B$6:$B$1000,$F449))</f>
        <v/>
      </c>
      <c r="C449" t="str" cm="1">
        <f t="array" ref="C449">IF($F449="","",INDEX(CUT_LIST!$C$6:$C$1000,$F449))</f>
        <v/>
      </c>
      <c r="D449" t="str">
        <f>IF($F449="","",
  MIN(
    INDEX(CUT_LIST!$D$6:$D$1000,$F449),
    N(INDEX(CUT_LIST!$G$6:$G$1000,$F449))
  )
)</f>
        <v/>
      </c>
      <c r="E449" t="str" cm="1">
        <f t="array" ref="E449">IF($F449="","",INDEX(CUT_LIST!$H$6:$H$1000,$F449))</f>
        <v/>
      </c>
      <c r="F449" t="str" cm="1">
        <f t="array" ref="F449">IFERROR(
  SMALL(
    IF(
      (TRIM(UPPER(CUT_LIST!$F$6:$F$1000))="YES")*(N(CUT_LIST!$G$6:$G$1000)&gt;0),
      ROW(CUT_LIST!$F$6:$F$1000)-ROW(CUT_LIST!$F$6)+1
    ),
    ROWS($F$7:F449)
  ),
"")</f>
        <v/>
      </c>
    </row>
    <row r="450" spans="1:6">
      <c r="A450" t="str" cm="1">
        <f t="array" ref="A450">IF($F450="","",INDEX(CUT_LIST!$A$6:$A$1000,$F450))</f>
        <v/>
      </c>
      <c r="B450" t="str" cm="1">
        <f t="array" ref="B450">IF($F450="","",INDEX(CUT_LIST!$B$6:$B$1000,$F450))</f>
        <v/>
      </c>
      <c r="C450" t="str" cm="1">
        <f t="array" ref="C450">IF($F450="","",INDEX(CUT_LIST!$C$6:$C$1000,$F450))</f>
        <v/>
      </c>
      <c r="D450" t="str">
        <f>IF($F450="","",
  MIN(
    INDEX(CUT_LIST!$D$6:$D$1000,$F450),
    N(INDEX(CUT_LIST!$G$6:$G$1000,$F450))
  )
)</f>
        <v/>
      </c>
      <c r="E450" t="str" cm="1">
        <f t="array" ref="E450">IF($F450="","",INDEX(CUT_LIST!$H$6:$H$1000,$F450))</f>
        <v/>
      </c>
      <c r="F450" t="str" cm="1">
        <f t="array" ref="F450">IFERROR(
  SMALL(
    IF(
      (TRIM(UPPER(CUT_LIST!$F$6:$F$1000))="YES")*(N(CUT_LIST!$G$6:$G$1000)&gt;0),
      ROW(CUT_LIST!$F$6:$F$1000)-ROW(CUT_LIST!$F$6)+1
    ),
    ROWS($F$7:F450)
  ),
"")</f>
        <v/>
      </c>
    </row>
    <row r="451" spans="1:6">
      <c r="A451" t="str" cm="1">
        <f t="array" ref="A451">IF($F451="","",INDEX(CUT_LIST!$A$6:$A$1000,$F451))</f>
        <v/>
      </c>
      <c r="B451" t="str" cm="1">
        <f t="array" ref="B451">IF($F451="","",INDEX(CUT_LIST!$B$6:$B$1000,$F451))</f>
        <v/>
      </c>
      <c r="C451" t="str" cm="1">
        <f t="array" ref="C451">IF($F451="","",INDEX(CUT_LIST!$C$6:$C$1000,$F451))</f>
        <v/>
      </c>
      <c r="D451" t="str">
        <f>IF($F451="","",
  MIN(
    INDEX(CUT_LIST!$D$6:$D$1000,$F451),
    N(INDEX(CUT_LIST!$G$6:$G$1000,$F451))
  )
)</f>
        <v/>
      </c>
      <c r="E451" t="str" cm="1">
        <f t="array" ref="E451">IF($F451="","",INDEX(CUT_LIST!$H$6:$H$1000,$F451))</f>
        <v/>
      </c>
      <c r="F451" t="str" cm="1">
        <f t="array" ref="F451">IFERROR(
  SMALL(
    IF(
      (TRIM(UPPER(CUT_LIST!$F$6:$F$1000))="YES")*(N(CUT_LIST!$G$6:$G$1000)&gt;0),
      ROW(CUT_LIST!$F$6:$F$1000)-ROW(CUT_LIST!$F$6)+1
    ),
    ROWS($F$7:F451)
  ),
"")</f>
        <v/>
      </c>
    </row>
    <row r="452" spans="1:6">
      <c r="A452" t="str" cm="1">
        <f t="array" ref="A452">IF($F452="","",INDEX(CUT_LIST!$A$6:$A$1000,$F452))</f>
        <v/>
      </c>
      <c r="B452" t="str" cm="1">
        <f t="array" ref="B452">IF($F452="","",INDEX(CUT_LIST!$B$6:$B$1000,$F452))</f>
        <v/>
      </c>
      <c r="C452" t="str" cm="1">
        <f t="array" ref="C452">IF($F452="","",INDEX(CUT_LIST!$C$6:$C$1000,$F452))</f>
        <v/>
      </c>
      <c r="D452" t="str">
        <f>IF($F452="","",
  MIN(
    INDEX(CUT_LIST!$D$6:$D$1000,$F452),
    N(INDEX(CUT_LIST!$G$6:$G$1000,$F452))
  )
)</f>
        <v/>
      </c>
      <c r="E452" t="str" cm="1">
        <f t="array" ref="E452">IF($F452="","",INDEX(CUT_LIST!$H$6:$H$1000,$F452))</f>
        <v/>
      </c>
      <c r="F452" t="str" cm="1">
        <f t="array" ref="F452">IFERROR(
  SMALL(
    IF(
      (TRIM(UPPER(CUT_LIST!$F$6:$F$1000))="YES")*(N(CUT_LIST!$G$6:$G$1000)&gt;0),
      ROW(CUT_LIST!$F$6:$F$1000)-ROW(CUT_LIST!$F$6)+1
    ),
    ROWS($F$7:F452)
  ),
"")</f>
        <v/>
      </c>
    </row>
    <row r="453" spans="1:6">
      <c r="A453" t="str" cm="1">
        <f t="array" ref="A453">IF($F453="","",INDEX(CUT_LIST!$A$6:$A$1000,$F453))</f>
        <v/>
      </c>
      <c r="B453" t="str" cm="1">
        <f t="array" ref="B453">IF($F453="","",INDEX(CUT_LIST!$B$6:$B$1000,$F453))</f>
        <v/>
      </c>
      <c r="C453" t="str" cm="1">
        <f t="array" ref="C453">IF($F453="","",INDEX(CUT_LIST!$C$6:$C$1000,$F453))</f>
        <v/>
      </c>
      <c r="D453" t="str">
        <f>IF($F453="","",
  MIN(
    INDEX(CUT_LIST!$D$6:$D$1000,$F453),
    N(INDEX(CUT_LIST!$G$6:$G$1000,$F453))
  )
)</f>
        <v/>
      </c>
      <c r="E453" t="str" cm="1">
        <f t="array" ref="E453">IF($F453="","",INDEX(CUT_LIST!$H$6:$H$1000,$F453))</f>
        <v/>
      </c>
      <c r="F453" t="str" cm="1">
        <f t="array" ref="F453">IFERROR(
  SMALL(
    IF(
      (TRIM(UPPER(CUT_LIST!$F$6:$F$1000))="YES")*(N(CUT_LIST!$G$6:$G$1000)&gt;0),
      ROW(CUT_LIST!$F$6:$F$1000)-ROW(CUT_LIST!$F$6)+1
    ),
    ROWS($F$7:F453)
  ),
"")</f>
        <v/>
      </c>
    </row>
    <row r="454" spans="1:6">
      <c r="A454" t="str" cm="1">
        <f t="array" ref="A454">IF($F454="","",INDEX(CUT_LIST!$A$6:$A$1000,$F454))</f>
        <v/>
      </c>
      <c r="B454" t="str" cm="1">
        <f t="array" ref="B454">IF($F454="","",INDEX(CUT_LIST!$B$6:$B$1000,$F454))</f>
        <v/>
      </c>
      <c r="C454" t="str" cm="1">
        <f t="array" ref="C454">IF($F454="","",INDEX(CUT_LIST!$C$6:$C$1000,$F454))</f>
        <v/>
      </c>
      <c r="D454" t="str">
        <f>IF($F454="","",
  MIN(
    INDEX(CUT_LIST!$D$6:$D$1000,$F454),
    N(INDEX(CUT_LIST!$G$6:$G$1000,$F454))
  )
)</f>
        <v/>
      </c>
      <c r="E454" t="str" cm="1">
        <f t="array" ref="E454">IF($F454="","",INDEX(CUT_LIST!$H$6:$H$1000,$F454))</f>
        <v/>
      </c>
      <c r="F454" t="str" cm="1">
        <f t="array" ref="F454">IFERROR(
  SMALL(
    IF(
      (TRIM(UPPER(CUT_LIST!$F$6:$F$1000))="YES")*(N(CUT_LIST!$G$6:$G$1000)&gt;0),
      ROW(CUT_LIST!$F$6:$F$1000)-ROW(CUT_LIST!$F$6)+1
    ),
    ROWS($F$7:F454)
  ),
"")</f>
        <v/>
      </c>
    </row>
    <row r="455" spans="1:6">
      <c r="A455" t="str" cm="1">
        <f t="array" ref="A455">IF($F455="","",INDEX(CUT_LIST!$A$6:$A$1000,$F455))</f>
        <v/>
      </c>
      <c r="B455" t="str" cm="1">
        <f t="array" ref="B455">IF($F455="","",INDEX(CUT_LIST!$B$6:$B$1000,$F455))</f>
        <v/>
      </c>
      <c r="C455" t="str" cm="1">
        <f t="array" ref="C455">IF($F455="","",INDEX(CUT_LIST!$C$6:$C$1000,$F455))</f>
        <v/>
      </c>
      <c r="D455" t="str">
        <f>IF($F455="","",
  MIN(
    INDEX(CUT_LIST!$D$6:$D$1000,$F455),
    N(INDEX(CUT_LIST!$G$6:$G$1000,$F455))
  )
)</f>
        <v/>
      </c>
      <c r="E455" t="str" cm="1">
        <f t="array" ref="E455">IF($F455="","",INDEX(CUT_LIST!$H$6:$H$1000,$F455))</f>
        <v/>
      </c>
      <c r="F455" t="str" cm="1">
        <f t="array" ref="F455">IFERROR(
  SMALL(
    IF(
      (TRIM(UPPER(CUT_LIST!$F$6:$F$1000))="YES")*(N(CUT_LIST!$G$6:$G$1000)&gt;0),
      ROW(CUT_LIST!$F$6:$F$1000)-ROW(CUT_LIST!$F$6)+1
    ),
    ROWS($F$7:F455)
  ),
"")</f>
        <v/>
      </c>
    </row>
    <row r="456" spans="1:6">
      <c r="A456" t="str" cm="1">
        <f t="array" ref="A456">IF($F456="","",INDEX(CUT_LIST!$A$6:$A$1000,$F456))</f>
        <v/>
      </c>
      <c r="B456" t="str" cm="1">
        <f t="array" ref="B456">IF($F456="","",INDEX(CUT_LIST!$B$6:$B$1000,$F456))</f>
        <v/>
      </c>
      <c r="C456" t="str" cm="1">
        <f t="array" ref="C456">IF($F456="","",INDEX(CUT_LIST!$C$6:$C$1000,$F456))</f>
        <v/>
      </c>
      <c r="D456" t="str">
        <f>IF($F456="","",
  MIN(
    INDEX(CUT_LIST!$D$6:$D$1000,$F456),
    N(INDEX(CUT_LIST!$G$6:$G$1000,$F456))
  )
)</f>
        <v/>
      </c>
      <c r="E456" t="str" cm="1">
        <f t="array" ref="E456">IF($F456="","",INDEX(CUT_LIST!$H$6:$H$1000,$F456))</f>
        <v/>
      </c>
      <c r="F456" t="str" cm="1">
        <f t="array" ref="F456">IFERROR(
  SMALL(
    IF(
      (TRIM(UPPER(CUT_LIST!$F$6:$F$1000))="YES")*(N(CUT_LIST!$G$6:$G$1000)&gt;0),
      ROW(CUT_LIST!$F$6:$F$1000)-ROW(CUT_LIST!$F$6)+1
    ),
    ROWS($F$7:F456)
  ),
"")</f>
        <v/>
      </c>
    </row>
    <row r="457" spans="1:6">
      <c r="A457" t="str" cm="1">
        <f t="array" ref="A457">IF($F457="","",INDEX(CUT_LIST!$A$6:$A$1000,$F457))</f>
        <v/>
      </c>
      <c r="B457" t="str" cm="1">
        <f t="array" ref="B457">IF($F457="","",INDEX(CUT_LIST!$B$6:$B$1000,$F457))</f>
        <v/>
      </c>
      <c r="C457" t="str" cm="1">
        <f t="array" ref="C457">IF($F457="","",INDEX(CUT_LIST!$C$6:$C$1000,$F457))</f>
        <v/>
      </c>
      <c r="D457" t="str">
        <f>IF($F457="","",
  MIN(
    INDEX(CUT_LIST!$D$6:$D$1000,$F457),
    N(INDEX(CUT_LIST!$G$6:$G$1000,$F457))
  )
)</f>
        <v/>
      </c>
      <c r="E457" t="str" cm="1">
        <f t="array" ref="E457">IF($F457="","",INDEX(CUT_LIST!$H$6:$H$1000,$F457))</f>
        <v/>
      </c>
      <c r="F457" t="str" cm="1">
        <f t="array" ref="F457">IFERROR(
  SMALL(
    IF(
      (TRIM(UPPER(CUT_LIST!$F$6:$F$1000))="YES")*(N(CUT_LIST!$G$6:$G$1000)&gt;0),
      ROW(CUT_LIST!$F$6:$F$1000)-ROW(CUT_LIST!$F$6)+1
    ),
    ROWS($F$7:F457)
  ),
"")</f>
        <v/>
      </c>
    </row>
    <row r="458" spans="1:6">
      <c r="A458" t="str" cm="1">
        <f t="array" ref="A458">IF($F458="","",INDEX(CUT_LIST!$A$6:$A$1000,$F458))</f>
        <v/>
      </c>
      <c r="B458" t="str" cm="1">
        <f t="array" ref="B458">IF($F458="","",INDEX(CUT_LIST!$B$6:$B$1000,$F458))</f>
        <v/>
      </c>
      <c r="C458" t="str" cm="1">
        <f t="array" ref="C458">IF($F458="","",INDEX(CUT_LIST!$C$6:$C$1000,$F458))</f>
        <v/>
      </c>
      <c r="D458" t="str">
        <f>IF($F458="","",
  MIN(
    INDEX(CUT_LIST!$D$6:$D$1000,$F458),
    N(INDEX(CUT_LIST!$G$6:$G$1000,$F458))
  )
)</f>
        <v/>
      </c>
      <c r="E458" t="str" cm="1">
        <f t="array" ref="E458">IF($F458="","",INDEX(CUT_LIST!$H$6:$H$1000,$F458))</f>
        <v/>
      </c>
      <c r="F458" t="str" cm="1">
        <f t="array" ref="F458">IFERROR(
  SMALL(
    IF(
      (TRIM(UPPER(CUT_LIST!$F$6:$F$1000))="YES")*(N(CUT_LIST!$G$6:$G$1000)&gt;0),
      ROW(CUT_LIST!$F$6:$F$1000)-ROW(CUT_LIST!$F$6)+1
    ),
    ROWS($F$7:F458)
  ),
"")</f>
        <v/>
      </c>
    </row>
    <row r="459" spans="1:6">
      <c r="A459" t="str" cm="1">
        <f t="array" ref="A459">IF($F459="","",INDEX(CUT_LIST!$A$6:$A$1000,$F459))</f>
        <v/>
      </c>
      <c r="B459" t="str" cm="1">
        <f t="array" ref="B459">IF($F459="","",INDEX(CUT_LIST!$B$6:$B$1000,$F459))</f>
        <v/>
      </c>
      <c r="C459" t="str" cm="1">
        <f t="array" ref="C459">IF($F459="","",INDEX(CUT_LIST!$C$6:$C$1000,$F459))</f>
        <v/>
      </c>
      <c r="D459" t="str">
        <f>IF($F459="","",
  MIN(
    INDEX(CUT_LIST!$D$6:$D$1000,$F459),
    N(INDEX(CUT_LIST!$G$6:$G$1000,$F459))
  )
)</f>
        <v/>
      </c>
      <c r="E459" t="str" cm="1">
        <f t="array" ref="E459">IF($F459="","",INDEX(CUT_LIST!$H$6:$H$1000,$F459))</f>
        <v/>
      </c>
      <c r="F459" t="str" cm="1">
        <f t="array" ref="F459">IFERROR(
  SMALL(
    IF(
      (TRIM(UPPER(CUT_LIST!$F$6:$F$1000))="YES")*(N(CUT_LIST!$G$6:$G$1000)&gt;0),
      ROW(CUT_LIST!$F$6:$F$1000)-ROW(CUT_LIST!$F$6)+1
    ),
    ROWS($F$7:F459)
  ),
"")</f>
        <v/>
      </c>
    </row>
    <row r="460" spans="1:6">
      <c r="A460" t="str" cm="1">
        <f t="array" ref="A460">IF($F460="","",INDEX(CUT_LIST!$A$6:$A$1000,$F460))</f>
        <v/>
      </c>
      <c r="B460" t="str" cm="1">
        <f t="array" ref="B460">IF($F460="","",INDEX(CUT_LIST!$B$6:$B$1000,$F460))</f>
        <v/>
      </c>
      <c r="C460" t="str" cm="1">
        <f t="array" ref="C460">IF($F460="","",INDEX(CUT_LIST!$C$6:$C$1000,$F460))</f>
        <v/>
      </c>
      <c r="D460" t="str">
        <f>IF($F460="","",
  MIN(
    INDEX(CUT_LIST!$D$6:$D$1000,$F460),
    N(INDEX(CUT_LIST!$G$6:$G$1000,$F460))
  )
)</f>
        <v/>
      </c>
      <c r="E460" t="str" cm="1">
        <f t="array" ref="E460">IF($F460="","",INDEX(CUT_LIST!$H$6:$H$1000,$F460))</f>
        <v/>
      </c>
      <c r="F460" t="str" cm="1">
        <f t="array" ref="F460">IFERROR(
  SMALL(
    IF(
      (TRIM(UPPER(CUT_LIST!$F$6:$F$1000))="YES")*(N(CUT_LIST!$G$6:$G$1000)&gt;0),
      ROW(CUT_LIST!$F$6:$F$1000)-ROW(CUT_LIST!$F$6)+1
    ),
    ROWS($F$7:F460)
  ),
"")</f>
        <v/>
      </c>
    </row>
    <row r="461" spans="1:6">
      <c r="A461" t="str" cm="1">
        <f t="array" ref="A461">IF($F461="","",INDEX(CUT_LIST!$A$6:$A$1000,$F461))</f>
        <v/>
      </c>
      <c r="B461" t="str" cm="1">
        <f t="array" ref="B461">IF($F461="","",INDEX(CUT_LIST!$B$6:$B$1000,$F461))</f>
        <v/>
      </c>
      <c r="C461" t="str" cm="1">
        <f t="array" ref="C461">IF($F461="","",INDEX(CUT_LIST!$C$6:$C$1000,$F461))</f>
        <v/>
      </c>
      <c r="D461" t="str">
        <f>IF($F461="","",
  MIN(
    INDEX(CUT_LIST!$D$6:$D$1000,$F461),
    N(INDEX(CUT_LIST!$G$6:$G$1000,$F461))
  )
)</f>
        <v/>
      </c>
      <c r="E461" t="str" cm="1">
        <f t="array" ref="E461">IF($F461="","",INDEX(CUT_LIST!$H$6:$H$1000,$F461))</f>
        <v/>
      </c>
      <c r="F461" t="str" cm="1">
        <f t="array" ref="F461">IFERROR(
  SMALL(
    IF(
      (TRIM(UPPER(CUT_LIST!$F$6:$F$1000))="YES")*(N(CUT_LIST!$G$6:$G$1000)&gt;0),
      ROW(CUT_LIST!$F$6:$F$1000)-ROW(CUT_LIST!$F$6)+1
    ),
    ROWS($F$7:F461)
  ),
"")</f>
        <v/>
      </c>
    </row>
    <row r="462" spans="1:6">
      <c r="A462" t="str" cm="1">
        <f t="array" ref="A462">IF($F462="","",INDEX(CUT_LIST!$A$6:$A$1000,$F462))</f>
        <v/>
      </c>
      <c r="B462" t="str" cm="1">
        <f t="array" ref="B462">IF($F462="","",INDEX(CUT_LIST!$B$6:$B$1000,$F462))</f>
        <v/>
      </c>
      <c r="C462" t="str" cm="1">
        <f t="array" ref="C462">IF($F462="","",INDEX(CUT_LIST!$C$6:$C$1000,$F462))</f>
        <v/>
      </c>
      <c r="D462" t="str">
        <f>IF($F462="","",
  MIN(
    INDEX(CUT_LIST!$D$6:$D$1000,$F462),
    N(INDEX(CUT_LIST!$G$6:$G$1000,$F462))
  )
)</f>
        <v/>
      </c>
      <c r="E462" t="str" cm="1">
        <f t="array" ref="E462">IF($F462="","",INDEX(CUT_LIST!$H$6:$H$1000,$F462))</f>
        <v/>
      </c>
      <c r="F462" t="str" cm="1">
        <f t="array" ref="F462">IFERROR(
  SMALL(
    IF(
      (TRIM(UPPER(CUT_LIST!$F$6:$F$1000))="YES")*(N(CUT_LIST!$G$6:$G$1000)&gt;0),
      ROW(CUT_LIST!$F$6:$F$1000)-ROW(CUT_LIST!$F$6)+1
    ),
    ROWS($F$7:F462)
  ),
"")</f>
        <v/>
      </c>
    </row>
    <row r="463" spans="1:6">
      <c r="A463" t="str" cm="1">
        <f t="array" ref="A463">IF($F463="","",INDEX(CUT_LIST!$A$6:$A$1000,$F463))</f>
        <v/>
      </c>
      <c r="B463" t="str" cm="1">
        <f t="array" ref="B463">IF($F463="","",INDEX(CUT_LIST!$B$6:$B$1000,$F463))</f>
        <v/>
      </c>
      <c r="C463" t="str" cm="1">
        <f t="array" ref="C463">IF($F463="","",INDEX(CUT_LIST!$C$6:$C$1000,$F463))</f>
        <v/>
      </c>
      <c r="D463" t="str">
        <f>IF($F463="","",
  MIN(
    INDEX(CUT_LIST!$D$6:$D$1000,$F463),
    N(INDEX(CUT_LIST!$G$6:$G$1000,$F463))
  )
)</f>
        <v/>
      </c>
      <c r="E463" t="str" cm="1">
        <f t="array" ref="E463">IF($F463="","",INDEX(CUT_LIST!$H$6:$H$1000,$F463))</f>
        <v/>
      </c>
      <c r="F463" t="str" cm="1">
        <f t="array" ref="F463">IFERROR(
  SMALL(
    IF(
      (TRIM(UPPER(CUT_LIST!$F$6:$F$1000))="YES")*(N(CUT_LIST!$G$6:$G$1000)&gt;0),
      ROW(CUT_LIST!$F$6:$F$1000)-ROW(CUT_LIST!$F$6)+1
    ),
    ROWS($F$7:F463)
  ),
"")</f>
        <v/>
      </c>
    </row>
    <row r="464" spans="1:6">
      <c r="A464" t="str" cm="1">
        <f t="array" ref="A464">IF($F464="","",INDEX(CUT_LIST!$A$6:$A$1000,$F464))</f>
        <v/>
      </c>
      <c r="B464" t="str" cm="1">
        <f t="array" ref="B464">IF($F464="","",INDEX(CUT_LIST!$B$6:$B$1000,$F464))</f>
        <v/>
      </c>
      <c r="C464" t="str" cm="1">
        <f t="array" ref="C464">IF($F464="","",INDEX(CUT_LIST!$C$6:$C$1000,$F464))</f>
        <v/>
      </c>
      <c r="D464" t="str">
        <f>IF($F464="","",
  MIN(
    INDEX(CUT_LIST!$D$6:$D$1000,$F464),
    N(INDEX(CUT_LIST!$G$6:$G$1000,$F464))
  )
)</f>
        <v/>
      </c>
      <c r="E464" t="str" cm="1">
        <f t="array" ref="E464">IF($F464="","",INDEX(CUT_LIST!$H$6:$H$1000,$F464))</f>
        <v/>
      </c>
      <c r="F464" t="str" cm="1">
        <f t="array" ref="F464">IFERROR(
  SMALL(
    IF(
      (TRIM(UPPER(CUT_LIST!$F$6:$F$1000))="YES")*(N(CUT_LIST!$G$6:$G$1000)&gt;0),
      ROW(CUT_LIST!$F$6:$F$1000)-ROW(CUT_LIST!$F$6)+1
    ),
    ROWS($F$7:F464)
  ),
"")</f>
        <v/>
      </c>
    </row>
    <row r="465" spans="1:6">
      <c r="A465" t="str" cm="1">
        <f t="array" ref="A465">IF($F465="","",INDEX(CUT_LIST!$A$6:$A$1000,$F465))</f>
        <v/>
      </c>
      <c r="B465" t="str" cm="1">
        <f t="array" ref="B465">IF($F465="","",INDEX(CUT_LIST!$B$6:$B$1000,$F465))</f>
        <v/>
      </c>
      <c r="C465" t="str" cm="1">
        <f t="array" ref="C465">IF($F465="","",INDEX(CUT_LIST!$C$6:$C$1000,$F465))</f>
        <v/>
      </c>
      <c r="D465" t="str">
        <f>IF($F465="","",
  MIN(
    INDEX(CUT_LIST!$D$6:$D$1000,$F465),
    N(INDEX(CUT_LIST!$G$6:$G$1000,$F465))
  )
)</f>
        <v/>
      </c>
      <c r="E465" t="str" cm="1">
        <f t="array" ref="E465">IF($F465="","",INDEX(CUT_LIST!$H$6:$H$1000,$F465))</f>
        <v/>
      </c>
      <c r="F465" t="str" cm="1">
        <f t="array" ref="F465">IFERROR(
  SMALL(
    IF(
      (TRIM(UPPER(CUT_LIST!$F$6:$F$1000))="YES")*(N(CUT_LIST!$G$6:$G$1000)&gt;0),
      ROW(CUT_LIST!$F$6:$F$1000)-ROW(CUT_LIST!$F$6)+1
    ),
    ROWS($F$7:F465)
  ),
"")</f>
        <v/>
      </c>
    </row>
    <row r="466" spans="1:6">
      <c r="A466" t="str" cm="1">
        <f t="array" ref="A466">IF($F466="","",INDEX(CUT_LIST!$A$6:$A$1000,$F466))</f>
        <v/>
      </c>
      <c r="B466" t="str" cm="1">
        <f t="array" ref="B466">IF($F466="","",INDEX(CUT_LIST!$B$6:$B$1000,$F466))</f>
        <v/>
      </c>
      <c r="C466" t="str" cm="1">
        <f t="array" ref="C466">IF($F466="","",INDEX(CUT_LIST!$C$6:$C$1000,$F466))</f>
        <v/>
      </c>
      <c r="D466" t="str">
        <f>IF($F466="","",
  MIN(
    INDEX(CUT_LIST!$D$6:$D$1000,$F466),
    N(INDEX(CUT_LIST!$G$6:$G$1000,$F466))
  )
)</f>
        <v/>
      </c>
      <c r="E466" t="str" cm="1">
        <f t="array" ref="E466">IF($F466="","",INDEX(CUT_LIST!$H$6:$H$1000,$F466))</f>
        <v/>
      </c>
      <c r="F466" t="str" cm="1">
        <f t="array" ref="F466">IFERROR(
  SMALL(
    IF(
      (TRIM(UPPER(CUT_LIST!$F$6:$F$1000))="YES")*(N(CUT_LIST!$G$6:$G$1000)&gt;0),
      ROW(CUT_LIST!$F$6:$F$1000)-ROW(CUT_LIST!$F$6)+1
    ),
    ROWS($F$7:F466)
  ),
"")</f>
        <v/>
      </c>
    </row>
    <row r="467" spans="1:6">
      <c r="A467" t="str" cm="1">
        <f t="array" ref="A467">IF($F467="","",INDEX(CUT_LIST!$A$6:$A$1000,$F467))</f>
        <v/>
      </c>
      <c r="B467" t="str" cm="1">
        <f t="array" ref="B467">IF($F467="","",INDEX(CUT_LIST!$B$6:$B$1000,$F467))</f>
        <v/>
      </c>
      <c r="C467" t="str" cm="1">
        <f t="array" ref="C467">IF($F467="","",INDEX(CUT_LIST!$C$6:$C$1000,$F467))</f>
        <v/>
      </c>
      <c r="D467" t="str">
        <f>IF($F467="","",
  MIN(
    INDEX(CUT_LIST!$D$6:$D$1000,$F467),
    N(INDEX(CUT_LIST!$G$6:$G$1000,$F467))
  )
)</f>
        <v/>
      </c>
      <c r="E467" t="str" cm="1">
        <f t="array" ref="E467">IF($F467="","",INDEX(CUT_LIST!$H$6:$H$1000,$F467))</f>
        <v/>
      </c>
      <c r="F467" t="str" cm="1">
        <f t="array" ref="F467">IFERROR(
  SMALL(
    IF(
      (TRIM(UPPER(CUT_LIST!$F$6:$F$1000))="YES")*(N(CUT_LIST!$G$6:$G$1000)&gt;0),
      ROW(CUT_LIST!$F$6:$F$1000)-ROW(CUT_LIST!$F$6)+1
    ),
    ROWS($F$7:F467)
  ),
"")</f>
        <v/>
      </c>
    </row>
    <row r="468" spans="1:6">
      <c r="A468" t="str" cm="1">
        <f t="array" ref="A468">IF($F468="","",INDEX(CUT_LIST!$A$6:$A$1000,$F468))</f>
        <v/>
      </c>
      <c r="B468" t="str" cm="1">
        <f t="array" ref="B468">IF($F468="","",INDEX(CUT_LIST!$B$6:$B$1000,$F468))</f>
        <v/>
      </c>
      <c r="C468" t="str" cm="1">
        <f t="array" ref="C468">IF($F468="","",INDEX(CUT_LIST!$C$6:$C$1000,$F468))</f>
        <v/>
      </c>
      <c r="D468" t="str">
        <f>IF($F468="","",
  MIN(
    INDEX(CUT_LIST!$D$6:$D$1000,$F468),
    N(INDEX(CUT_LIST!$G$6:$G$1000,$F468))
  )
)</f>
        <v/>
      </c>
      <c r="E468" t="str" cm="1">
        <f t="array" ref="E468">IF($F468="","",INDEX(CUT_LIST!$H$6:$H$1000,$F468))</f>
        <v/>
      </c>
      <c r="F468" t="str" cm="1">
        <f t="array" ref="F468">IFERROR(
  SMALL(
    IF(
      (TRIM(UPPER(CUT_LIST!$F$6:$F$1000))="YES")*(N(CUT_LIST!$G$6:$G$1000)&gt;0),
      ROW(CUT_LIST!$F$6:$F$1000)-ROW(CUT_LIST!$F$6)+1
    ),
    ROWS($F$7:F468)
  ),
"")</f>
        <v/>
      </c>
    </row>
    <row r="469" spans="1:6">
      <c r="A469" t="str" cm="1">
        <f t="array" ref="A469">IF($F469="","",INDEX(CUT_LIST!$A$6:$A$1000,$F469))</f>
        <v/>
      </c>
      <c r="B469" t="str" cm="1">
        <f t="array" ref="B469">IF($F469="","",INDEX(CUT_LIST!$B$6:$B$1000,$F469))</f>
        <v/>
      </c>
      <c r="C469" t="str" cm="1">
        <f t="array" ref="C469">IF($F469="","",INDEX(CUT_LIST!$C$6:$C$1000,$F469))</f>
        <v/>
      </c>
      <c r="D469" t="str">
        <f>IF($F469="","",
  MIN(
    INDEX(CUT_LIST!$D$6:$D$1000,$F469),
    N(INDEX(CUT_LIST!$G$6:$G$1000,$F469))
  )
)</f>
        <v/>
      </c>
      <c r="E469" t="str" cm="1">
        <f t="array" ref="E469">IF($F469="","",INDEX(CUT_LIST!$H$6:$H$1000,$F469))</f>
        <v/>
      </c>
      <c r="F469" t="str" cm="1">
        <f t="array" ref="F469">IFERROR(
  SMALL(
    IF(
      (TRIM(UPPER(CUT_LIST!$F$6:$F$1000))="YES")*(N(CUT_LIST!$G$6:$G$1000)&gt;0),
      ROW(CUT_LIST!$F$6:$F$1000)-ROW(CUT_LIST!$F$6)+1
    ),
    ROWS($F$7:F469)
  ),
"")</f>
        <v/>
      </c>
    </row>
    <row r="470" spans="1:6">
      <c r="A470" t="str" cm="1">
        <f t="array" ref="A470">IF($F470="","",INDEX(CUT_LIST!$A$6:$A$1000,$F470))</f>
        <v/>
      </c>
      <c r="B470" t="str" cm="1">
        <f t="array" ref="B470">IF($F470="","",INDEX(CUT_LIST!$B$6:$B$1000,$F470))</f>
        <v/>
      </c>
      <c r="C470" t="str" cm="1">
        <f t="array" ref="C470">IF($F470="","",INDEX(CUT_LIST!$C$6:$C$1000,$F470))</f>
        <v/>
      </c>
      <c r="D470" t="str">
        <f>IF($F470="","",
  MIN(
    INDEX(CUT_LIST!$D$6:$D$1000,$F470),
    N(INDEX(CUT_LIST!$G$6:$G$1000,$F470))
  )
)</f>
        <v/>
      </c>
      <c r="E470" t="str" cm="1">
        <f t="array" ref="E470">IF($F470="","",INDEX(CUT_LIST!$H$6:$H$1000,$F470))</f>
        <v/>
      </c>
      <c r="F470" t="str" cm="1">
        <f t="array" ref="F470">IFERROR(
  SMALL(
    IF(
      (TRIM(UPPER(CUT_LIST!$F$6:$F$1000))="YES")*(N(CUT_LIST!$G$6:$G$1000)&gt;0),
      ROW(CUT_LIST!$F$6:$F$1000)-ROW(CUT_LIST!$F$6)+1
    ),
    ROWS($F$7:F470)
  ),
"")</f>
        <v/>
      </c>
    </row>
    <row r="471" spans="1:6">
      <c r="A471" t="str" cm="1">
        <f t="array" ref="A471">IF($F471="","",INDEX(CUT_LIST!$A$6:$A$1000,$F471))</f>
        <v/>
      </c>
      <c r="B471" t="str" cm="1">
        <f t="array" ref="B471">IF($F471="","",INDEX(CUT_LIST!$B$6:$B$1000,$F471))</f>
        <v/>
      </c>
      <c r="C471" t="str" cm="1">
        <f t="array" ref="C471">IF($F471="","",INDEX(CUT_LIST!$C$6:$C$1000,$F471))</f>
        <v/>
      </c>
      <c r="D471" t="str">
        <f>IF($F471="","",
  MIN(
    INDEX(CUT_LIST!$D$6:$D$1000,$F471),
    N(INDEX(CUT_LIST!$G$6:$G$1000,$F471))
  )
)</f>
        <v/>
      </c>
      <c r="E471" t="str" cm="1">
        <f t="array" ref="E471">IF($F471="","",INDEX(CUT_LIST!$H$6:$H$1000,$F471))</f>
        <v/>
      </c>
      <c r="F471" t="str" cm="1">
        <f t="array" ref="F471">IFERROR(
  SMALL(
    IF(
      (TRIM(UPPER(CUT_LIST!$F$6:$F$1000))="YES")*(N(CUT_LIST!$G$6:$G$1000)&gt;0),
      ROW(CUT_LIST!$F$6:$F$1000)-ROW(CUT_LIST!$F$6)+1
    ),
    ROWS($F$7:F471)
  ),
"")</f>
        <v/>
      </c>
    </row>
    <row r="472" spans="1:6">
      <c r="A472" t="str" cm="1">
        <f t="array" ref="A472">IF($F472="","",INDEX(CUT_LIST!$A$6:$A$1000,$F472))</f>
        <v/>
      </c>
      <c r="B472" t="str" cm="1">
        <f t="array" ref="B472">IF($F472="","",INDEX(CUT_LIST!$B$6:$B$1000,$F472))</f>
        <v/>
      </c>
      <c r="C472" t="str" cm="1">
        <f t="array" ref="C472">IF($F472="","",INDEX(CUT_LIST!$C$6:$C$1000,$F472))</f>
        <v/>
      </c>
      <c r="D472" t="str">
        <f>IF($F472="","",
  MIN(
    INDEX(CUT_LIST!$D$6:$D$1000,$F472),
    N(INDEX(CUT_LIST!$G$6:$G$1000,$F472))
  )
)</f>
        <v/>
      </c>
      <c r="E472" t="str" cm="1">
        <f t="array" ref="E472">IF($F472="","",INDEX(CUT_LIST!$H$6:$H$1000,$F472))</f>
        <v/>
      </c>
      <c r="F472" t="str" cm="1">
        <f t="array" ref="F472">IFERROR(
  SMALL(
    IF(
      (TRIM(UPPER(CUT_LIST!$F$6:$F$1000))="YES")*(N(CUT_LIST!$G$6:$G$1000)&gt;0),
      ROW(CUT_LIST!$F$6:$F$1000)-ROW(CUT_LIST!$F$6)+1
    ),
    ROWS($F$7:F472)
  ),
"")</f>
        <v/>
      </c>
    </row>
    <row r="473" spans="1:6">
      <c r="A473" t="str" cm="1">
        <f t="array" ref="A473">IF($F473="","",INDEX(CUT_LIST!$A$6:$A$1000,$F473))</f>
        <v/>
      </c>
      <c r="B473" t="str" cm="1">
        <f t="array" ref="B473">IF($F473="","",INDEX(CUT_LIST!$B$6:$B$1000,$F473))</f>
        <v/>
      </c>
      <c r="C473" t="str" cm="1">
        <f t="array" ref="C473">IF($F473="","",INDEX(CUT_LIST!$C$6:$C$1000,$F473))</f>
        <v/>
      </c>
      <c r="D473" t="str">
        <f>IF($F473="","",
  MIN(
    INDEX(CUT_LIST!$D$6:$D$1000,$F473),
    N(INDEX(CUT_LIST!$G$6:$G$1000,$F473))
  )
)</f>
        <v/>
      </c>
      <c r="E473" t="str" cm="1">
        <f t="array" ref="E473">IF($F473="","",INDEX(CUT_LIST!$H$6:$H$1000,$F473))</f>
        <v/>
      </c>
      <c r="F473" t="str" cm="1">
        <f t="array" ref="F473">IFERROR(
  SMALL(
    IF(
      (TRIM(UPPER(CUT_LIST!$F$6:$F$1000))="YES")*(N(CUT_LIST!$G$6:$G$1000)&gt;0),
      ROW(CUT_LIST!$F$6:$F$1000)-ROW(CUT_LIST!$F$6)+1
    ),
    ROWS($F$7:F473)
  ),
"")</f>
        <v/>
      </c>
    </row>
    <row r="474" spans="1:6">
      <c r="A474" t="str" cm="1">
        <f t="array" ref="A474">IF($F474="","",INDEX(CUT_LIST!$A$6:$A$1000,$F474))</f>
        <v/>
      </c>
      <c r="B474" t="str" cm="1">
        <f t="array" ref="B474">IF($F474="","",INDEX(CUT_LIST!$B$6:$B$1000,$F474))</f>
        <v/>
      </c>
      <c r="C474" t="str" cm="1">
        <f t="array" ref="C474">IF($F474="","",INDEX(CUT_LIST!$C$6:$C$1000,$F474))</f>
        <v/>
      </c>
      <c r="D474" t="str">
        <f>IF($F474="","",
  MIN(
    INDEX(CUT_LIST!$D$6:$D$1000,$F474),
    N(INDEX(CUT_LIST!$G$6:$G$1000,$F474))
  )
)</f>
        <v/>
      </c>
      <c r="E474" t="str" cm="1">
        <f t="array" ref="E474">IF($F474="","",INDEX(CUT_LIST!$H$6:$H$1000,$F474))</f>
        <v/>
      </c>
      <c r="F474" t="str" cm="1">
        <f t="array" ref="F474">IFERROR(
  SMALL(
    IF(
      (TRIM(UPPER(CUT_LIST!$F$6:$F$1000))="YES")*(N(CUT_LIST!$G$6:$G$1000)&gt;0),
      ROW(CUT_LIST!$F$6:$F$1000)-ROW(CUT_LIST!$F$6)+1
    ),
    ROWS($F$7:F474)
  ),
"")</f>
        <v/>
      </c>
    </row>
    <row r="475" spans="1:6">
      <c r="A475" t="str" cm="1">
        <f t="array" ref="A475">IF($F475="","",INDEX(CUT_LIST!$A$6:$A$1000,$F475))</f>
        <v/>
      </c>
      <c r="B475" t="str" cm="1">
        <f t="array" ref="B475">IF($F475="","",INDEX(CUT_LIST!$B$6:$B$1000,$F475))</f>
        <v/>
      </c>
      <c r="C475" t="str" cm="1">
        <f t="array" ref="C475">IF($F475="","",INDEX(CUT_LIST!$C$6:$C$1000,$F475))</f>
        <v/>
      </c>
      <c r="D475" t="str">
        <f>IF($F475="","",
  MIN(
    INDEX(CUT_LIST!$D$6:$D$1000,$F475),
    N(INDEX(CUT_LIST!$G$6:$G$1000,$F475))
  )
)</f>
        <v/>
      </c>
      <c r="E475" t="str" cm="1">
        <f t="array" ref="E475">IF($F475="","",INDEX(CUT_LIST!$H$6:$H$1000,$F475))</f>
        <v/>
      </c>
      <c r="F475" t="str" cm="1">
        <f t="array" ref="F475">IFERROR(
  SMALL(
    IF(
      (TRIM(UPPER(CUT_LIST!$F$6:$F$1000))="YES")*(N(CUT_LIST!$G$6:$G$1000)&gt;0),
      ROW(CUT_LIST!$F$6:$F$1000)-ROW(CUT_LIST!$F$6)+1
    ),
    ROWS($F$7:F475)
  ),
"")</f>
        <v/>
      </c>
    </row>
    <row r="476" spans="1:6">
      <c r="A476" t="str" cm="1">
        <f t="array" ref="A476">IF($F476="","",INDEX(CUT_LIST!$A$6:$A$1000,$F476))</f>
        <v/>
      </c>
      <c r="B476" t="str" cm="1">
        <f t="array" ref="B476">IF($F476="","",INDEX(CUT_LIST!$B$6:$B$1000,$F476))</f>
        <v/>
      </c>
      <c r="C476" t="str" cm="1">
        <f t="array" ref="C476">IF($F476="","",INDEX(CUT_LIST!$C$6:$C$1000,$F476))</f>
        <v/>
      </c>
      <c r="D476" t="str">
        <f>IF($F476="","",
  MIN(
    INDEX(CUT_LIST!$D$6:$D$1000,$F476),
    N(INDEX(CUT_LIST!$G$6:$G$1000,$F476))
  )
)</f>
        <v/>
      </c>
      <c r="E476" t="str" cm="1">
        <f t="array" ref="E476">IF($F476="","",INDEX(CUT_LIST!$H$6:$H$1000,$F476))</f>
        <v/>
      </c>
      <c r="F476" t="str" cm="1">
        <f t="array" ref="F476">IFERROR(
  SMALL(
    IF(
      (TRIM(UPPER(CUT_LIST!$F$6:$F$1000))="YES")*(N(CUT_LIST!$G$6:$G$1000)&gt;0),
      ROW(CUT_LIST!$F$6:$F$1000)-ROW(CUT_LIST!$F$6)+1
    ),
    ROWS($F$7:F476)
  ),
"")</f>
        <v/>
      </c>
    </row>
    <row r="477" spans="1:6">
      <c r="A477" t="str" cm="1">
        <f t="array" ref="A477">IF($F477="","",INDEX(CUT_LIST!$A$6:$A$1000,$F477))</f>
        <v/>
      </c>
      <c r="B477" t="str" cm="1">
        <f t="array" ref="B477">IF($F477="","",INDEX(CUT_LIST!$B$6:$B$1000,$F477))</f>
        <v/>
      </c>
      <c r="C477" t="str" cm="1">
        <f t="array" ref="C477">IF($F477="","",INDEX(CUT_LIST!$C$6:$C$1000,$F477))</f>
        <v/>
      </c>
      <c r="D477" t="str">
        <f>IF($F477="","",
  MIN(
    INDEX(CUT_LIST!$D$6:$D$1000,$F477),
    N(INDEX(CUT_LIST!$G$6:$G$1000,$F477))
  )
)</f>
        <v/>
      </c>
      <c r="E477" t="str" cm="1">
        <f t="array" ref="E477">IF($F477="","",INDEX(CUT_LIST!$H$6:$H$1000,$F477))</f>
        <v/>
      </c>
      <c r="F477" t="str" cm="1">
        <f t="array" ref="F477">IFERROR(
  SMALL(
    IF(
      (TRIM(UPPER(CUT_LIST!$F$6:$F$1000))="YES")*(N(CUT_LIST!$G$6:$G$1000)&gt;0),
      ROW(CUT_LIST!$F$6:$F$1000)-ROW(CUT_LIST!$F$6)+1
    ),
    ROWS($F$7:F477)
  ),
"")</f>
        <v/>
      </c>
    </row>
    <row r="478" spans="1:6">
      <c r="A478" t="str" cm="1">
        <f t="array" ref="A478">IF($F478="","",INDEX(CUT_LIST!$A$6:$A$1000,$F478))</f>
        <v/>
      </c>
      <c r="B478" t="str" cm="1">
        <f t="array" ref="B478">IF($F478="","",INDEX(CUT_LIST!$B$6:$B$1000,$F478))</f>
        <v/>
      </c>
      <c r="C478" t="str" cm="1">
        <f t="array" ref="C478">IF($F478="","",INDEX(CUT_LIST!$C$6:$C$1000,$F478))</f>
        <v/>
      </c>
      <c r="D478" t="str">
        <f>IF($F478="","",
  MIN(
    INDEX(CUT_LIST!$D$6:$D$1000,$F478),
    N(INDEX(CUT_LIST!$G$6:$G$1000,$F478))
  )
)</f>
        <v/>
      </c>
      <c r="E478" t="str" cm="1">
        <f t="array" ref="E478">IF($F478="","",INDEX(CUT_LIST!$H$6:$H$1000,$F478))</f>
        <v/>
      </c>
      <c r="F478" t="str" cm="1">
        <f t="array" ref="F478">IFERROR(
  SMALL(
    IF(
      (TRIM(UPPER(CUT_LIST!$F$6:$F$1000))="YES")*(N(CUT_LIST!$G$6:$G$1000)&gt;0),
      ROW(CUT_LIST!$F$6:$F$1000)-ROW(CUT_LIST!$F$6)+1
    ),
    ROWS($F$7:F478)
  ),
"")</f>
        <v/>
      </c>
    </row>
    <row r="479" spans="1:6">
      <c r="A479" t="str" cm="1">
        <f t="array" ref="A479">IF($F479="","",INDEX(CUT_LIST!$A$6:$A$1000,$F479))</f>
        <v/>
      </c>
      <c r="B479" t="str" cm="1">
        <f t="array" ref="B479">IF($F479="","",INDEX(CUT_LIST!$B$6:$B$1000,$F479))</f>
        <v/>
      </c>
      <c r="C479" t="str" cm="1">
        <f t="array" ref="C479">IF($F479="","",INDEX(CUT_LIST!$C$6:$C$1000,$F479))</f>
        <v/>
      </c>
      <c r="D479" t="str">
        <f>IF($F479="","",
  MIN(
    INDEX(CUT_LIST!$D$6:$D$1000,$F479),
    N(INDEX(CUT_LIST!$G$6:$G$1000,$F479))
  )
)</f>
        <v/>
      </c>
      <c r="E479" t="str" cm="1">
        <f t="array" ref="E479">IF($F479="","",INDEX(CUT_LIST!$H$6:$H$1000,$F479))</f>
        <v/>
      </c>
      <c r="F479" t="str" cm="1">
        <f t="array" ref="F479">IFERROR(
  SMALL(
    IF(
      (TRIM(UPPER(CUT_LIST!$F$6:$F$1000))="YES")*(N(CUT_LIST!$G$6:$G$1000)&gt;0),
      ROW(CUT_LIST!$F$6:$F$1000)-ROW(CUT_LIST!$F$6)+1
    ),
    ROWS($F$7:F479)
  ),
"")</f>
        <v/>
      </c>
    </row>
    <row r="480" spans="1:6">
      <c r="A480" t="str" cm="1">
        <f t="array" ref="A480">IF($F480="","",INDEX(CUT_LIST!$A$6:$A$1000,$F480))</f>
        <v/>
      </c>
      <c r="B480" t="str" cm="1">
        <f t="array" ref="B480">IF($F480="","",INDEX(CUT_LIST!$B$6:$B$1000,$F480))</f>
        <v/>
      </c>
      <c r="C480" t="str" cm="1">
        <f t="array" ref="C480">IF($F480="","",INDEX(CUT_LIST!$C$6:$C$1000,$F480))</f>
        <v/>
      </c>
      <c r="D480" t="str">
        <f>IF($F480="","",
  MIN(
    INDEX(CUT_LIST!$D$6:$D$1000,$F480),
    N(INDEX(CUT_LIST!$G$6:$G$1000,$F480))
  )
)</f>
        <v/>
      </c>
      <c r="E480" t="str" cm="1">
        <f t="array" ref="E480">IF($F480="","",INDEX(CUT_LIST!$H$6:$H$1000,$F480))</f>
        <v/>
      </c>
      <c r="F480" t="str" cm="1">
        <f t="array" ref="F480">IFERROR(
  SMALL(
    IF(
      (TRIM(UPPER(CUT_LIST!$F$6:$F$1000))="YES")*(N(CUT_LIST!$G$6:$G$1000)&gt;0),
      ROW(CUT_LIST!$F$6:$F$1000)-ROW(CUT_LIST!$F$6)+1
    ),
    ROWS($F$7:F480)
  ),
"")</f>
        <v/>
      </c>
    </row>
    <row r="481" spans="1:6">
      <c r="A481" t="str" cm="1">
        <f t="array" ref="A481">IF($F481="","",INDEX(CUT_LIST!$A$6:$A$1000,$F481))</f>
        <v/>
      </c>
      <c r="B481" t="str" cm="1">
        <f t="array" ref="B481">IF($F481="","",INDEX(CUT_LIST!$B$6:$B$1000,$F481))</f>
        <v/>
      </c>
      <c r="C481" t="str" cm="1">
        <f t="array" ref="C481">IF($F481="","",INDEX(CUT_LIST!$C$6:$C$1000,$F481))</f>
        <v/>
      </c>
      <c r="D481" t="str">
        <f>IF($F481="","",
  MIN(
    INDEX(CUT_LIST!$D$6:$D$1000,$F481),
    N(INDEX(CUT_LIST!$G$6:$G$1000,$F481))
  )
)</f>
        <v/>
      </c>
      <c r="E481" t="str" cm="1">
        <f t="array" ref="E481">IF($F481="","",INDEX(CUT_LIST!$H$6:$H$1000,$F481))</f>
        <v/>
      </c>
      <c r="F481" t="str" cm="1">
        <f t="array" ref="F481">IFERROR(
  SMALL(
    IF(
      (TRIM(UPPER(CUT_LIST!$F$6:$F$1000))="YES")*(N(CUT_LIST!$G$6:$G$1000)&gt;0),
      ROW(CUT_LIST!$F$6:$F$1000)-ROW(CUT_LIST!$F$6)+1
    ),
    ROWS($F$7:F481)
  ),
"")</f>
        <v/>
      </c>
    </row>
    <row r="482" spans="1:6">
      <c r="A482" t="str" cm="1">
        <f t="array" ref="A482">IF($F482="","",INDEX(CUT_LIST!$A$6:$A$1000,$F482))</f>
        <v/>
      </c>
      <c r="B482" t="str" cm="1">
        <f t="array" ref="B482">IF($F482="","",INDEX(CUT_LIST!$B$6:$B$1000,$F482))</f>
        <v/>
      </c>
      <c r="C482" t="str" cm="1">
        <f t="array" ref="C482">IF($F482="","",INDEX(CUT_LIST!$C$6:$C$1000,$F482))</f>
        <v/>
      </c>
      <c r="D482" t="str">
        <f>IF($F482="","",
  MIN(
    INDEX(CUT_LIST!$D$6:$D$1000,$F482),
    N(INDEX(CUT_LIST!$G$6:$G$1000,$F482))
  )
)</f>
        <v/>
      </c>
      <c r="E482" t="str" cm="1">
        <f t="array" ref="E482">IF($F482="","",INDEX(CUT_LIST!$H$6:$H$1000,$F482))</f>
        <v/>
      </c>
      <c r="F482" t="str" cm="1">
        <f t="array" ref="F482">IFERROR(
  SMALL(
    IF(
      (TRIM(UPPER(CUT_LIST!$F$6:$F$1000))="YES")*(N(CUT_LIST!$G$6:$G$1000)&gt;0),
      ROW(CUT_LIST!$F$6:$F$1000)-ROW(CUT_LIST!$F$6)+1
    ),
    ROWS($F$7:F482)
  ),
"")</f>
        <v/>
      </c>
    </row>
    <row r="483" spans="1:6">
      <c r="A483" t="str" cm="1">
        <f t="array" ref="A483">IF($F483="","",INDEX(CUT_LIST!$A$6:$A$1000,$F483))</f>
        <v/>
      </c>
      <c r="B483" t="str" cm="1">
        <f t="array" ref="B483">IF($F483="","",INDEX(CUT_LIST!$B$6:$B$1000,$F483))</f>
        <v/>
      </c>
      <c r="C483" t="str" cm="1">
        <f t="array" ref="C483">IF($F483="","",INDEX(CUT_LIST!$C$6:$C$1000,$F483))</f>
        <v/>
      </c>
      <c r="D483" t="str">
        <f>IF($F483="","",
  MIN(
    INDEX(CUT_LIST!$D$6:$D$1000,$F483),
    N(INDEX(CUT_LIST!$G$6:$G$1000,$F483))
  )
)</f>
        <v/>
      </c>
      <c r="E483" t="str" cm="1">
        <f t="array" ref="E483">IF($F483="","",INDEX(CUT_LIST!$H$6:$H$1000,$F483))</f>
        <v/>
      </c>
      <c r="F483" t="str" cm="1">
        <f t="array" ref="F483">IFERROR(
  SMALL(
    IF(
      (TRIM(UPPER(CUT_LIST!$F$6:$F$1000))="YES")*(N(CUT_LIST!$G$6:$G$1000)&gt;0),
      ROW(CUT_LIST!$F$6:$F$1000)-ROW(CUT_LIST!$F$6)+1
    ),
    ROWS($F$7:F483)
  ),
"")</f>
        <v/>
      </c>
    </row>
    <row r="484" spans="1:6">
      <c r="A484" t="str" cm="1">
        <f t="array" ref="A484">IF($F484="","",INDEX(CUT_LIST!$A$6:$A$1000,$F484))</f>
        <v/>
      </c>
      <c r="B484" t="str" cm="1">
        <f t="array" ref="B484">IF($F484="","",INDEX(CUT_LIST!$B$6:$B$1000,$F484))</f>
        <v/>
      </c>
      <c r="C484" t="str" cm="1">
        <f t="array" ref="C484">IF($F484="","",INDEX(CUT_LIST!$C$6:$C$1000,$F484))</f>
        <v/>
      </c>
      <c r="D484" t="str">
        <f>IF($F484="","",
  MIN(
    INDEX(CUT_LIST!$D$6:$D$1000,$F484),
    N(INDEX(CUT_LIST!$G$6:$G$1000,$F484))
  )
)</f>
        <v/>
      </c>
      <c r="E484" t="str" cm="1">
        <f t="array" ref="E484">IF($F484="","",INDEX(CUT_LIST!$H$6:$H$1000,$F484))</f>
        <v/>
      </c>
      <c r="F484" t="str" cm="1">
        <f t="array" ref="F484">IFERROR(
  SMALL(
    IF(
      (TRIM(UPPER(CUT_LIST!$F$6:$F$1000))="YES")*(N(CUT_LIST!$G$6:$G$1000)&gt;0),
      ROW(CUT_LIST!$F$6:$F$1000)-ROW(CUT_LIST!$F$6)+1
    ),
    ROWS($F$7:F484)
  ),
"")</f>
        <v/>
      </c>
    </row>
    <row r="485" spans="1:6">
      <c r="A485" t="str" cm="1">
        <f t="array" ref="A485">IF($F485="","",INDEX(CUT_LIST!$A$6:$A$1000,$F485))</f>
        <v/>
      </c>
      <c r="B485" t="str" cm="1">
        <f t="array" ref="B485">IF($F485="","",INDEX(CUT_LIST!$B$6:$B$1000,$F485))</f>
        <v/>
      </c>
      <c r="C485" t="str" cm="1">
        <f t="array" ref="C485">IF($F485="","",INDEX(CUT_LIST!$C$6:$C$1000,$F485))</f>
        <v/>
      </c>
      <c r="D485" t="str">
        <f>IF($F485="","",
  MIN(
    INDEX(CUT_LIST!$D$6:$D$1000,$F485),
    N(INDEX(CUT_LIST!$G$6:$G$1000,$F485))
  )
)</f>
        <v/>
      </c>
      <c r="E485" t="str" cm="1">
        <f t="array" ref="E485">IF($F485="","",INDEX(CUT_LIST!$H$6:$H$1000,$F485))</f>
        <v/>
      </c>
      <c r="F485" t="str" cm="1">
        <f t="array" ref="F485">IFERROR(
  SMALL(
    IF(
      (TRIM(UPPER(CUT_LIST!$F$6:$F$1000))="YES")*(N(CUT_LIST!$G$6:$G$1000)&gt;0),
      ROW(CUT_LIST!$F$6:$F$1000)-ROW(CUT_LIST!$F$6)+1
    ),
    ROWS($F$7:F485)
  ),
"")</f>
        <v/>
      </c>
    </row>
    <row r="486" spans="1:6">
      <c r="A486" t="str" cm="1">
        <f t="array" ref="A486">IF($F486="","",INDEX(CUT_LIST!$A$6:$A$1000,$F486))</f>
        <v/>
      </c>
      <c r="B486" t="str" cm="1">
        <f t="array" ref="B486">IF($F486="","",INDEX(CUT_LIST!$B$6:$B$1000,$F486))</f>
        <v/>
      </c>
      <c r="C486" t="str" cm="1">
        <f t="array" ref="C486">IF($F486="","",INDEX(CUT_LIST!$C$6:$C$1000,$F486))</f>
        <v/>
      </c>
      <c r="D486" t="str">
        <f>IF($F486="","",
  MIN(
    INDEX(CUT_LIST!$D$6:$D$1000,$F486),
    N(INDEX(CUT_LIST!$G$6:$G$1000,$F486))
  )
)</f>
        <v/>
      </c>
      <c r="E486" t="str" cm="1">
        <f t="array" ref="E486">IF($F486="","",INDEX(CUT_LIST!$H$6:$H$1000,$F486))</f>
        <v/>
      </c>
      <c r="F486" t="str" cm="1">
        <f t="array" ref="F486">IFERROR(
  SMALL(
    IF(
      (TRIM(UPPER(CUT_LIST!$F$6:$F$1000))="YES")*(N(CUT_LIST!$G$6:$G$1000)&gt;0),
      ROW(CUT_LIST!$F$6:$F$1000)-ROW(CUT_LIST!$F$6)+1
    ),
    ROWS($F$7:F486)
  ),
"")</f>
        <v/>
      </c>
    </row>
    <row r="487" spans="1:6">
      <c r="A487" t="str" cm="1">
        <f t="array" ref="A487">IF($F487="","",INDEX(CUT_LIST!$A$6:$A$1000,$F487))</f>
        <v/>
      </c>
      <c r="B487" t="str" cm="1">
        <f t="array" ref="B487">IF($F487="","",INDEX(CUT_LIST!$B$6:$B$1000,$F487))</f>
        <v/>
      </c>
      <c r="C487" t="str" cm="1">
        <f t="array" ref="C487">IF($F487="","",INDEX(CUT_LIST!$C$6:$C$1000,$F487))</f>
        <v/>
      </c>
      <c r="D487" t="str">
        <f>IF($F487="","",
  MIN(
    INDEX(CUT_LIST!$D$6:$D$1000,$F487),
    N(INDEX(CUT_LIST!$G$6:$G$1000,$F487))
  )
)</f>
        <v/>
      </c>
      <c r="E487" t="str" cm="1">
        <f t="array" ref="E487">IF($F487="","",INDEX(CUT_LIST!$H$6:$H$1000,$F487))</f>
        <v/>
      </c>
      <c r="F487" t="str" cm="1">
        <f t="array" ref="F487">IFERROR(
  SMALL(
    IF(
      (TRIM(UPPER(CUT_LIST!$F$6:$F$1000))="YES")*(N(CUT_LIST!$G$6:$G$1000)&gt;0),
      ROW(CUT_LIST!$F$6:$F$1000)-ROW(CUT_LIST!$F$6)+1
    ),
    ROWS($F$7:F487)
  ),
"")</f>
        <v/>
      </c>
    </row>
    <row r="488" spans="1:6">
      <c r="A488" t="str" cm="1">
        <f t="array" ref="A488">IF($F488="","",INDEX(CUT_LIST!$A$6:$A$1000,$F488))</f>
        <v/>
      </c>
      <c r="B488" t="str" cm="1">
        <f t="array" ref="B488">IF($F488="","",INDEX(CUT_LIST!$B$6:$B$1000,$F488))</f>
        <v/>
      </c>
      <c r="C488" t="str" cm="1">
        <f t="array" ref="C488">IF($F488="","",INDEX(CUT_LIST!$C$6:$C$1000,$F488))</f>
        <v/>
      </c>
      <c r="D488" t="str">
        <f>IF($F488="","",
  MIN(
    INDEX(CUT_LIST!$D$6:$D$1000,$F488),
    N(INDEX(CUT_LIST!$G$6:$G$1000,$F488))
  )
)</f>
        <v/>
      </c>
      <c r="E488" t="str" cm="1">
        <f t="array" ref="E488">IF($F488="","",INDEX(CUT_LIST!$H$6:$H$1000,$F488))</f>
        <v/>
      </c>
      <c r="F488" t="str" cm="1">
        <f t="array" ref="F488">IFERROR(
  SMALL(
    IF(
      (TRIM(UPPER(CUT_LIST!$F$6:$F$1000))="YES")*(N(CUT_LIST!$G$6:$G$1000)&gt;0),
      ROW(CUT_LIST!$F$6:$F$1000)-ROW(CUT_LIST!$F$6)+1
    ),
    ROWS($F$7:F488)
  ),
"")</f>
        <v/>
      </c>
    </row>
    <row r="489" spans="1:6">
      <c r="A489" t="str" cm="1">
        <f t="array" ref="A489">IF($F489="","",INDEX(CUT_LIST!$A$6:$A$1000,$F489))</f>
        <v/>
      </c>
      <c r="B489" t="str" cm="1">
        <f t="array" ref="B489">IF($F489="","",INDEX(CUT_LIST!$B$6:$B$1000,$F489))</f>
        <v/>
      </c>
      <c r="C489" t="str" cm="1">
        <f t="array" ref="C489">IF($F489="","",INDEX(CUT_LIST!$C$6:$C$1000,$F489))</f>
        <v/>
      </c>
      <c r="D489" t="str">
        <f>IF($F489="","",
  MIN(
    INDEX(CUT_LIST!$D$6:$D$1000,$F489),
    N(INDEX(CUT_LIST!$G$6:$G$1000,$F489))
  )
)</f>
        <v/>
      </c>
      <c r="E489" t="str" cm="1">
        <f t="array" ref="E489">IF($F489="","",INDEX(CUT_LIST!$H$6:$H$1000,$F489))</f>
        <v/>
      </c>
      <c r="F489" t="str" cm="1">
        <f t="array" ref="F489">IFERROR(
  SMALL(
    IF(
      (TRIM(UPPER(CUT_LIST!$F$6:$F$1000))="YES")*(N(CUT_LIST!$G$6:$G$1000)&gt;0),
      ROW(CUT_LIST!$F$6:$F$1000)-ROW(CUT_LIST!$F$6)+1
    ),
    ROWS($F$7:F489)
  ),
"")</f>
        <v/>
      </c>
    </row>
    <row r="490" spans="1:6">
      <c r="A490" t="str" cm="1">
        <f t="array" ref="A490">IF($F490="","",INDEX(CUT_LIST!$A$6:$A$1000,$F490))</f>
        <v/>
      </c>
      <c r="B490" t="str" cm="1">
        <f t="array" ref="B490">IF($F490="","",INDEX(CUT_LIST!$B$6:$B$1000,$F490))</f>
        <v/>
      </c>
      <c r="C490" t="str" cm="1">
        <f t="array" ref="C490">IF($F490="","",INDEX(CUT_LIST!$C$6:$C$1000,$F490))</f>
        <v/>
      </c>
      <c r="D490" t="str">
        <f>IF($F490="","",
  MIN(
    INDEX(CUT_LIST!$D$6:$D$1000,$F490),
    N(INDEX(CUT_LIST!$G$6:$G$1000,$F490))
  )
)</f>
        <v/>
      </c>
      <c r="E490" t="str" cm="1">
        <f t="array" ref="E490">IF($F490="","",INDEX(CUT_LIST!$H$6:$H$1000,$F490))</f>
        <v/>
      </c>
      <c r="F490" t="str" cm="1">
        <f t="array" ref="F490">IFERROR(
  SMALL(
    IF(
      (TRIM(UPPER(CUT_LIST!$F$6:$F$1000))="YES")*(N(CUT_LIST!$G$6:$G$1000)&gt;0),
      ROW(CUT_LIST!$F$6:$F$1000)-ROW(CUT_LIST!$F$6)+1
    ),
    ROWS($F$7:F490)
  ),
"")</f>
        <v/>
      </c>
    </row>
    <row r="491" spans="1:6">
      <c r="A491" t="str" cm="1">
        <f t="array" ref="A491">IF($F491="","",INDEX(CUT_LIST!$A$6:$A$1000,$F491))</f>
        <v/>
      </c>
      <c r="B491" t="str" cm="1">
        <f t="array" ref="B491">IF($F491="","",INDEX(CUT_LIST!$B$6:$B$1000,$F491))</f>
        <v/>
      </c>
      <c r="C491" t="str" cm="1">
        <f t="array" ref="C491">IF($F491="","",INDEX(CUT_LIST!$C$6:$C$1000,$F491))</f>
        <v/>
      </c>
      <c r="D491" t="str">
        <f>IF($F491="","",
  MIN(
    INDEX(CUT_LIST!$D$6:$D$1000,$F491),
    N(INDEX(CUT_LIST!$G$6:$G$1000,$F491))
  )
)</f>
        <v/>
      </c>
      <c r="E491" t="str" cm="1">
        <f t="array" ref="E491">IF($F491="","",INDEX(CUT_LIST!$H$6:$H$1000,$F491))</f>
        <v/>
      </c>
      <c r="F491" t="str" cm="1">
        <f t="array" ref="F491">IFERROR(
  SMALL(
    IF(
      (TRIM(UPPER(CUT_LIST!$F$6:$F$1000))="YES")*(N(CUT_LIST!$G$6:$G$1000)&gt;0),
      ROW(CUT_LIST!$F$6:$F$1000)-ROW(CUT_LIST!$F$6)+1
    ),
    ROWS($F$7:F491)
  ),
"")</f>
        <v/>
      </c>
    </row>
    <row r="492" spans="1:6">
      <c r="A492" t="str" cm="1">
        <f t="array" ref="A492">IF($F492="","",INDEX(CUT_LIST!$A$6:$A$1000,$F492))</f>
        <v/>
      </c>
      <c r="B492" t="str" cm="1">
        <f t="array" ref="B492">IF($F492="","",INDEX(CUT_LIST!$B$6:$B$1000,$F492))</f>
        <v/>
      </c>
      <c r="C492" t="str" cm="1">
        <f t="array" ref="C492">IF($F492="","",INDEX(CUT_LIST!$C$6:$C$1000,$F492))</f>
        <v/>
      </c>
      <c r="D492" t="str">
        <f>IF($F492="","",
  MIN(
    INDEX(CUT_LIST!$D$6:$D$1000,$F492),
    N(INDEX(CUT_LIST!$G$6:$G$1000,$F492))
  )
)</f>
        <v/>
      </c>
      <c r="E492" t="str" cm="1">
        <f t="array" ref="E492">IF($F492="","",INDEX(CUT_LIST!$H$6:$H$1000,$F492))</f>
        <v/>
      </c>
      <c r="F492" t="str" cm="1">
        <f t="array" ref="F492">IFERROR(
  SMALL(
    IF(
      (TRIM(UPPER(CUT_LIST!$F$6:$F$1000))="YES")*(N(CUT_LIST!$G$6:$G$1000)&gt;0),
      ROW(CUT_LIST!$F$6:$F$1000)-ROW(CUT_LIST!$F$6)+1
    ),
    ROWS($F$7:F492)
  ),
"")</f>
        <v/>
      </c>
    </row>
    <row r="493" spans="1:6">
      <c r="A493" t="str" cm="1">
        <f t="array" ref="A493">IF($F493="","",INDEX(CUT_LIST!$A$6:$A$1000,$F493))</f>
        <v/>
      </c>
      <c r="B493" t="str" cm="1">
        <f t="array" ref="B493">IF($F493="","",INDEX(CUT_LIST!$B$6:$B$1000,$F493))</f>
        <v/>
      </c>
      <c r="C493" t="str" cm="1">
        <f t="array" ref="C493">IF($F493="","",INDEX(CUT_LIST!$C$6:$C$1000,$F493))</f>
        <v/>
      </c>
      <c r="D493" t="str">
        <f>IF($F493="","",
  MIN(
    INDEX(CUT_LIST!$D$6:$D$1000,$F493),
    N(INDEX(CUT_LIST!$G$6:$G$1000,$F493))
  )
)</f>
        <v/>
      </c>
      <c r="E493" t="str" cm="1">
        <f t="array" ref="E493">IF($F493="","",INDEX(CUT_LIST!$H$6:$H$1000,$F493))</f>
        <v/>
      </c>
      <c r="F493" t="str" cm="1">
        <f t="array" ref="F493">IFERROR(
  SMALL(
    IF(
      (TRIM(UPPER(CUT_LIST!$F$6:$F$1000))="YES")*(N(CUT_LIST!$G$6:$G$1000)&gt;0),
      ROW(CUT_LIST!$F$6:$F$1000)-ROW(CUT_LIST!$F$6)+1
    ),
    ROWS($F$7:F493)
  ),
"")</f>
        <v/>
      </c>
    </row>
    <row r="494" spans="1:6">
      <c r="A494" t="str" cm="1">
        <f t="array" ref="A494">IF($F494="","",INDEX(CUT_LIST!$A$6:$A$1000,$F494))</f>
        <v/>
      </c>
      <c r="B494" t="str" cm="1">
        <f t="array" ref="B494">IF($F494="","",INDEX(CUT_LIST!$B$6:$B$1000,$F494))</f>
        <v/>
      </c>
      <c r="C494" t="str" cm="1">
        <f t="array" ref="C494">IF($F494="","",INDEX(CUT_LIST!$C$6:$C$1000,$F494))</f>
        <v/>
      </c>
      <c r="D494" t="str">
        <f>IF($F494="","",
  MIN(
    INDEX(CUT_LIST!$D$6:$D$1000,$F494),
    N(INDEX(CUT_LIST!$G$6:$G$1000,$F494))
  )
)</f>
        <v/>
      </c>
      <c r="E494" t="str" cm="1">
        <f t="array" ref="E494">IF($F494="","",INDEX(CUT_LIST!$H$6:$H$1000,$F494))</f>
        <v/>
      </c>
      <c r="F494" t="str" cm="1">
        <f t="array" ref="F494">IFERROR(
  SMALL(
    IF(
      (TRIM(UPPER(CUT_LIST!$F$6:$F$1000))="YES")*(N(CUT_LIST!$G$6:$G$1000)&gt;0),
      ROW(CUT_LIST!$F$6:$F$1000)-ROW(CUT_LIST!$F$6)+1
    ),
    ROWS($F$7:F494)
  ),
"")</f>
        <v/>
      </c>
    </row>
    <row r="495" spans="1:6">
      <c r="A495" t="str" cm="1">
        <f t="array" ref="A495">IF($F495="","",INDEX(CUT_LIST!$A$6:$A$1000,$F495))</f>
        <v/>
      </c>
      <c r="B495" t="str" cm="1">
        <f t="array" ref="B495">IF($F495="","",INDEX(CUT_LIST!$B$6:$B$1000,$F495))</f>
        <v/>
      </c>
      <c r="C495" t="str" cm="1">
        <f t="array" ref="C495">IF($F495="","",INDEX(CUT_LIST!$C$6:$C$1000,$F495))</f>
        <v/>
      </c>
      <c r="D495" t="str">
        <f>IF($F495="","",
  MIN(
    INDEX(CUT_LIST!$D$6:$D$1000,$F495),
    N(INDEX(CUT_LIST!$G$6:$G$1000,$F495))
  )
)</f>
        <v/>
      </c>
      <c r="E495" t="str" cm="1">
        <f t="array" ref="E495">IF($F495="","",INDEX(CUT_LIST!$H$6:$H$1000,$F495))</f>
        <v/>
      </c>
      <c r="F495" t="str" cm="1">
        <f t="array" ref="F495">IFERROR(
  SMALL(
    IF(
      (TRIM(UPPER(CUT_LIST!$F$6:$F$1000))="YES")*(N(CUT_LIST!$G$6:$G$1000)&gt;0),
      ROW(CUT_LIST!$F$6:$F$1000)-ROW(CUT_LIST!$F$6)+1
    ),
    ROWS($F$7:F495)
  ),
"")</f>
        <v/>
      </c>
    </row>
    <row r="496" spans="1:6">
      <c r="A496" t="str" cm="1">
        <f t="array" ref="A496">IF($F496="","",INDEX(CUT_LIST!$A$6:$A$1000,$F496))</f>
        <v/>
      </c>
      <c r="B496" t="str" cm="1">
        <f t="array" ref="B496">IF($F496="","",INDEX(CUT_LIST!$B$6:$B$1000,$F496))</f>
        <v/>
      </c>
      <c r="C496" t="str" cm="1">
        <f t="array" ref="C496">IF($F496="","",INDEX(CUT_LIST!$C$6:$C$1000,$F496))</f>
        <v/>
      </c>
      <c r="D496" t="str">
        <f>IF($F496="","",
  MIN(
    INDEX(CUT_LIST!$D$6:$D$1000,$F496),
    N(INDEX(CUT_LIST!$G$6:$G$1000,$F496))
  )
)</f>
        <v/>
      </c>
      <c r="E496" t="str" cm="1">
        <f t="array" ref="E496">IF($F496="","",INDEX(CUT_LIST!$H$6:$H$1000,$F496))</f>
        <v/>
      </c>
      <c r="F496" t="str" cm="1">
        <f t="array" ref="F496">IFERROR(
  SMALL(
    IF(
      (TRIM(UPPER(CUT_LIST!$F$6:$F$1000))="YES")*(N(CUT_LIST!$G$6:$G$1000)&gt;0),
      ROW(CUT_LIST!$F$6:$F$1000)-ROW(CUT_LIST!$F$6)+1
    ),
    ROWS($F$7:F496)
  ),
"")</f>
        <v/>
      </c>
    </row>
    <row r="497" spans="1:6">
      <c r="A497" t="str" cm="1">
        <f t="array" ref="A497">IF($F497="","",INDEX(CUT_LIST!$A$6:$A$1000,$F497))</f>
        <v/>
      </c>
      <c r="B497" t="str" cm="1">
        <f t="array" ref="B497">IF($F497="","",INDEX(CUT_LIST!$B$6:$B$1000,$F497))</f>
        <v/>
      </c>
      <c r="C497" t="str" cm="1">
        <f t="array" ref="C497">IF($F497="","",INDEX(CUT_LIST!$C$6:$C$1000,$F497))</f>
        <v/>
      </c>
      <c r="D497" t="str">
        <f>IF($F497="","",
  MIN(
    INDEX(CUT_LIST!$D$6:$D$1000,$F497),
    N(INDEX(CUT_LIST!$G$6:$G$1000,$F497))
  )
)</f>
        <v/>
      </c>
      <c r="E497" t="str" cm="1">
        <f t="array" ref="E497">IF($F497="","",INDEX(CUT_LIST!$H$6:$H$1000,$F497))</f>
        <v/>
      </c>
      <c r="F497" t="str" cm="1">
        <f t="array" ref="F497">IFERROR(
  SMALL(
    IF(
      (TRIM(UPPER(CUT_LIST!$F$6:$F$1000))="YES")*(N(CUT_LIST!$G$6:$G$1000)&gt;0),
      ROW(CUT_LIST!$F$6:$F$1000)-ROW(CUT_LIST!$F$6)+1
    ),
    ROWS($F$7:F497)
  ),
"")</f>
        <v/>
      </c>
    </row>
    <row r="498" spans="1:6">
      <c r="A498" t="str" cm="1">
        <f t="array" ref="A498">IF($F498="","",INDEX(CUT_LIST!$A$6:$A$1000,$F498))</f>
        <v/>
      </c>
      <c r="B498" t="str" cm="1">
        <f t="array" ref="B498">IF($F498="","",INDEX(CUT_LIST!$B$6:$B$1000,$F498))</f>
        <v/>
      </c>
      <c r="C498" t="str" cm="1">
        <f t="array" ref="C498">IF($F498="","",INDEX(CUT_LIST!$C$6:$C$1000,$F498))</f>
        <v/>
      </c>
      <c r="D498" t="str">
        <f>IF($F498="","",
  MIN(
    INDEX(CUT_LIST!$D$6:$D$1000,$F498),
    N(INDEX(CUT_LIST!$G$6:$G$1000,$F498))
  )
)</f>
        <v/>
      </c>
      <c r="E498" t="str" cm="1">
        <f t="array" ref="E498">IF($F498="","",INDEX(CUT_LIST!$H$6:$H$1000,$F498))</f>
        <v/>
      </c>
      <c r="F498" t="str" cm="1">
        <f t="array" ref="F498">IFERROR(
  SMALL(
    IF(
      (TRIM(UPPER(CUT_LIST!$F$6:$F$1000))="YES")*(N(CUT_LIST!$G$6:$G$1000)&gt;0),
      ROW(CUT_LIST!$F$6:$F$1000)-ROW(CUT_LIST!$F$6)+1
    ),
    ROWS($F$7:F498)
  ),
"")</f>
        <v/>
      </c>
    </row>
    <row r="499" spans="1:6">
      <c r="A499" t="str" cm="1">
        <f t="array" ref="A499">IF($F499="","",INDEX(CUT_LIST!$A$6:$A$1000,$F499))</f>
        <v/>
      </c>
      <c r="B499" t="str" cm="1">
        <f t="array" ref="B499">IF($F499="","",INDEX(CUT_LIST!$B$6:$B$1000,$F499))</f>
        <v/>
      </c>
      <c r="C499" t="str" cm="1">
        <f t="array" ref="C499">IF($F499="","",INDEX(CUT_LIST!$C$6:$C$1000,$F499))</f>
        <v/>
      </c>
      <c r="D499" t="str">
        <f>IF($F499="","",
  MIN(
    INDEX(CUT_LIST!$D$6:$D$1000,$F499),
    N(INDEX(CUT_LIST!$G$6:$G$1000,$F499))
  )
)</f>
        <v/>
      </c>
      <c r="E499" t="str" cm="1">
        <f t="array" ref="E499">IF($F499="","",INDEX(CUT_LIST!$H$6:$H$1000,$F499))</f>
        <v/>
      </c>
      <c r="F499" t="str" cm="1">
        <f t="array" ref="F499">IFERROR(
  SMALL(
    IF(
      (TRIM(UPPER(CUT_LIST!$F$6:$F$1000))="YES")*(N(CUT_LIST!$G$6:$G$1000)&gt;0),
      ROW(CUT_LIST!$F$6:$F$1000)-ROW(CUT_LIST!$F$6)+1
    ),
    ROWS($F$7:F499)
  ),
"")</f>
        <v/>
      </c>
    </row>
    <row r="500" spans="1:6">
      <c r="A500" t="str" cm="1">
        <f t="array" ref="A500">IF($F500="","",INDEX(CUT_LIST!$A$6:$A$1000,$F500))</f>
        <v/>
      </c>
      <c r="B500" t="str" cm="1">
        <f t="array" ref="B500">IF($F500="","",INDEX(CUT_LIST!$B$6:$B$1000,$F500))</f>
        <v/>
      </c>
      <c r="C500" t="str" cm="1">
        <f t="array" ref="C500">IF($F500="","",INDEX(CUT_LIST!$C$6:$C$1000,$F500))</f>
        <v/>
      </c>
      <c r="D500" t="str">
        <f>IF($F500="","",
  MIN(
    INDEX(CUT_LIST!$D$6:$D$1000,$F500),
    N(INDEX(CUT_LIST!$G$6:$G$1000,$F500))
  )
)</f>
        <v/>
      </c>
      <c r="E500" t="str" cm="1">
        <f t="array" ref="E500">IF($F500="","",INDEX(CUT_LIST!$H$6:$H$1000,$F500))</f>
        <v/>
      </c>
      <c r="F500" t="str" cm="1">
        <f t="array" ref="F500">IFERROR(
  SMALL(
    IF(
      (TRIM(UPPER(CUT_LIST!$F$6:$F$1000))="YES")*(N(CUT_LIST!$G$6:$G$1000)&gt;0),
      ROW(CUT_LIST!$F$6:$F$1000)-ROW(CUT_LIST!$F$6)+1
    ),
    ROWS($F$7:F500)
  ),
"")</f>
        <v/>
      </c>
    </row>
    <row r="501" spans="1:6">
      <c r="A501" t="str" cm="1">
        <f t="array" ref="A501">IF($F501="","",INDEX(CUT_LIST!$A$6:$A$1000,$F501))</f>
        <v/>
      </c>
      <c r="B501" t="str" cm="1">
        <f t="array" ref="B501">IF($F501="","",INDEX(CUT_LIST!$B$6:$B$1000,$F501))</f>
        <v/>
      </c>
      <c r="C501" t="str" cm="1">
        <f t="array" ref="C501">IF($F501="","",INDEX(CUT_LIST!$C$6:$C$1000,$F501))</f>
        <v/>
      </c>
      <c r="D501" t="str">
        <f>IF($F501="","",
  MIN(
    INDEX(CUT_LIST!$D$6:$D$1000,$F501),
    N(INDEX(CUT_LIST!$G$6:$G$1000,$F501))
  )
)</f>
        <v/>
      </c>
      <c r="E501" t="str" cm="1">
        <f t="array" ref="E501">IF($F501="","",INDEX(CUT_LIST!$H$6:$H$1000,$F501))</f>
        <v/>
      </c>
      <c r="F501" t="str" cm="1">
        <f t="array" ref="F501">IFERROR(
  SMALL(
    IF(
      (TRIM(UPPER(CUT_LIST!$F$6:$F$1000))="YES")*(N(CUT_LIST!$G$6:$G$1000)&gt;0),
      ROW(CUT_LIST!$F$6:$F$1000)-ROW(CUT_LIST!$F$6)+1
    ),
    ROWS($F$7:F501)
  ),
"")</f>
        <v/>
      </c>
    </row>
    <row r="502" spans="1:6">
      <c r="A502" t="str" cm="1">
        <f t="array" ref="A502">IF($F502="","",INDEX(CUT_LIST!$A$6:$A$1000,$F502))</f>
        <v/>
      </c>
      <c r="B502" t="str" cm="1">
        <f t="array" ref="B502">IF($F502="","",INDEX(CUT_LIST!$B$6:$B$1000,$F502))</f>
        <v/>
      </c>
      <c r="C502" t="str" cm="1">
        <f t="array" ref="C502">IF($F502="","",INDEX(CUT_LIST!$C$6:$C$1000,$F502))</f>
        <v/>
      </c>
      <c r="D502" t="str">
        <f>IF($F502="","",
  MIN(
    INDEX(CUT_LIST!$D$6:$D$1000,$F502),
    N(INDEX(CUT_LIST!$G$6:$G$1000,$F502))
  )
)</f>
        <v/>
      </c>
      <c r="E502" t="str" cm="1">
        <f t="array" ref="E502">IF($F502="","",INDEX(CUT_LIST!$H$6:$H$1000,$F502))</f>
        <v/>
      </c>
      <c r="F502" t="str" cm="1">
        <f t="array" ref="F502">IFERROR(
  SMALL(
    IF(
      (TRIM(UPPER(CUT_LIST!$F$6:$F$1000))="YES")*(N(CUT_LIST!$G$6:$G$1000)&gt;0),
      ROW(CUT_LIST!$F$6:$F$1000)-ROW(CUT_LIST!$F$6)+1
    ),
    ROWS($F$7:F502)
  ),
"")</f>
        <v/>
      </c>
    </row>
    <row r="503" spans="1:6">
      <c r="A503" t="str" cm="1">
        <f t="array" ref="A503">IF($F503="","",INDEX(CUT_LIST!$A$6:$A$1000,$F503))</f>
        <v/>
      </c>
      <c r="B503" t="str" cm="1">
        <f t="array" ref="B503">IF($F503="","",INDEX(CUT_LIST!$B$6:$B$1000,$F503))</f>
        <v/>
      </c>
      <c r="C503" t="str" cm="1">
        <f t="array" ref="C503">IF($F503="","",INDEX(CUT_LIST!$C$6:$C$1000,$F503))</f>
        <v/>
      </c>
      <c r="D503" t="str">
        <f>IF($F503="","",
  MIN(
    INDEX(CUT_LIST!$D$6:$D$1000,$F503),
    N(INDEX(CUT_LIST!$G$6:$G$1000,$F503))
  )
)</f>
        <v/>
      </c>
      <c r="E503" t="str" cm="1">
        <f t="array" ref="E503">IF($F503="","",INDEX(CUT_LIST!$H$6:$H$1000,$F503))</f>
        <v/>
      </c>
      <c r="F503" t="str" cm="1">
        <f t="array" ref="F503">IFERROR(
  SMALL(
    IF(
      (TRIM(UPPER(CUT_LIST!$F$6:$F$1000))="YES")*(N(CUT_LIST!$G$6:$G$1000)&gt;0),
      ROW(CUT_LIST!$F$6:$F$1000)-ROW(CUT_LIST!$F$6)+1
    ),
    ROWS($F$7:F503)
  ),
"")</f>
        <v/>
      </c>
    </row>
    <row r="504" spans="1:6">
      <c r="A504" t="str" cm="1">
        <f t="array" ref="A504">IF($F504="","",INDEX(CUT_LIST!$A$6:$A$1000,$F504))</f>
        <v/>
      </c>
      <c r="B504" t="str" cm="1">
        <f t="array" ref="B504">IF($F504="","",INDEX(CUT_LIST!$B$6:$B$1000,$F504))</f>
        <v/>
      </c>
      <c r="C504" t="str" cm="1">
        <f t="array" ref="C504">IF($F504="","",INDEX(CUT_LIST!$C$6:$C$1000,$F504))</f>
        <v/>
      </c>
      <c r="D504" t="str">
        <f>IF($F504="","",
  MIN(
    INDEX(CUT_LIST!$D$6:$D$1000,$F504),
    N(INDEX(CUT_LIST!$G$6:$G$1000,$F504))
  )
)</f>
        <v/>
      </c>
      <c r="E504" t="str" cm="1">
        <f t="array" ref="E504">IF($F504="","",INDEX(CUT_LIST!$H$6:$H$1000,$F504))</f>
        <v/>
      </c>
      <c r="F504" t="str" cm="1">
        <f t="array" ref="F504">IFERROR(
  SMALL(
    IF(
      (TRIM(UPPER(CUT_LIST!$F$6:$F$1000))="YES")*(N(CUT_LIST!$G$6:$G$1000)&gt;0),
      ROW(CUT_LIST!$F$6:$F$1000)-ROW(CUT_LIST!$F$6)+1
    ),
    ROWS($F$7:F504)
  ),
"")</f>
        <v/>
      </c>
    </row>
    <row r="505" spans="1:6">
      <c r="A505" t="str" cm="1">
        <f t="array" ref="A505">IF($F505="","",INDEX(CUT_LIST!$A$6:$A$1000,$F505))</f>
        <v/>
      </c>
      <c r="B505" t="str" cm="1">
        <f t="array" ref="B505">IF($F505="","",INDEX(CUT_LIST!$B$6:$B$1000,$F505))</f>
        <v/>
      </c>
      <c r="C505" t="str" cm="1">
        <f t="array" ref="C505">IF($F505="","",INDEX(CUT_LIST!$C$6:$C$1000,$F505))</f>
        <v/>
      </c>
      <c r="D505" t="str">
        <f>IF($F505="","",
  MIN(
    INDEX(CUT_LIST!$D$6:$D$1000,$F505),
    N(INDEX(CUT_LIST!$G$6:$G$1000,$F505))
  )
)</f>
        <v/>
      </c>
      <c r="E505" t="str" cm="1">
        <f t="array" ref="E505">IF($F505="","",INDEX(CUT_LIST!$H$6:$H$1000,$F505))</f>
        <v/>
      </c>
      <c r="F505" t="str" cm="1">
        <f t="array" ref="F505">IFERROR(
  SMALL(
    IF(
      (TRIM(UPPER(CUT_LIST!$F$6:$F$1000))="YES")*(N(CUT_LIST!$G$6:$G$1000)&gt;0),
      ROW(CUT_LIST!$F$6:$F$1000)-ROW(CUT_LIST!$F$6)+1
    ),
    ROWS($F$7:F505)
  ),
"")</f>
        <v/>
      </c>
    </row>
    <row r="506" spans="1:6">
      <c r="A506" t="str" cm="1">
        <f t="array" ref="A506">IF($F506="","",INDEX(CUT_LIST!$A$6:$A$1000,$F506))</f>
        <v/>
      </c>
      <c r="B506" t="str" cm="1">
        <f t="array" ref="B506">IF($F506="","",INDEX(CUT_LIST!$B$6:$B$1000,$F506))</f>
        <v/>
      </c>
      <c r="C506" t="str" cm="1">
        <f t="array" ref="C506">IF($F506="","",INDEX(CUT_LIST!$C$6:$C$1000,$F506))</f>
        <v/>
      </c>
      <c r="D506" t="str">
        <f>IF($F506="","",
  MIN(
    INDEX(CUT_LIST!$D$6:$D$1000,$F506),
    N(INDEX(CUT_LIST!$G$6:$G$1000,$F506))
  )
)</f>
        <v/>
      </c>
      <c r="E506" t="str" cm="1">
        <f t="array" ref="E506">IF($F506="","",INDEX(CUT_LIST!$H$6:$H$1000,$F506))</f>
        <v/>
      </c>
      <c r="F506" t="str" cm="1">
        <f t="array" ref="F506">IFERROR(
  SMALL(
    IF(
      (TRIM(UPPER(CUT_LIST!$F$6:$F$1000))="YES")*(N(CUT_LIST!$G$6:$G$1000)&gt;0),
      ROW(CUT_LIST!$F$6:$F$1000)-ROW(CUT_LIST!$F$6)+1
    ),
    ROWS($F$7:F506)
  ),
"")</f>
        <v/>
      </c>
    </row>
    <row r="507" spans="1:6">
      <c r="A507" t="str" cm="1">
        <f t="array" ref="A507">IF($F507="","",INDEX(CUT_LIST!$A$6:$A$1000,$F507))</f>
        <v/>
      </c>
      <c r="B507" t="str" cm="1">
        <f t="array" ref="B507">IF($F507="","",INDEX(CUT_LIST!$B$6:$B$1000,$F507))</f>
        <v/>
      </c>
      <c r="C507" t="str" cm="1">
        <f t="array" ref="C507">IF($F507="","",INDEX(CUT_LIST!$C$6:$C$1000,$F507))</f>
        <v/>
      </c>
      <c r="D507" t="str">
        <f>IF($F507="","",
  MIN(
    INDEX(CUT_LIST!$D$6:$D$1000,$F507),
    N(INDEX(CUT_LIST!$G$6:$G$1000,$F507))
  )
)</f>
        <v/>
      </c>
      <c r="E507" t="str" cm="1">
        <f t="array" ref="E507">IF($F507="","",INDEX(CUT_LIST!$H$6:$H$1000,$F507))</f>
        <v/>
      </c>
      <c r="F507" t="str" cm="1">
        <f t="array" ref="F507">IFERROR(
  SMALL(
    IF(
      (TRIM(UPPER(CUT_LIST!$F$6:$F$1000))="YES")*(N(CUT_LIST!$G$6:$G$1000)&gt;0),
      ROW(CUT_LIST!$F$6:$F$1000)-ROW(CUT_LIST!$F$6)+1
    ),
    ROWS($F$7:F507)
  ),
"")</f>
        <v/>
      </c>
    </row>
    <row r="508" spans="1:6">
      <c r="A508" t="str" cm="1">
        <f t="array" ref="A508">IF($F508="","",INDEX(CUT_LIST!$A$6:$A$1000,$F508))</f>
        <v/>
      </c>
      <c r="B508" t="str" cm="1">
        <f t="array" ref="B508">IF($F508="","",INDEX(CUT_LIST!$B$6:$B$1000,$F508))</f>
        <v/>
      </c>
      <c r="C508" t="str" cm="1">
        <f t="array" ref="C508">IF($F508="","",INDEX(CUT_LIST!$C$6:$C$1000,$F508))</f>
        <v/>
      </c>
      <c r="D508" t="str">
        <f>IF($F508="","",
  MIN(
    INDEX(CUT_LIST!$D$6:$D$1000,$F508),
    N(INDEX(CUT_LIST!$G$6:$G$1000,$F508))
  )
)</f>
        <v/>
      </c>
      <c r="E508" t="str" cm="1">
        <f t="array" ref="E508">IF($F508="","",INDEX(CUT_LIST!$H$6:$H$1000,$F508))</f>
        <v/>
      </c>
      <c r="F508" t="str" cm="1">
        <f t="array" ref="F508">IFERROR(
  SMALL(
    IF(
      (TRIM(UPPER(CUT_LIST!$F$6:$F$1000))="YES")*(N(CUT_LIST!$G$6:$G$1000)&gt;0),
      ROW(CUT_LIST!$F$6:$F$1000)-ROW(CUT_LIST!$F$6)+1
    ),
    ROWS($F$7:F508)
  ),
"")</f>
        <v/>
      </c>
    </row>
    <row r="509" spans="1:6">
      <c r="A509" t="str" cm="1">
        <f t="array" ref="A509">IF($F509="","",INDEX(CUT_LIST!$A$6:$A$1000,$F509))</f>
        <v/>
      </c>
      <c r="B509" t="str" cm="1">
        <f t="array" ref="B509">IF($F509="","",INDEX(CUT_LIST!$B$6:$B$1000,$F509))</f>
        <v/>
      </c>
      <c r="C509" t="str" cm="1">
        <f t="array" ref="C509">IF($F509="","",INDEX(CUT_LIST!$C$6:$C$1000,$F509))</f>
        <v/>
      </c>
      <c r="D509" t="str">
        <f>IF($F509="","",
  MIN(
    INDEX(CUT_LIST!$D$6:$D$1000,$F509),
    N(INDEX(CUT_LIST!$G$6:$G$1000,$F509))
  )
)</f>
        <v/>
      </c>
      <c r="E509" t="str" cm="1">
        <f t="array" ref="E509">IF($F509="","",INDEX(CUT_LIST!$H$6:$H$1000,$F509))</f>
        <v/>
      </c>
      <c r="F509" t="str" cm="1">
        <f t="array" ref="F509">IFERROR(
  SMALL(
    IF(
      (TRIM(UPPER(CUT_LIST!$F$6:$F$1000))="YES")*(N(CUT_LIST!$G$6:$G$1000)&gt;0),
      ROW(CUT_LIST!$F$6:$F$1000)-ROW(CUT_LIST!$F$6)+1
    ),
    ROWS($F$7:F509)
  ),
"")</f>
        <v/>
      </c>
    </row>
    <row r="510" spans="1:6">
      <c r="A510" t="str" cm="1">
        <f t="array" ref="A510">IF($F510="","",INDEX(CUT_LIST!$A$6:$A$1000,$F510))</f>
        <v/>
      </c>
      <c r="B510" t="str" cm="1">
        <f t="array" ref="B510">IF($F510="","",INDEX(CUT_LIST!$B$6:$B$1000,$F510))</f>
        <v/>
      </c>
      <c r="C510" t="str" cm="1">
        <f t="array" ref="C510">IF($F510="","",INDEX(CUT_LIST!$C$6:$C$1000,$F510))</f>
        <v/>
      </c>
      <c r="D510" t="str">
        <f>IF($F510="","",
  MIN(
    INDEX(CUT_LIST!$D$6:$D$1000,$F510),
    N(INDEX(CUT_LIST!$G$6:$G$1000,$F510))
  )
)</f>
        <v/>
      </c>
      <c r="E510" t="str" cm="1">
        <f t="array" ref="E510">IF($F510="","",INDEX(CUT_LIST!$H$6:$H$1000,$F510))</f>
        <v/>
      </c>
      <c r="F510" t="str" cm="1">
        <f t="array" ref="F510">IFERROR(
  SMALL(
    IF(
      (TRIM(UPPER(CUT_LIST!$F$6:$F$1000))="YES")*(N(CUT_LIST!$G$6:$G$1000)&gt;0),
      ROW(CUT_LIST!$F$6:$F$1000)-ROW(CUT_LIST!$F$6)+1
    ),
    ROWS($F$7:F510)
  ),
"")</f>
        <v/>
      </c>
    </row>
    <row r="511" spans="1:6">
      <c r="A511" t="str" cm="1">
        <f t="array" ref="A511">IF($F511="","",INDEX(CUT_LIST!$A$6:$A$1000,$F511))</f>
        <v/>
      </c>
      <c r="B511" t="str" cm="1">
        <f t="array" ref="B511">IF($F511="","",INDEX(CUT_LIST!$B$6:$B$1000,$F511))</f>
        <v/>
      </c>
      <c r="C511" t="str" cm="1">
        <f t="array" ref="C511">IF($F511="","",INDEX(CUT_LIST!$C$6:$C$1000,$F511))</f>
        <v/>
      </c>
      <c r="D511" t="str">
        <f>IF($F511="","",
  MIN(
    INDEX(CUT_LIST!$D$6:$D$1000,$F511),
    N(INDEX(CUT_LIST!$G$6:$G$1000,$F511))
  )
)</f>
        <v/>
      </c>
      <c r="E511" t="str" cm="1">
        <f t="array" ref="E511">IF($F511="","",INDEX(CUT_LIST!$H$6:$H$1000,$F511))</f>
        <v/>
      </c>
      <c r="F511" t="str" cm="1">
        <f t="array" ref="F511">IFERROR(
  SMALL(
    IF(
      (TRIM(UPPER(CUT_LIST!$F$6:$F$1000))="YES")*(N(CUT_LIST!$G$6:$G$1000)&gt;0),
      ROW(CUT_LIST!$F$6:$F$1000)-ROW(CUT_LIST!$F$6)+1
    ),
    ROWS($F$7:F511)
  ),
"")</f>
        <v/>
      </c>
    </row>
    <row r="512" spans="1:6">
      <c r="A512" t="str" cm="1">
        <f t="array" ref="A512">IF($F512="","",INDEX(CUT_LIST!$A$6:$A$1000,$F512))</f>
        <v/>
      </c>
      <c r="B512" t="str" cm="1">
        <f t="array" ref="B512">IF($F512="","",INDEX(CUT_LIST!$B$6:$B$1000,$F512))</f>
        <v/>
      </c>
      <c r="C512" t="str" cm="1">
        <f t="array" ref="C512">IF($F512="","",INDEX(CUT_LIST!$C$6:$C$1000,$F512))</f>
        <v/>
      </c>
      <c r="D512" t="str">
        <f>IF($F512="","",
  MIN(
    INDEX(CUT_LIST!$D$6:$D$1000,$F512),
    N(INDEX(CUT_LIST!$G$6:$G$1000,$F512))
  )
)</f>
        <v/>
      </c>
      <c r="E512" t="str" cm="1">
        <f t="array" ref="E512">IF($F512="","",INDEX(CUT_LIST!$H$6:$H$1000,$F512))</f>
        <v/>
      </c>
      <c r="F512" t="str" cm="1">
        <f t="array" ref="F512">IFERROR(
  SMALL(
    IF(
      (TRIM(UPPER(CUT_LIST!$F$6:$F$1000))="YES")*(N(CUT_LIST!$G$6:$G$1000)&gt;0),
      ROW(CUT_LIST!$F$6:$F$1000)-ROW(CUT_LIST!$F$6)+1
    ),
    ROWS($F$7:F512)
  ),
"")</f>
        <v/>
      </c>
    </row>
    <row r="513" spans="1:6">
      <c r="A513" t="str" cm="1">
        <f t="array" ref="A513">IF($F513="","",INDEX(CUT_LIST!$A$6:$A$1000,$F513))</f>
        <v/>
      </c>
      <c r="B513" t="str" cm="1">
        <f t="array" ref="B513">IF($F513="","",INDEX(CUT_LIST!$B$6:$B$1000,$F513))</f>
        <v/>
      </c>
      <c r="C513" t="str" cm="1">
        <f t="array" ref="C513">IF($F513="","",INDEX(CUT_LIST!$C$6:$C$1000,$F513))</f>
        <v/>
      </c>
      <c r="D513" t="str">
        <f>IF($F513="","",
  MIN(
    INDEX(CUT_LIST!$D$6:$D$1000,$F513),
    N(INDEX(CUT_LIST!$G$6:$G$1000,$F513))
  )
)</f>
        <v/>
      </c>
      <c r="E513" t="str" cm="1">
        <f t="array" ref="E513">IF($F513="","",INDEX(CUT_LIST!$H$6:$H$1000,$F513))</f>
        <v/>
      </c>
      <c r="F513" t="str" cm="1">
        <f t="array" ref="F513">IFERROR(
  SMALL(
    IF(
      (TRIM(UPPER(CUT_LIST!$F$6:$F$1000))="YES")*(N(CUT_LIST!$G$6:$G$1000)&gt;0),
      ROW(CUT_LIST!$F$6:$F$1000)-ROW(CUT_LIST!$F$6)+1
    ),
    ROWS($F$7:F513)
  ),
"")</f>
        <v/>
      </c>
    </row>
    <row r="514" spans="1:6">
      <c r="A514" t="str" cm="1">
        <f t="array" ref="A514">IF($F514="","",INDEX(CUT_LIST!$A$6:$A$1000,$F514))</f>
        <v/>
      </c>
      <c r="B514" t="str" cm="1">
        <f t="array" ref="B514">IF($F514="","",INDEX(CUT_LIST!$B$6:$B$1000,$F514))</f>
        <v/>
      </c>
      <c r="C514" t="str" cm="1">
        <f t="array" ref="C514">IF($F514="","",INDEX(CUT_LIST!$C$6:$C$1000,$F514))</f>
        <v/>
      </c>
      <c r="D514" t="str">
        <f>IF($F514="","",
  MIN(
    INDEX(CUT_LIST!$D$6:$D$1000,$F514),
    N(INDEX(CUT_LIST!$G$6:$G$1000,$F514))
  )
)</f>
        <v/>
      </c>
      <c r="E514" t="str" cm="1">
        <f t="array" ref="E514">IF($F514="","",INDEX(CUT_LIST!$H$6:$H$1000,$F514))</f>
        <v/>
      </c>
      <c r="F514" t="str" cm="1">
        <f t="array" ref="F514">IFERROR(
  SMALL(
    IF(
      (TRIM(UPPER(CUT_LIST!$F$6:$F$1000))="YES")*(N(CUT_LIST!$G$6:$G$1000)&gt;0),
      ROW(CUT_LIST!$F$6:$F$1000)-ROW(CUT_LIST!$F$6)+1
    ),
    ROWS($F$7:F514)
  ),
"")</f>
        <v/>
      </c>
    </row>
    <row r="515" spans="1:6">
      <c r="A515" t="str" cm="1">
        <f t="array" ref="A515">IF($F515="","",INDEX(CUT_LIST!$A$6:$A$1000,$F515))</f>
        <v/>
      </c>
      <c r="B515" t="str" cm="1">
        <f t="array" ref="B515">IF($F515="","",INDEX(CUT_LIST!$B$6:$B$1000,$F515))</f>
        <v/>
      </c>
      <c r="C515" t="str" cm="1">
        <f t="array" ref="C515">IF($F515="","",INDEX(CUT_LIST!$C$6:$C$1000,$F515))</f>
        <v/>
      </c>
      <c r="D515" t="str">
        <f>IF($F515="","",
  MIN(
    INDEX(CUT_LIST!$D$6:$D$1000,$F515),
    N(INDEX(CUT_LIST!$G$6:$G$1000,$F515))
  )
)</f>
        <v/>
      </c>
      <c r="E515" t="str" cm="1">
        <f t="array" ref="E515">IF($F515="","",INDEX(CUT_LIST!$H$6:$H$1000,$F515))</f>
        <v/>
      </c>
      <c r="F515" t="str" cm="1">
        <f t="array" ref="F515">IFERROR(
  SMALL(
    IF(
      (TRIM(UPPER(CUT_LIST!$F$6:$F$1000))="YES")*(N(CUT_LIST!$G$6:$G$1000)&gt;0),
      ROW(CUT_LIST!$F$6:$F$1000)-ROW(CUT_LIST!$F$6)+1
    ),
    ROWS($F$7:F515)
  ),
"")</f>
        <v/>
      </c>
    </row>
    <row r="516" spans="1:6">
      <c r="A516" t="str" cm="1">
        <f t="array" ref="A516">IF($F516="","",INDEX(CUT_LIST!$A$6:$A$1000,$F516))</f>
        <v/>
      </c>
      <c r="B516" t="str" cm="1">
        <f t="array" ref="B516">IF($F516="","",INDEX(CUT_LIST!$B$6:$B$1000,$F516))</f>
        <v/>
      </c>
      <c r="C516" t="str" cm="1">
        <f t="array" ref="C516">IF($F516="","",INDEX(CUT_LIST!$C$6:$C$1000,$F516))</f>
        <v/>
      </c>
      <c r="D516" t="str">
        <f>IF($F516="","",
  MIN(
    INDEX(CUT_LIST!$D$6:$D$1000,$F516),
    N(INDEX(CUT_LIST!$G$6:$G$1000,$F516))
  )
)</f>
        <v/>
      </c>
      <c r="E516" t="str" cm="1">
        <f t="array" ref="E516">IF($F516="","",INDEX(CUT_LIST!$H$6:$H$1000,$F516))</f>
        <v/>
      </c>
      <c r="F516" t="str" cm="1">
        <f t="array" ref="F516">IFERROR(
  SMALL(
    IF(
      (TRIM(UPPER(CUT_LIST!$F$6:$F$1000))="YES")*(N(CUT_LIST!$G$6:$G$1000)&gt;0),
      ROW(CUT_LIST!$F$6:$F$1000)-ROW(CUT_LIST!$F$6)+1
    ),
    ROWS($F$7:F516)
  ),
"")</f>
        <v/>
      </c>
    </row>
    <row r="517" spans="1:6">
      <c r="A517" t="str" cm="1">
        <f t="array" ref="A517">IF($F517="","",INDEX(CUT_LIST!$A$6:$A$1000,$F517))</f>
        <v/>
      </c>
      <c r="B517" t="str" cm="1">
        <f t="array" ref="B517">IF($F517="","",INDEX(CUT_LIST!$B$6:$B$1000,$F517))</f>
        <v/>
      </c>
      <c r="C517" t="str" cm="1">
        <f t="array" ref="C517">IF($F517="","",INDEX(CUT_LIST!$C$6:$C$1000,$F517))</f>
        <v/>
      </c>
      <c r="D517" t="str">
        <f>IF($F517="","",
  MIN(
    INDEX(CUT_LIST!$D$6:$D$1000,$F517),
    N(INDEX(CUT_LIST!$G$6:$G$1000,$F517))
  )
)</f>
        <v/>
      </c>
      <c r="E517" t="str" cm="1">
        <f t="array" ref="E517">IF($F517="","",INDEX(CUT_LIST!$H$6:$H$1000,$F517))</f>
        <v/>
      </c>
      <c r="F517" t="str" cm="1">
        <f t="array" ref="F517">IFERROR(
  SMALL(
    IF(
      (TRIM(UPPER(CUT_LIST!$F$6:$F$1000))="YES")*(N(CUT_LIST!$G$6:$G$1000)&gt;0),
      ROW(CUT_LIST!$F$6:$F$1000)-ROW(CUT_LIST!$F$6)+1
    ),
    ROWS($F$7:F517)
  ),
"")</f>
        <v/>
      </c>
    </row>
    <row r="518" spans="1:6">
      <c r="A518" t="str" cm="1">
        <f t="array" ref="A518">IF($F518="","",INDEX(CUT_LIST!$A$6:$A$1000,$F518))</f>
        <v/>
      </c>
      <c r="B518" t="str" cm="1">
        <f t="array" ref="B518">IF($F518="","",INDEX(CUT_LIST!$B$6:$B$1000,$F518))</f>
        <v/>
      </c>
      <c r="C518" t="str" cm="1">
        <f t="array" ref="C518">IF($F518="","",INDEX(CUT_LIST!$C$6:$C$1000,$F518))</f>
        <v/>
      </c>
      <c r="D518" t="str">
        <f>IF($F518="","",
  MIN(
    INDEX(CUT_LIST!$D$6:$D$1000,$F518),
    N(INDEX(CUT_LIST!$G$6:$G$1000,$F518))
  )
)</f>
        <v/>
      </c>
      <c r="E518" t="str" cm="1">
        <f t="array" ref="E518">IF($F518="","",INDEX(CUT_LIST!$H$6:$H$1000,$F518))</f>
        <v/>
      </c>
      <c r="F518" t="str" cm="1">
        <f t="array" ref="F518">IFERROR(
  SMALL(
    IF(
      (TRIM(UPPER(CUT_LIST!$F$6:$F$1000))="YES")*(N(CUT_LIST!$G$6:$G$1000)&gt;0),
      ROW(CUT_LIST!$F$6:$F$1000)-ROW(CUT_LIST!$F$6)+1
    ),
    ROWS($F$7:F518)
  ),
"")</f>
        <v/>
      </c>
    </row>
    <row r="519" spans="1:6">
      <c r="A519" t="str" cm="1">
        <f t="array" ref="A519">IF($F519="","",INDEX(CUT_LIST!$A$6:$A$1000,$F519))</f>
        <v/>
      </c>
      <c r="B519" t="str" cm="1">
        <f t="array" ref="B519">IF($F519="","",INDEX(CUT_LIST!$B$6:$B$1000,$F519))</f>
        <v/>
      </c>
      <c r="C519" t="str" cm="1">
        <f t="array" ref="C519">IF($F519="","",INDEX(CUT_LIST!$C$6:$C$1000,$F519))</f>
        <v/>
      </c>
      <c r="D519" t="str">
        <f>IF($F519="","",
  MIN(
    INDEX(CUT_LIST!$D$6:$D$1000,$F519),
    N(INDEX(CUT_LIST!$G$6:$G$1000,$F519))
  )
)</f>
        <v/>
      </c>
      <c r="E519" t="str" cm="1">
        <f t="array" ref="E519">IF($F519="","",INDEX(CUT_LIST!$H$6:$H$1000,$F519))</f>
        <v/>
      </c>
      <c r="F519" t="str" cm="1">
        <f t="array" ref="F519">IFERROR(
  SMALL(
    IF(
      (TRIM(UPPER(CUT_LIST!$F$6:$F$1000))="YES")*(N(CUT_LIST!$G$6:$G$1000)&gt;0),
      ROW(CUT_LIST!$F$6:$F$1000)-ROW(CUT_LIST!$F$6)+1
    ),
    ROWS($F$7:F519)
  ),
"")</f>
        <v/>
      </c>
    </row>
    <row r="520" spans="1:6">
      <c r="A520" t="str" cm="1">
        <f t="array" ref="A520">IF($F520="","",INDEX(CUT_LIST!$A$6:$A$1000,$F520))</f>
        <v/>
      </c>
      <c r="B520" t="str" cm="1">
        <f t="array" ref="B520">IF($F520="","",INDEX(CUT_LIST!$B$6:$B$1000,$F520))</f>
        <v/>
      </c>
      <c r="C520" t="str" cm="1">
        <f t="array" ref="C520">IF($F520="","",INDEX(CUT_LIST!$C$6:$C$1000,$F520))</f>
        <v/>
      </c>
      <c r="D520" t="str">
        <f>IF($F520="","",
  MIN(
    INDEX(CUT_LIST!$D$6:$D$1000,$F520),
    N(INDEX(CUT_LIST!$G$6:$G$1000,$F520))
  )
)</f>
        <v/>
      </c>
      <c r="E520" t="str" cm="1">
        <f t="array" ref="E520">IF($F520="","",INDEX(CUT_LIST!$H$6:$H$1000,$F520))</f>
        <v/>
      </c>
      <c r="F520" t="str" cm="1">
        <f t="array" ref="F520">IFERROR(
  SMALL(
    IF(
      (TRIM(UPPER(CUT_LIST!$F$6:$F$1000))="YES")*(N(CUT_LIST!$G$6:$G$1000)&gt;0),
      ROW(CUT_LIST!$F$6:$F$1000)-ROW(CUT_LIST!$F$6)+1
    ),
    ROWS($F$7:F520)
  ),
"")</f>
        <v/>
      </c>
    </row>
    <row r="521" spans="1:6">
      <c r="A521" t="str" cm="1">
        <f t="array" ref="A521">IF($F521="","",INDEX(CUT_LIST!$A$6:$A$1000,$F521))</f>
        <v/>
      </c>
      <c r="B521" t="str" cm="1">
        <f t="array" ref="B521">IF($F521="","",INDEX(CUT_LIST!$B$6:$B$1000,$F521))</f>
        <v/>
      </c>
      <c r="C521" t="str" cm="1">
        <f t="array" ref="C521">IF($F521="","",INDEX(CUT_LIST!$C$6:$C$1000,$F521))</f>
        <v/>
      </c>
      <c r="D521" t="str">
        <f>IF($F521="","",
  MIN(
    INDEX(CUT_LIST!$D$6:$D$1000,$F521),
    N(INDEX(CUT_LIST!$G$6:$G$1000,$F521))
  )
)</f>
        <v/>
      </c>
      <c r="E521" t="str" cm="1">
        <f t="array" ref="E521">IF($F521="","",INDEX(CUT_LIST!$H$6:$H$1000,$F521))</f>
        <v/>
      </c>
      <c r="F521" t="str" cm="1">
        <f t="array" ref="F521">IFERROR(
  SMALL(
    IF(
      (TRIM(UPPER(CUT_LIST!$F$6:$F$1000))="YES")*(N(CUT_LIST!$G$6:$G$1000)&gt;0),
      ROW(CUT_LIST!$F$6:$F$1000)-ROW(CUT_LIST!$F$6)+1
    ),
    ROWS($F$7:F521)
  ),
"")</f>
        <v/>
      </c>
    </row>
    <row r="522" spans="1:6">
      <c r="A522" t="str" cm="1">
        <f t="array" ref="A522">IF($F522="","",INDEX(CUT_LIST!$A$6:$A$1000,$F522))</f>
        <v/>
      </c>
      <c r="B522" t="str" cm="1">
        <f t="array" ref="B522">IF($F522="","",INDEX(CUT_LIST!$B$6:$B$1000,$F522))</f>
        <v/>
      </c>
      <c r="C522" t="str" cm="1">
        <f t="array" ref="C522">IF($F522="","",INDEX(CUT_LIST!$C$6:$C$1000,$F522))</f>
        <v/>
      </c>
      <c r="D522" t="str">
        <f>IF($F522="","",
  MIN(
    INDEX(CUT_LIST!$D$6:$D$1000,$F522),
    N(INDEX(CUT_LIST!$G$6:$G$1000,$F522))
  )
)</f>
        <v/>
      </c>
      <c r="E522" t="str" cm="1">
        <f t="array" ref="E522">IF($F522="","",INDEX(CUT_LIST!$H$6:$H$1000,$F522))</f>
        <v/>
      </c>
      <c r="F522" t="str" cm="1">
        <f t="array" ref="F522">IFERROR(
  SMALL(
    IF(
      (TRIM(UPPER(CUT_LIST!$F$6:$F$1000))="YES")*(N(CUT_LIST!$G$6:$G$1000)&gt;0),
      ROW(CUT_LIST!$F$6:$F$1000)-ROW(CUT_LIST!$F$6)+1
    ),
    ROWS($F$7:F522)
  ),
"")</f>
        <v/>
      </c>
    </row>
    <row r="523" spans="1:6">
      <c r="A523" t="str" cm="1">
        <f t="array" ref="A523">IF($F523="","",INDEX(CUT_LIST!$A$6:$A$1000,$F523))</f>
        <v/>
      </c>
      <c r="B523" t="str" cm="1">
        <f t="array" ref="B523">IF($F523="","",INDEX(CUT_LIST!$B$6:$B$1000,$F523))</f>
        <v/>
      </c>
      <c r="C523" t="str" cm="1">
        <f t="array" ref="C523">IF($F523="","",INDEX(CUT_LIST!$C$6:$C$1000,$F523))</f>
        <v/>
      </c>
      <c r="D523" t="str">
        <f>IF($F523="","",
  MIN(
    INDEX(CUT_LIST!$D$6:$D$1000,$F523),
    N(INDEX(CUT_LIST!$G$6:$G$1000,$F523))
  )
)</f>
        <v/>
      </c>
      <c r="E523" t="str" cm="1">
        <f t="array" ref="E523">IF($F523="","",INDEX(CUT_LIST!$H$6:$H$1000,$F523))</f>
        <v/>
      </c>
      <c r="F523" t="str" cm="1">
        <f t="array" ref="F523">IFERROR(
  SMALL(
    IF(
      (TRIM(UPPER(CUT_LIST!$F$6:$F$1000))="YES")*(N(CUT_LIST!$G$6:$G$1000)&gt;0),
      ROW(CUT_LIST!$F$6:$F$1000)-ROW(CUT_LIST!$F$6)+1
    ),
    ROWS($F$7:F523)
  ),
"")</f>
        <v/>
      </c>
    </row>
    <row r="524" spans="1:6">
      <c r="A524" t="str" cm="1">
        <f t="array" ref="A524">IF($F524="","",INDEX(CUT_LIST!$A$6:$A$1000,$F524))</f>
        <v/>
      </c>
      <c r="B524" t="str" cm="1">
        <f t="array" ref="B524">IF($F524="","",INDEX(CUT_LIST!$B$6:$B$1000,$F524))</f>
        <v/>
      </c>
      <c r="C524" t="str" cm="1">
        <f t="array" ref="C524">IF($F524="","",INDEX(CUT_LIST!$C$6:$C$1000,$F524))</f>
        <v/>
      </c>
      <c r="D524" t="str">
        <f>IF($F524="","",
  MIN(
    INDEX(CUT_LIST!$D$6:$D$1000,$F524),
    N(INDEX(CUT_LIST!$G$6:$G$1000,$F524))
  )
)</f>
        <v/>
      </c>
      <c r="E524" t="str" cm="1">
        <f t="array" ref="E524">IF($F524="","",INDEX(CUT_LIST!$H$6:$H$1000,$F524))</f>
        <v/>
      </c>
      <c r="F524" t="str" cm="1">
        <f t="array" ref="F524">IFERROR(
  SMALL(
    IF(
      (TRIM(UPPER(CUT_LIST!$F$6:$F$1000))="YES")*(N(CUT_LIST!$G$6:$G$1000)&gt;0),
      ROW(CUT_LIST!$F$6:$F$1000)-ROW(CUT_LIST!$F$6)+1
    ),
    ROWS($F$7:F524)
  ),
"")</f>
        <v/>
      </c>
    </row>
    <row r="525" spans="1:6">
      <c r="A525" t="str" cm="1">
        <f t="array" ref="A525">IF($F525="","",INDEX(CUT_LIST!$A$6:$A$1000,$F525))</f>
        <v/>
      </c>
      <c r="B525" t="str" cm="1">
        <f t="array" ref="B525">IF($F525="","",INDEX(CUT_LIST!$B$6:$B$1000,$F525))</f>
        <v/>
      </c>
      <c r="C525" t="str" cm="1">
        <f t="array" ref="C525">IF($F525="","",INDEX(CUT_LIST!$C$6:$C$1000,$F525))</f>
        <v/>
      </c>
      <c r="D525" t="str">
        <f>IF($F525="","",
  MIN(
    INDEX(CUT_LIST!$D$6:$D$1000,$F525),
    N(INDEX(CUT_LIST!$G$6:$G$1000,$F525))
  )
)</f>
        <v/>
      </c>
      <c r="E525" t="str" cm="1">
        <f t="array" ref="E525">IF($F525="","",INDEX(CUT_LIST!$H$6:$H$1000,$F525))</f>
        <v/>
      </c>
      <c r="F525" t="str" cm="1">
        <f t="array" ref="F525">IFERROR(
  SMALL(
    IF(
      (TRIM(UPPER(CUT_LIST!$F$6:$F$1000))="YES")*(N(CUT_LIST!$G$6:$G$1000)&gt;0),
      ROW(CUT_LIST!$F$6:$F$1000)-ROW(CUT_LIST!$F$6)+1
    ),
    ROWS($F$7:F525)
  ),
"")</f>
        <v/>
      </c>
    </row>
    <row r="526" spans="1:6">
      <c r="A526" t="str" cm="1">
        <f t="array" ref="A526">IF($F526="","",INDEX(CUT_LIST!$A$6:$A$1000,$F526))</f>
        <v/>
      </c>
      <c r="B526" t="str" cm="1">
        <f t="array" ref="B526">IF($F526="","",INDEX(CUT_LIST!$B$6:$B$1000,$F526))</f>
        <v/>
      </c>
      <c r="C526" t="str" cm="1">
        <f t="array" ref="C526">IF($F526="","",INDEX(CUT_LIST!$C$6:$C$1000,$F526))</f>
        <v/>
      </c>
      <c r="D526" t="str">
        <f>IF($F526="","",
  MIN(
    INDEX(CUT_LIST!$D$6:$D$1000,$F526),
    N(INDEX(CUT_LIST!$G$6:$G$1000,$F526))
  )
)</f>
        <v/>
      </c>
      <c r="E526" t="str" cm="1">
        <f t="array" ref="E526">IF($F526="","",INDEX(CUT_LIST!$H$6:$H$1000,$F526))</f>
        <v/>
      </c>
      <c r="F526" t="str" cm="1">
        <f t="array" ref="F526">IFERROR(
  SMALL(
    IF(
      (TRIM(UPPER(CUT_LIST!$F$6:$F$1000))="YES")*(N(CUT_LIST!$G$6:$G$1000)&gt;0),
      ROW(CUT_LIST!$F$6:$F$1000)-ROW(CUT_LIST!$F$6)+1
    ),
    ROWS($F$7:F526)
  ),
"")</f>
        <v/>
      </c>
    </row>
    <row r="527" spans="1:6">
      <c r="A527" t="str" cm="1">
        <f t="array" ref="A527">IF($F527="","",INDEX(CUT_LIST!$A$6:$A$1000,$F527))</f>
        <v/>
      </c>
      <c r="B527" t="str" cm="1">
        <f t="array" ref="B527">IF($F527="","",INDEX(CUT_LIST!$B$6:$B$1000,$F527))</f>
        <v/>
      </c>
      <c r="C527" t="str" cm="1">
        <f t="array" ref="C527">IF($F527="","",INDEX(CUT_LIST!$C$6:$C$1000,$F527))</f>
        <v/>
      </c>
      <c r="D527" t="str">
        <f>IF($F527="","",
  MIN(
    INDEX(CUT_LIST!$D$6:$D$1000,$F527),
    N(INDEX(CUT_LIST!$G$6:$G$1000,$F527))
  )
)</f>
        <v/>
      </c>
      <c r="E527" t="str" cm="1">
        <f t="array" ref="E527">IF($F527="","",INDEX(CUT_LIST!$H$6:$H$1000,$F527))</f>
        <v/>
      </c>
      <c r="F527" t="str" cm="1">
        <f t="array" ref="F527">IFERROR(
  SMALL(
    IF(
      (TRIM(UPPER(CUT_LIST!$F$6:$F$1000))="YES")*(N(CUT_LIST!$G$6:$G$1000)&gt;0),
      ROW(CUT_LIST!$F$6:$F$1000)-ROW(CUT_LIST!$F$6)+1
    ),
    ROWS($F$7:F527)
  ),
"")</f>
        <v/>
      </c>
    </row>
    <row r="528" spans="1:6">
      <c r="A528" t="str" cm="1">
        <f t="array" ref="A528">IF($F528="","",INDEX(CUT_LIST!$A$6:$A$1000,$F528))</f>
        <v/>
      </c>
      <c r="B528" t="str" cm="1">
        <f t="array" ref="B528">IF($F528="","",INDEX(CUT_LIST!$B$6:$B$1000,$F528))</f>
        <v/>
      </c>
      <c r="C528" t="str" cm="1">
        <f t="array" ref="C528">IF($F528="","",INDEX(CUT_LIST!$C$6:$C$1000,$F528))</f>
        <v/>
      </c>
      <c r="D528" t="str">
        <f>IF($F528="","",
  MIN(
    INDEX(CUT_LIST!$D$6:$D$1000,$F528),
    N(INDEX(CUT_LIST!$G$6:$G$1000,$F528))
  )
)</f>
        <v/>
      </c>
      <c r="E528" t="str" cm="1">
        <f t="array" ref="E528">IF($F528="","",INDEX(CUT_LIST!$H$6:$H$1000,$F528))</f>
        <v/>
      </c>
      <c r="F528" t="str" cm="1">
        <f t="array" ref="F528">IFERROR(
  SMALL(
    IF(
      (TRIM(UPPER(CUT_LIST!$F$6:$F$1000))="YES")*(N(CUT_LIST!$G$6:$G$1000)&gt;0),
      ROW(CUT_LIST!$F$6:$F$1000)-ROW(CUT_LIST!$F$6)+1
    ),
    ROWS($F$7:F528)
  ),
"")</f>
        <v/>
      </c>
    </row>
    <row r="529" spans="1:6">
      <c r="A529" t="str" cm="1">
        <f t="array" ref="A529">IF($F529="","",INDEX(CUT_LIST!$A$6:$A$1000,$F529))</f>
        <v/>
      </c>
      <c r="B529" t="str" cm="1">
        <f t="array" ref="B529">IF($F529="","",INDEX(CUT_LIST!$B$6:$B$1000,$F529))</f>
        <v/>
      </c>
      <c r="C529" t="str" cm="1">
        <f t="array" ref="C529">IF($F529="","",INDEX(CUT_LIST!$C$6:$C$1000,$F529))</f>
        <v/>
      </c>
      <c r="D529" t="str">
        <f>IF($F529="","",
  MIN(
    INDEX(CUT_LIST!$D$6:$D$1000,$F529),
    N(INDEX(CUT_LIST!$G$6:$G$1000,$F529))
  )
)</f>
        <v/>
      </c>
      <c r="E529" t="str" cm="1">
        <f t="array" ref="E529">IF($F529="","",INDEX(CUT_LIST!$H$6:$H$1000,$F529))</f>
        <v/>
      </c>
      <c r="F529" t="str" cm="1">
        <f t="array" ref="F529">IFERROR(
  SMALL(
    IF(
      (TRIM(UPPER(CUT_LIST!$F$6:$F$1000))="YES")*(N(CUT_LIST!$G$6:$G$1000)&gt;0),
      ROW(CUT_LIST!$F$6:$F$1000)-ROW(CUT_LIST!$F$6)+1
    ),
    ROWS($F$7:F529)
  ),
"")</f>
        <v/>
      </c>
    </row>
    <row r="530" spans="1:6">
      <c r="A530" t="str" cm="1">
        <f t="array" ref="A530">IF($F530="","",INDEX(CUT_LIST!$A$6:$A$1000,$F530))</f>
        <v/>
      </c>
      <c r="B530" t="str" cm="1">
        <f t="array" ref="B530">IF($F530="","",INDEX(CUT_LIST!$B$6:$B$1000,$F530))</f>
        <v/>
      </c>
      <c r="C530" t="str" cm="1">
        <f t="array" ref="C530">IF($F530="","",INDEX(CUT_LIST!$C$6:$C$1000,$F530))</f>
        <v/>
      </c>
      <c r="D530" t="str">
        <f>IF($F530="","",
  MIN(
    INDEX(CUT_LIST!$D$6:$D$1000,$F530),
    N(INDEX(CUT_LIST!$G$6:$G$1000,$F530))
  )
)</f>
        <v/>
      </c>
      <c r="E530" t="str" cm="1">
        <f t="array" ref="E530">IF($F530="","",INDEX(CUT_LIST!$H$6:$H$1000,$F530))</f>
        <v/>
      </c>
      <c r="F530" t="str" cm="1">
        <f t="array" ref="F530">IFERROR(
  SMALL(
    IF(
      (TRIM(UPPER(CUT_LIST!$F$6:$F$1000))="YES")*(N(CUT_LIST!$G$6:$G$1000)&gt;0),
      ROW(CUT_LIST!$F$6:$F$1000)-ROW(CUT_LIST!$F$6)+1
    ),
    ROWS($F$7:F530)
  ),
"")</f>
        <v/>
      </c>
    </row>
    <row r="531" spans="1:6">
      <c r="A531" t="str" cm="1">
        <f t="array" ref="A531">IF($F531="","",INDEX(CUT_LIST!$A$6:$A$1000,$F531))</f>
        <v/>
      </c>
      <c r="B531" t="str" cm="1">
        <f t="array" ref="B531">IF($F531="","",INDEX(CUT_LIST!$B$6:$B$1000,$F531))</f>
        <v/>
      </c>
      <c r="C531" t="str" cm="1">
        <f t="array" ref="C531">IF($F531="","",INDEX(CUT_LIST!$C$6:$C$1000,$F531))</f>
        <v/>
      </c>
      <c r="D531" t="str">
        <f>IF($F531="","",
  MIN(
    INDEX(CUT_LIST!$D$6:$D$1000,$F531),
    N(INDEX(CUT_LIST!$G$6:$G$1000,$F531))
  )
)</f>
        <v/>
      </c>
      <c r="E531" t="str" cm="1">
        <f t="array" ref="E531">IF($F531="","",INDEX(CUT_LIST!$H$6:$H$1000,$F531))</f>
        <v/>
      </c>
      <c r="F531" t="str" cm="1">
        <f t="array" ref="F531">IFERROR(
  SMALL(
    IF(
      (TRIM(UPPER(CUT_LIST!$F$6:$F$1000))="YES")*(N(CUT_LIST!$G$6:$G$1000)&gt;0),
      ROW(CUT_LIST!$F$6:$F$1000)-ROW(CUT_LIST!$F$6)+1
    ),
    ROWS($F$7:F531)
  ),
"")</f>
        <v/>
      </c>
    </row>
    <row r="532" spans="1:6">
      <c r="A532" t="str" cm="1">
        <f t="array" ref="A532">IF($F532="","",INDEX(CUT_LIST!$A$6:$A$1000,$F532))</f>
        <v/>
      </c>
      <c r="B532" t="str" cm="1">
        <f t="array" ref="B532">IF($F532="","",INDEX(CUT_LIST!$B$6:$B$1000,$F532))</f>
        <v/>
      </c>
      <c r="C532" t="str" cm="1">
        <f t="array" ref="C532">IF($F532="","",INDEX(CUT_LIST!$C$6:$C$1000,$F532))</f>
        <v/>
      </c>
      <c r="D532" t="str">
        <f>IF($F532="","",
  MIN(
    INDEX(CUT_LIST!$D$6:$D$1000,$F532),
    N(INDEX(CUT_LIST!$G$6:$G$1000,$F532))
  )
)</f>
        <v/>
      </c>
      <c r="E532" t="str" cm="1">
        <f t="array" ref="E532">IF($F532="","",INDEX(CUT_LIST!$H$6:$H$1000,$F532))</f>
        <v/>
      </c>
      <c r="F532" t="str" cm="1">
        <f t="array" ref="F532">IFERROR(
  SMALL(
    IF(
      (TRIM(UPPER(CUT_LIST!$F$6:$F$1000))="YES")*(N(CUT_LIST!$G$6:$G$1000)&gt;0),
      ROW(CUT_LIST!$F$6:$F$1000)-ROW(CUT_LIST!$F$6)+1
    ),
    ROWS($F$7:F532)
  ),
"")</f>
        <v/>
      </c>
    </row>
    <row r="533" spans="1:6">
      <c r="A533" t="str" cm="1">
        <f t="array" ref="A533">IF($F533="","",INDEX(CUT_LIST!$A$6:$A$1000,$F533))</f>
        <v/>
      </c>
      <c r="B533" t="str" cm="1">
        <f t="array" ref="B533">IF($F533="","",INDEX(CUT_LIST!$B$6:$B$1000,$F533))</f>
        <v/>
      </c>
      <c r="C533" t="str" cm="1">
        <f t="array" ref="C533">IF($F533="","",INDEX(CUT_LIST!$C$6:$C$1000,$F533))</f>
        <v/>
      </c>
      <c r="D533" t="str">
        <f>IF($F533="","",
  MIN(
    INDEX(CUT_LIST!$D$6:$D$1000,$F533),
    N(INDEX(CUT_LIST!$G$6:$G$1000,$F533))
  )
)</f>
        <v/>
      </c>
      <c r="E533" t="str" cm="1">
        <f t="array" ref="E533">IF($F533="","",INDEX(CUT_LIST!$H$6:$H$1000,$F533))</f>
        <v/>
      </c>
      <c r="F533" t="str" cm="1">
        <f t="array" ref="F533">IFERROR(
  SMALL(
    IF(
      (TRIM(UPPER(CUT_LIST!$F$6:$F$1000))="YES")*(N(CUT_LIST!$G$6:$G$1000)&gt;0),
      ROW(CUT_LIST!$F$6:$F$1000)-ROW(CUT_LIST!$F$6)+1
    ),
    ROWS($F$7:F533)
  ),
"")</f>
        <v/>
      </c>
    </row>
    <row r="534" spans="1:6">
      <c r="A534" t="str" cm="1">
        <f t="array" ref="A534">IF($F534="","",INDEX(CUT_LIST!$A$6:$A$1000,$F534))</f>
        <v/>
      </c>
      <c r="B534" t="str" cm="1">
        <f t="array" ref="B534">IF($F534="","",INDEX(CUT_LIST!$B$6:$B$1000,$F534))</f>
        <v/>
      </c>
      <c r="C534" t="str" cm="1">
        <f t="array" ref="C534">IF($F534="","",INDEX(CUT_LIST!$C$6:$C$1000,$F534))</f>
        <v/>
      </c>
      <c r="D534" t="str">
        <f>IF($F534="","",
  MIN(
    INDEX(CUT_LIST!$D$6:$D$1000,$F534),
    N(INDEX(CUT_LIST!$G$6:$G$1000,$F534))
  )
)</f>
        <v/>
      </c>
      <c r="E534" t="str" cm="1">
        <f t="array" ref="E534">IF($F534="","",INDEX(CUT_LIST!$H$6:$H$1000,$F534))</f>
        <v/>
      </c>
      <c r="F534" t="str" cm="1">
        <f t="array" ref="F534">IFERROR(
  SMALL(
    IF(
      (TRIM(UPPER(CUT_LIST!$F$6:$F$1000))="YES")*(N(CUT_LIST!$G$6:$G$1000)&gt;0),
      ROW(CUT_LIST!$F$6:$F$1000)-ROW(CUT_LIST!$F$6)+1
    ),
    ROWS($F$7:F534)
  ),
"")</f>
        <v/>
      </c>
    </row>
    <row r="535" spans="1:6">
      <c r="A535" t="str" cm="1">
        <f t="array" ref="A535">IF($F535="","",INDEX(CUT_LIST!$A$6:$A$1000,$F535))</f>
        <v/>
      </c>
      <c r="B535" t="str" cm="1">
        <f t="array" ref="B535">IF($F535="","",INDEX(CUT_LIST!$B$6:$B$1000,$F535))</f>
        <v/>
      </c>
      <c r="C535" t="str" cm="1">
        <f t="array" ref="C535">IF($F535="","",INDEX(CUT_LIST!$C$6:$C$1000,$F535))</f>
        <v/>
      </c>
      <c r="D535" t="str">
        <f>IF($F535="","",
  MIN(
    INDEX(CUT_LIST!$D$6:$D$1000,$F535),
    N(INDEX(CUT_LIST!$G$6:$G$1000,$F535))
  )
)</f>
        <v/>
      </c>
      <c r="E535" t="str" cm="1">
        <f t="array" ref="E535">IF($F535="","",INDEX(CUT_LIST!$H$6:$H$1000,$F535))</f>
        <v/>
      </c>
      <c r="F535" t="str" cm="1">
        <f t="array" ref="F535">IFERROR(
  SMALL(
    IF(
      (TRIM(UPPER(CUT_LIST!$F$6:$F$1000))="YES")*(N(CUT_LIST!$G$6:$G$1000)&gt;0),
      ROW(CUT_LIST!$F$6:$F$1000)-ROW(CUT_LIST!$F$6)+1
    ),
    ROWS($F$7:F535)
  ),
"")</f>
        <v/>
      </c>
    </row>
    <row r="536" spans="1:6">
      <c r="A536" t="str" cm="1">
        <f t="array" ref="A536">IF($F536="","",INDEX(CUT_LIST!$A$6:$A$1000,$F536))</f>
        <v/>
      </c>
      <c r="B536" t="str" cm="1">
        <f t="array" ref="B536">IF($F536="","",INDEX(CUT_LIST!$B$6:$B$1000,$F536))</f>
        <v/>
      </c>
      <c r="C536" t="str" cm="1">
        <f t="array" ref="C536">IF($F536="","",INDEX(CUT_LIST!$C$6:$C$1000,$F536))</f>
        <v/>
      </c>
      <c r="D536" t="str">
        <f>IF($F536="","",
  MIN(
    INDEX(CUT_LIST!$D$6:$D$1000,$F536),
    N(INDEX(CUT_LIST!$G$6:$G$1000,$F536))
  )
)</f>
        <v/>
      </c>
      <c r="E536" t="str" cm="1">
        <f t="array" ref="E536">IF($F536="","",INDEX(CUT_LIST!$H$6:$H$1000,$F536))</f>
        <v/>
      </c>
      <c r="F536" t="str" cm="1">
        <f t="array" ref="F536">IFERROR(
  SMALL(
    IF(
      (TRIM(UPPER(CUT_LIST!$F$6:$F$1000))="YES")*(N(CUT_LIST!$G$6:$G$1000)&gt;0),
      ROW(CUT_LIST!$F$6:$F$1000)-ROW(CUT_LIST!$F$6)+1
    ),
    ROWS($F$7:F536)
  ),
"")</f>
        <v/>
      </c>
    </row>
    <row r="537" spans="1:6">
      <c r="A537" t="str" cm="1">
        <f t="array" ref="A537">IF($F537="","",INDEX(CUT_LIST!$A$6:$A$1000,$F537))</f>
        <v/>
      </c>
      <c r="B537" t="str" cm="1">
        <f t="array" ref="B537">IF($F537="","",INDEX(CUT_LIST!$B$6:$B$1000,$F537))</f>
        <v/>
      </c>
      <c r="C537" t="str" cm="1">
        <f t="array" ref="C537">IF($F537="","",INDEX(CUT_LIST!$C$6:$C$1000,$F537))</f>
        <v/>
      </c>
      <c r="D537" t="str">
        <f>IF($F537="","",
  MIN(
    INDEX(CUT_LIST!$D$6:$D$1000,$F537),
    N(INDEX(CUT_LIST!$G$6:$G$1000,$F537))
  )
)</f>
        <v/>
      </c>
      <c r="E537" t="str" cm="1">
        <f t="array" ref="E537">IF($F537="","",INDEX(CUT_LIST!$H$6:$H$1000,$F537))</f>
        <v/>
      </c>
      <c r="F537" t="str" cm="1">
        <f t="array" ref="F537">IFERROR(
  SMALL(
    IF(
      (TRIM(UPPER(CUT_LIST!$F$6:$F$1000))="YES")*(N(CUT_LIST!$G$6:$G$1000)&gt;0),
      ROW(CUT_LIST!$F$6:$F$1000)-ROW(CUT_LIST!$F$6)+1
    ),
    ROWS($F$7:F537)
  ),
"")</f>
        <v/>
      </c>
    </row>
    <row r="538" spans="1:6">
      <c r="A538" t="str" cm="1">
        <f t="array" ref="A538">IF($F538="","",INDEX(CUT_LIST!$A$6:$A$1000,$F538))</f>
        <v/>
      </c>
      <c r="B538" t="str" cm="1">
        <f t="array" ref="B538">IF($F538="","",INDEX(CUT_LIST!$B$6:$B$1000,$F538))</f>
        <v/>
      </c>
      <c r="C538" t="str" cm="1">
        <f t="array" ref="C538">IF($F538="","",INDEX(CUT_LIST!$C$6:$C$1000,$F538))</f>
        <v/>
      </c>
      <c r="D538" t="str">
        <f>IF($F538="","",
  MIN(
    INDEX(CUT_LIST!$D$6:$D$1000,$F538),
    N(INDEX(CUT_LIST!$G$6:$G$1000,$F538))
  )
)</f>
        <v/>
      </c>
      <c r="E538" t="str" cm="1">
        <f t="array" ref="E538">IF($F538="","",INDEX(CUT_LIST!$H$6:$H$1000,$F538))</f>
        <v/>
      </c>
      <c r="F538" t="str" cm="1">
        <f t="array" ref="F538">IFERROR(
  SMALL(
    IF(
      (TRIM(UPPER(CUT_LIST!$F$6:$F$1000))="YES")*(N(CUT_LIST!$G$6:$G$1000)&gt;0),
      ROW(CUT_LIST!$F$6:$F$1000)-ROW(CUT_LIST!$F$6)+1
    ),
    ROWS($F$7:F538)
  ),
"")</f>
        <v/>
      </c>
    </row>
    <row r="539" spans="1:6">
      <c r="A539" t="str" cm="1">
        <f t="array" ref="A539">IF($F539="","",INDEX(CUT_LIST!$A$6:$A$1000,$F539))</f>
        <v/>
      </c>
      <c r="B539" t="str" cm="1">
        <f t="array" ref="B539">IF($F539="","",INDEX(CUT_LIST!$B$6:$B$1000,$F539))</f>
        <v/>
      </c>
      <c r="C539" t="str" cm="1">
        <f t="array" ref="C539">IF($F539="","",INDEX(CUT_LIST!$C$6:$C$1000,$F539))</f>
        <v/>
      </c>
      <c r="D539" t="str">
        <f>IF($F539="","",
  MIN(
    INDEX(CUT_LIST!$D$6:$D$1000,$F539),
    N(INDEX(CUT_LIST!$G$6:$G$1000,$F539))
  )
)</f>
        <v/>
      </c>
      <c r="E539" t="str" cm="1">
        <f t="array" ref="E539">IF($F539="","",INDEX(CUT_LIST!$H$6:$H$1000,$F539))</f>
        <v/>
      </c>
      <c r="F539" t="str" cm="1">
        <f t="array" ref="F539">IFERROR(
  SMALL(
    IF(
      (TRIM(UPPER(CUT_LIST!$F$6:$F$1000))="YES")*(N(CUT_LIST!$G$6:$G$1000)&gt;0),
      ROW(CUT_LIST!$F$6:$F$1000)-ROW(CUT_LIST!$F$6)+1
    ),
    ROWS($F$7:F539)
  ),
"")</f>
        <v/>
      </c>
    </row>
    <row r="540" spans="1:6">
      <c r="A540" t="str" cm="1">
        <f t="array" ref="A540">IF($F540="","",INDEX(CUT_LIST!$A$6:$A$1000,$F540))</f>
        <v/>
      </c>
      <c r="B540" t="str" cm="1">
        <f t="array" ref="B540">IF($F540="","",INDEX(CUT_LIST!$B$6:$B$1000,$F540))</f>
        <v/>
      </c>
      <c r="C540" t="str" cm="1">
        <f t="array" ref="C540">IF($F540="","",INDEX(CUT_LIST!$C$6:$C$1000,$F540))</f>
        <v/>
      </c>
      <c r="D540" t="str">
        <f>IF($F540="","",
  MIN(
    INDEX(CUT_LIST!$D$6:$D$1000,$F540),
    N(INDEX(CUT_LIST!$G$6:$G$1000,$F540))
  )
)</f>
        <v/>
      </c>
      <c r="E540" t="str" cm="1">
        <f t="array" ref="E540">IF($F540="","",INDEX(CUT_LIST!$H$6:$H$1000,$F540))</f>
        <v/>
      </c>
      <c r="F540" t="str" cm="1">
        <f t="array" ref="F540">IFERROR(
  SMALL(
    IF(
      (TRIM(UPPER(CUT_LIST!$F$6:$F$1000))="YES")*(N(CUT_LIST!$G$6:$G$1000)&gt;0),
      ROW(CUT_LIST!$F$6:$F$1000)-ROW(CUT_LIST!$F$6)+1
    ),
    ROWS($F$7:F540)
  ),
"")</f>
        <v/>
      </c>
    </row>
    <row r="541" spans="1:6">
      <c r="A541" t="str" cm="1">
        <f t="array" ref="A541">IF($F541="","",INDEX(CUT_LIST!$A$6:$A$1000,$F541))</f>
        <v/>
      </c>
      <c r="B541" t="str" cm="1">
        <f t="array" ref="B541">IF($F541="","",INDEX(CUT_LIST!$B$6:$B$1000,$F541))</f>
        <v/>
      </c>
      <c r="C541" t="str" cm="1">
        <f t="array" ref="C541">IF($F541="","",INDEX(CUT_LIST!$C$6:$C$1000,$F541))</f>
        <v/>
      </c>
      <c r="D541" t="str">
        <f>IF($F541="","",
  MIN(
    INDEX(CUT_LIST!$D$6:$D$1000,$F541),
    N(INDEX(CUT_LIST!$G$6:$G$1000,$F541))
  )
)</f>
        <v/>
      </c>
      <c r="E541" t="str" cm="1">
        <f t="array" ref="E541">IF($F541="","",INDEX(CUT_LIST!$H$6:$H$1000,$F541))</f>
        <v/>
      </c>
      <c r="F541" t="str" cm="1">
        <f t="array" ref="F541">IFERROR(
  SMALL(
    IF(
      (TRIM(UPPER(CUT_LIST!$F$6:$F$1000))="YES")*(N(CUT_LIST!$G$6:$G$1000)&gt;0),
      ROW(CUT_LIST!$F$6:$F$1000)-ROW(CUT_LIST!$F$6)+1
    ),
    ROWS($F$7:F541)
  ),
"")</f>
        <v/>
      </c>
    </row>
    <row r="542" spans="1:6">
      <c r="A542" t="str" cm="1">
        <f t="array" ref="A542">IF($F542="","",INDEX(CUT_LIST!$A$6:$A$1000,$F542))</f>
        <v/>
      </c>
      <c r="B542" t="str" cm="1">
        <f t="array" ref="B542">IF($F542="","",INDEX(CUT_LIST!$B$6:$B$1000,$F542))</f>
        <v/>
      </c>
      <c r="C542" t="str" cm="1">
        <f t="array" ref="C542">IF($F542="","",INDEX(CUT_LIST!$C$6:$C$1000,$F542))</f>
        <v/>
      </c>
      <c r="D542" t="str">
        <f>IF($F542="","",
  MIN(
    INDEX(CUT_LIST!$D$6:$D$1000,$F542),
    N(INDEX(CUT_LIST!$G$6:$G$1000,$F542))
  )
)</f>
        <v/>
      </c>
      <c r="E542" t="str" cm="1">
        <f t="array" ref="E542">IF($F542="","",INDEX(CUT_LIST!$H$6:$H$1000,$F542))</f>
        <v/>
      </c>
      <c r="F542" t="str" cm="1">
        <f t="array" ref="F542">IFERROR(
  SMALL(
    IF(
      (TRIM(UPPER(CUT_LIST!$F$6:$F$1000))="YES")*(N(CUT_LIST!$G$6:$G$1000)&gt;0),
      ROW(CUT_LIST!$F$6:$F$1000)-ROW(CUT_LIST!$F$6)+1
    ),
    ROWS($F$7:F542)
  ),
"")</f>
        <v/>
      </c>
    </row>
    <row r="543" spans="1:6">
      <c r="A543" t="str" cm="1">
        <f t="array" ref="A543">IF($F543="","",INDEX(CUT_LIST!$A$6:$A$1000,$F543))</f>
        <v/>
      </c>
      <c r="B543" t="str" cm="1">
        <f t="array" ref="B543">IF($F543="","",INDEX(CUT_LIST!$B$6:$B$1000,$F543))</f>
        <v/>
      </c>
      <c r="C543" t="str" cm="1">
        <f t="array" ref="C543">IF($F543="","",INDEX(CUT_LIST!$C$6:$C$1000,$F543))</f>
        <v/>
      </c>
      <c r="D543" t="str">
        <f>IF($F543="","",
  MIN(
    INDEX(CUT_LIST!$D$6:$D$1000,$F543),
    N(INDEX(CUT_LIST!$G$6:$G$1000,$F543))
  )
)</f>
        <v/>
      </c>
      <c r="E543" t="str" cm="1">
        <f t="array" ref="E543">IF($F543="","",INDEX(CUT_LIST!$H$6:$H$1000,$F543))</f>
        <v/>
      </c>
      <c r="F543" t="str" cm="1">
        <f t="array" ref="F543">IFERROR(
  SMALL(
    IF(
      (TRIM(UPPER(CUT_LIST!$F$6:$F$1000))="YES")*(N(CUT_LIST!$G$6:$G$1000)&gt;0),
      ROW(CUT_LIST!$F$6:$F$1000)-ROW(CUT_LIST!$F$6)+1
    ),
    ROWS($F$7:F543)
  ),
"")</f>
        <v/>
      </c>
    </row>
    <row r="544" spans="1:6">
      <c r="A544" t="str" cm="1">
        <f t="array" ref="A544">IF($F544="","",INDEX(CUT_LIST!$A$6:$A$1000,$F544))</f>
        <v/>
      </c>
      <c r="B544" t="str" cm="1">
        <f t="array" ref="B544">IF($F544="","",INDEX(CUT_LIST!$B$6:$B$1000,$F544))</f>
        <v/>
      </c>
      <c r="C544" t="str" cm="1">
        <f t="array" ref="C544">IF($F544="","",INDEX(CUT_LIST!$C$6:$C$1000,$F544))</f>
        <v/>
      </c>
      <c r="D544" t="str">
        <f>IF($F544="","",
  MIN(
    INDEX(CUT_LIST!$D$6:$D$1000,$F544),
    N(INDEX(CUT_LIST!$G$6:$G$1000,$F544))
  )
)</f>
        <v/>
      </c>
      <c r="E544" t="str" cm="1">
        <f t="array" ref="E544">IF($F544="","",INDEX(CUT_LIST!$H$6:$H$1000,$F544))</f>
        <v/>
      </c>
      <c r="F544" t="str" cm="1">
        <f t="array" ref="F544">IFERROR(
  SMALL(
    IF(
      (TRIM(UPPER(CUT_LIST!$F$6:$F$1000))="YES")*(N(CUT_LIST!$G$6:$G$1000)&gt;0),
      ROW(CUT_LIST!$F$6:$F$1000)-ROW(CUT_LIST!$F$6)+1
    ),
    ROWS($F$7:F544)
  ),
"")</f>
        <v/>
      </c>
    </row>
    <row r="545" spans="1:6">
      <c r="A545" t="str" cm="1">
        <f t="array" ref="A545">IF($F545="","",INDEX(CUT_LIST!$A$6:$A$1000,$F545))</f>
        <v/>
      </c>
      <c r="B545" t="str" cm="1">
        <f t="array" ref="B545">IF($F545="","",INDEX(CUT_LIST!$B$6:$B$1000,$F545))</f>
        <v/>
      </c>
      <c r="C545" t="str" cm="1">
        <f t="array" ref="C545">IF($F545="","",INDEX(CUT_LIST!$C$6:$C$1000,$F545))</f>
        <v/>
      </c>
      <c r="D545" t="str">
        <f>IF($F545="","",
  MIN(
    INDEX(CUT_LIST!$D$6:$D$1000,$F545),
    N(INDEX(CUT_LIST!$G$6:$G$1000,$F545))
  )
)</f>
        <v/>
      </c>
      <c r="E545" t="str" cm="1">
        <f t="array" ref="E545">IF($F545="","",INDEX(CUT_LIST!$H$6:$H$1000,$F545))</f>
        <v/>
      </c>
      <c r="F545" t="str" cm="1">
        <f t="array" ref="F545">IFERROR(
  SMALL(
    IF(
      (TRIM(UPPER(CUT_LIST!$F$6:$F$1000))="YES")*(N(CUT_LIST!$G$6:$G$1000)&gt;0),
      ROW(CUT_LIST!$F$6:$F$1000)-ROW(CUT_LIST!$F$6)+1
    ),
    ROWS($F$7:F545)
  ),
"")</f>
        <v/>
      </c>
    </row>
    <row r="546" spans="1:6">
      <c r="A546" t="str" cm="1">
        <f t="array" ref="A546">IF($F546="","",INDEX(CUT_LIST!$A$6:$A$1000,$F546))</f>
        <v/>
      </c>
      <c r="B546" t="str" cm="1">
        <f t="array" ref="B546">IF($F546="","",INDEX(CUT_LIST!$B$6:$B$1000,$F546))</f>
        <v/>
      </c>
      <c r="C546" t="str" cm="1">
        <f t="array" ref="C546">IF($F546="","",INDEX(CUT_LIST!$C$6:$C$1000,$F546))</f>
        <v/>
      </c>
      <c r="D546" t="str">
        <f>IF($F546="","",
  MIN(
    INDEX(CUT_LIST!$D$6:$D$1000,$F546),
    N(INDEX(CUT_LIST!$G$6:$G$1000,$F546))
  )
)</f>
        <v/>
      </c>
      <c r="E546" t="str" cm="1">
        <f t="array" ref="E546">IF($F546="","",INDEX(CUT_LIST!$H$6:$H$1000,$F546))</f>
        <v/>
      </c>
      <c r="F546" t="str" cm="1">
        <f t="array" ref="F546">IFERROR(
  SMALL(
    IF(
      (TRIM(UPPER(CUT_LIST!$F$6:$F$1000))="YES")*(N(CUT_LIST!$G$6:$G$1000)&gt;0),
      ROW(CUT_LIST!$F$6:$F$1000)-ROW(CUT_LIST!$F$6)+1
    ),
    ROWS($F$7:F546)
  ),
"")</f>
        <v/>
      </c>
    </row>
    <row r="547" spans="1:6">
      <c r="A547" t="str" cm="1">
        <f t="array" ref="A547">IF($F547="","",INDEX(CUT_LIST!$A$6:$A$1000,$F547))</f>
        <v/>
      </c>
      <c r="B547" t="str" cm="1">
        <f t="array" ref="B547">IF($F547="","",INDEX(CUT_LIST!$B$6:$B$1000,$F547))</f>
        <v/>
      </c>
      <c r="C547" t="str" cm="1">
        <f t="array" ref="C547">IF($F547="","",INDEX(CUT_LIST!$C$6:$C$1000,$F547))</f>
        <v/>
      </c>
      <c r="D547" t="str">
        <f>IF($F547="","",
  MIN(
    INDEX(CUT_LIST!$D$6:$D$1000,$F547),
    N(INDEX(CUT_LIST!$G$6:$G$1000,$F547))
  )
)</f>
        <v/>
      </c>
      <c r="E547" t="str" cm="1">
        <f t="array" ref="E547">IF($F547="","",INDEX(CUT_LIST!$H$6:$H$1000,$F547))</f>
        <v/>
      </c>
      <c r="F547" t="str" cm="1">
        <f t="array" ref="F547">IFERROR(
  SMALL(
    IF(
      (TRIM(UPPER(CUT_LIST!$F$6:$F$1000))="YES")*(N(CUT_LIST!$G$6:$G$1000)&gt;0),
      ROW(CUT_LIST!$F$6:$F$1000)-ROW(CUT_LIST!$F$6)+1
    ),
    ROWS($F$7:F547)
  ),
"")</f>
        <v/>
      </c>
    </row>
    <row r="548" spans="1:6">
      <c r="A548" t="str" cm="1">
        <f t="array" ref="A548">IF($F548="","",INDEX(CUT_LIST!$A$6:$A$1000,$F548))</f>
        <v/>
      </c>
      <c r="B548" t="str" cm="1">
        <f t="array" ref="B548">IF($F548="","",INDEX(CUT_LIST!$B$6:$B$1000,$F548))</f>
        <v/>
      </c>
      <c r="C548" t="str" cm="1">
        <f t="array" ref="C548">IF($F548="","",INDEX(CUT_LIST!$C$6:$C$1000,$F548))</f>
        <v/>
      </c>
      <c r="D548" t="str">
        <f>IF($F548="","",
  MIN(
    INDEX(CUT_LIST!$D$6:$D$1000,$F548),
    N(INDEX(CUT_LIST!$G$6:$G$1000,$F548))
  )
)</f>
        <v/>
      </c>
      <c r="E548" t="str" cm="1">
        <f t="array" ref="E548">IF($F548="","",INDEX(CUT_LIST!$H$6:$H$1000,$F548))</f>
        <v/>
      </c>
      <c r="F548" t="str" cm="1">
        <f t="array" ref="F548">IFERROR(
  SMALL(
    IF(
      (TRIM(UPPER(CUT_LIST!$F$6:$F$1000))="YES")*(N(CUT_LIST!$G$6:$G$1000)&gt;0),
      ROW(CUT_LIST!$F$6:$F$1000)-ROW(CUT_LIST!$F$6)+1
    ),
    ROWS($F$7:F548)
  ),
"")</f>
        <v/>
      </c>
    </row>
    <row r="549" spans="1:6">
      <c r="A549" t="str" cm="1">
        <f t="array" ref="A549">IF($F549="","",INDEX(CUT_LIST!$A$6:$A$1000,$F549))</f>
        <v/>
      </c>
      <c r="B549" t="str" cm="1">
        <f t="array" ref="B549">IF($F549="","",INDEX(CUT_LIST!$B$6:$B$1000,$F549))</f>
        <v/>
      </c>
      <c r="C549" t="str" cm="1">
        <f t="array" ref="C549">IF($F549="","",INDEX(CUT_LIST!$C$6:$C$1000,$F549))</f>
        <v/>
      </c>
      <c r="D549" t="str">
        <f>IF($F549="","",
  MIN(
    INDEX(CUT_LIST!$D$6:$D$1000,$F549),
    N(INDEX(CUT_LIST!$G$6:$G$1000,$F549))
  )
)</f>
        <v/>
      </c>
      <c r="E549" t="str" cm="1">
        <f t="array" ref="E549">IF($F549="","",INDEX(CUT_LIST!$H$6:$H$1000,$F549))</f>
        <v/>
      </c>
      <c r="F549" t="str" cm="1">
        <f t="array" ref="F549">IFERROR(
  SMALL(
    IF(
      (TRIM(UPPER(CUT_LIST!$F$6:$F$1000))="YES")*(N(CUT_LIST!$G$6:$G$1000)&gt;0),
      ROW(CUT_LIST!$F$6:$F$1000)-ROW(CUT_LIST!$F$6)+1
    ),
    ROWS($F$7:F549)
  ),
"")</f>
        <v/>
      </c>
    </row>
    <row r="550" spans="1:6">
      <c r="A550" t="str" cm="1">
        <f t="array" ref="A550">IF($F550="","",INDEX(CUT_LIST!$A$6:$A$1000,$F550))</f>
        <v/>
      </c>
      <c r="B550" t="str" cm="1">
        <f t="array" ref="B550">IF($F550="","",INDEX(CUT_LIST!$B$6:$B$1000,$F550))</f>
        <v/>
      </c>
      <c r="C550" t="str" cm="1">
        <f t="array" ref="C550">IF($F550="","",INDEX(CUT_LIST!$C$6:$C$1000,$F550))</f>
        <v/>
      </c>
      <c r="D550" t="str">
        <f>IF($F550="","",
  MIN(
    INDEX(CUT_LIST!$D$6:$D$1000,$F550),
    N(INDEX(CUT_LIST!$G$6:$G$1000,$F550))
  )
)</f>
        <v/>
      </c>
      <c r="E550" t="str" cm="1">
        <f t="array" ref="E550">IF($F550="","",INDEX(CUT_LIST!$H$6:$H$1000,$F550))</f>
        <v/>
      </c>
      <c r="F550" t="str" cm="1">
        <f t="array" ref="F550">IFERROR(
  SMALL(
    IF(
      (TRIM(UPPER(CUT_LIST!$F$6:$F$1000))="YES")*(N(CUT_LIST!$G$6:$G$1000)&gt;0),
      ROW(CUT_LIST!$F$6:$F$1000)-ROW(CUT_LIST!$F$6)+1
    ),
    ROWS($F$7:F550)
  ),
"")</f>
        <v/>
      </c>
    </row>
    <row r="551" spans="1:6">
      <c r="A551" t="str" cm="1">
        <f t="array" ref="A551">IF($F551="","",INDEX(CUT_LIST!$A$6:$A$1000,$F551))</f>
        <v/>
      </c>
      <c r="B551" t="str" cm="1">
        <f t="array" ref="B551">IF($F551="","",INDEX(CUT_LIST!$B$6:$B$1000,$F551))</f>
        <v/>
      </c>
      <c r="C551" t="str" cm="1">
        <f t="array" ref="C551">IF($F551="","",INDEX(CUT_LIST!$C$6:$C$1000,$F551))</f>
        <v/>
      </c>
      <c r="D551" t="str">
        <f>IF($F551="","",
  MIN(
    INDEX(CUT_LIST!$D$6:$D$1000,$F551),
    N(INDEX(CUT_LIST!$G$6:$G$1000,$F551))
  )
)</f>
        <v/>
      </c>
      <c r="E551" t="str" cm="1">
        <f t="array" ref="E551">IF($F551="","",INDEX(CUT_LIST!$H$6:$H$1000,$F551))</f>
        <v/>
      </c>
      <c r="F551" t="str" cm="1">
        <f t="array" ref="F551">IFERROR(
  SMALL(
    IF(
      (TRIM(UPPER(CUT_LIST!$F$6:$F$1000))="YES")*(N(CUT_LIST!$G$6:$G$1000)&gt;0),
      ROW(CUT_LIST!$F$6:$F$1000)-ROW(CUT_LIST!$F$6)+1
    ),
    ROWS($F$7:F551)
  ),
"")</f>
        <v/>
      </c>
    </row>
    <row r="552" spans="1:6">
      <c r="A552" t="str" cm="1">
        <f t="array" ref="A552">IF($F552="","",INDEX(CUT_LIST!$A$6:$A$1000,$F552))</f>
        <v/>
      </c>
      <c r="B552" t="str" cm="1">
        <f t="array" ref="B552">IF($F552="","",INDEX(CUT_LIST!$B$6:$B$1000,$F552))</f>
        <v/>
      </c>
      <c r="C552" t="str" cm="1">
        <f t="array" ref="C552">IF($F552="","",INDEX(CUT_LIST!$C$6:$C$1000,$F552))</f>
        <v/>
      </c>
      <c r="D552" t="str">
        <f>IF($F552="","",
  MIN(
    INDEX(CUT_LIST!$D$6:$D$1000,$F552),
    N(INDEX(CUT_LIST!$G$6:$G$1000,$F552))
  )
)</f>
        <v/>
      </c>
      <c r="E552" t="str" cm="1">
        <f t="array" ref="E552">IF($F552="","",INDEX(CUT_LIST!$H$6:$H$1000,$F552))</f>
        <v/>
      </c>
      <c r="F552" t="str" cm="1">
        <f t="array" ref="F552">IFERROR(
  SMALL(
    IF(
      (TRIM(UPPER(CUT_LIST!$F$6:$F$1000))="YES")*(N(CUT_LIST!$G$6:$G$1000)&gt;0),
      ROW(CUT_LIST!$F$6:$F$1000)-ROW(CUT_LIST!$F$6)+1
    ),
    ROWS($F$7:F552)
  ),
"")</f>
        <v/>
      </c>
    </row>
    <row r="553" spans="1:6">
      <c r="A553" t="str" cm="1">
        <f t="array" ref="A553">IF($F553="","",INDEX(CUT_LIST!$A$6:$A$1000,$F553))</f>
        <v/>
      </c>
      <c r="B553" t="str" cm="1">
        <f t="array" ref="B553">IF($F553="","",INDEX(CUT_LIST!$B$6:$B$1000,$F553))</f>
        <v/>
      </c>
      <c r="C553" t="str" cm="1">
        <f t="array" ref="C553">IF($F553="","",INDEX(CUT_LIST!$C$6:$C$1000,$F553))</f>
        <v/>
      </c>
      <c r="D553" t="str">
        <f>IF($F553="","",
  MIN(
    INDEX(CUT_LIST!$D$6:$D$1000,$F553),
    N(INDEX(CUT_LIST!$G$6:$G$1000,$F553))
  )
)</f>
        <v/>
      </c>
      <c r="E553" t="str" cm="1">
        <f t="array" ref="E553">IF($F553="","",INDEX(CUT_LIST!$H$6:$H$1000,$F553))</f>
        <v/>
      </c>
      <c r="F553" t="str" cm="1">
        <f t="array" ref="F553">IFERROR(
  SMALL(
    IF(
      (TRIM(UPPER(CUT_LIST!$F$6:$F$1000))="YES")*(N(CUT_LIST!$G$6:$G$1000)&gt;0),
      ROW(CUT_LIST!$F$6:$F$1000)-ROW(CUT_LIST!$F$6)+1
    ),
    ROWS($F$7:F553)
  ),
"")</f>
        <v/>
      </c>
    </row>
    <row r="554" spans="1:6">
      <c r="A554" t="str" cm="1">
        <f t="array" ref="A554">IF($F554="","",INDEX(CUT_LIST!$A$6:$A$1000,$F554))</f>
        <v/>
      </c>
      <c r="B554" t="str" cm="1">
        <f t="array" ref="B554">IF($F554="","",INDEX(CUT_LIST!$B$6:$B$1000,$F554))</f>
        <v/>
      </c>
      <c r="C554" t="str" cm="1">
        <f t="array" ref="C554">IF($F554="","",INDEX(CUT_LIST!$C$6:$C$1000,$F554))</f>
        <v/>
      </c>
      <c r="D554" t="str">
        <f>IF($F554="","",
  MIN(
    INDEX(CUT_LIST!$D$6:$D$1000,$F554),
    N(INDEX(CUT_LIST!$G$6:$G$1000,$F554))
  )
)</f>
        <v/>
      </c>
      <c r="E554" t="str" cm="1">
        <f t="array" ref="E554">IF($F554="","",INDEX(CUT_LIST!$H$6:$H$1000,$F554))</f>
        <v/>
      </c>
      <c r="F554" t="str" cm="1">
        <f t="array" ref="F554">IFERROR(
  SMALL(
    IF(
      (TRIM(UPPER(CUT_LIST!$F$6:$F$1000))="YES")*(N(CUT_LIST!$G$6:$G$1000)&gt;0),
      ROW(CUT_LIST!$F$6:$F$1000)-ROW(CUT_LIST!$F$6)+1
    ),
    ROWS($F$7:F554)
  ),
"")</f>
        <v/>
      </c>
    </row>
    <row r="555" spans="1:6">
      <c r="A555" t="str" cm="1">
        <f t="array" ref="A555">IF($F555="","",INDEX(CUT_LIST!$A$6:$A$1000,$F555))</f>
        <v/>
      </c>
      <c r="B555" t="str" cm="1">
        <f t="array" ref="B555">IF($F555="","",INDEX(CUT_LIST!$B$6:$B$1000,$F555))</f>
        <v/>
      </c>
      <c r="C555" t="str" cm="1">
        <f t="array" ref="C555">IF($F555="","",INDEX(CUT_LIST!$C$6:$C$1000,$F555))</f>
        <v/>
      </c>
      <c r="D555" t="str">
        <f>IF($F555="","",
  MIN(
    INDEX(CUT_LIST!$D$6:$D$1000,$F555),
    N(INDEX(CUT_LIST!$G$6:$G$1000,$F555))
  )
)</f>
        <v/>
      </c>
      <c r="E555" t="str" cm="1">
        <f t="array" ref="E555">IF($F555="","",INDEX(CUT_LIST!$H$6:$H$1000,$F555))</f>
        <v/>
      </c>
      <c r="F555" t="str" cm="1">
        <f t="array" ref="F555">IFERROR(
  SMALL(
    IF(
      (TRIM(UPPER(CUT_LIST!$F$6:$F$1000))="YES")*(N(CUT_LIST!$G$6:$G$1000)&gt;0),
      ROW(CUT_LIST!$F$6:$F$1000)-ROW(CUT_LIST!$F$6)+1
    ),
    ROWS($F$7:F555)
  ),
"")</f>
        <v/>
      </c>
    </row>
    <row r="556" spans="1:6">
      <c r="A556" t="str" cm="1">
        <f t="array" ref="A556">IF($F556="","",INDEX(CUT_LIST!$A$6:$A$1000,$F556))</f>
        <v/>
      </c>
      <c r="B556" t="str" cm="1">
        <f t="array" ref="B556">IF($F556="","",INDEX(CUT_LIST!$B$6:$B$1000,$F556))</f>
        <v/>
      </c>
      <c r="C556" t="str" cm="1">
        <f t="array" ref="C556">IF($F556="","",INDEX(CUT_LIST!$C$6:$C$1000,$F556))</f>
        <v/>
      </c>
      <c r="D556" t="str">
        <f>IF($F556="","",
  MIN(
    INDEX(CUT_LIST!$D$6:$D$1000,$F556),
    N(INDEX(CUT_LIST!$G$6:$G$1000,$F556))
  )
)</f>
        <v/>
      </c>
      <c r="E556" t="str" cm="1">
        <f t="array" ref="E556">IF($F556="","",INDEX(CUT_LIST!$H$6:$H$1000,$F556))</f>
        <v/>
      </c>
      <c r="F556" t="str" cm="1">
        <f t="array" ref="F556">IFERROR(
  SMALL(
    IF(
      (TRIM(UPPER(CUT_LIST!$F$6:$F$1000))="YES")*(N(CUT_LIST!$G$6:$G$1000)&gt;0),
      ROW(CUT_LIST!$F$6:$F$1000)-ROW(CUT_LIST!$F$6)+1
    ),
    ROWS($F$7:F556)
  ),
"")</f>
        <v/>
      </c>
    </row>
    <row r="557" spans="1:6">
      <c r="A557" t="str" cm="1">
        <f t="array" ref="A557">IF($F557="","",INDEX(CUT_LIST!$A$6:$A$1000,$F557))</f>
        <v/>
      </c>
      <c r="B557" t="str" cm="1">
        <f t="array" ref="B557">IF($F557="","",INDEX(CUT_LIST!$B$6:$B$1000,$F557))</f>
        <v/>
      </c>
      <c r="C557" t="str" cm="1">
        <f t="array" ref="C557">IF($F557="","",INDEX(CUT_LIST!$C$6:$C$1000,$F557))</f>
        <v/>
      </c>
      <c r="D557" t="str">
        <f>IF($F557="","",
  MIN(
    INDEX(CUT_LIST!$D$6:$D$1000,$F557),
    N(INDEX(CUT_LIST!$G$6:$G$1000,$F557))
  )
)</f>
        <v/>
      </c>
      <c r="E557" t="str" cm="1">
        <f t="array" ref="E557">IF($F557="","",INDEX(CUT_LIST!$H$6:$H$1000,$F557))</f>
        <v/>
      </c>
      <c r="F557" t="str" cm="1">
        <f t="array" ref="F557">IFERROR(
  SMALL(
    IF(
      (TRIM(UPPER(CUT_LIST!$F$6:$F$1000))="YES")*(N(CUT_LIST!$G$6:$G$1000)&gt;0),
      ROW(CUT_LIST!$F$6:$F$1000)-ROW(CUT_LIST!$F$6)+1
    ),
    ROWS($F$7:F557)
  ),
"")</f>
        <v/>
      </c>
    </row>
    <row r="558" spans="1:6">
      <c r="A558" t="str" cm="1">
        <f t="array" ref="A558">IF($F558="","",INDEX(CUT_LIST!$A$6:$A$1000,$F558))</f>
        <v/>
      </c>
      <c r="B558" t="str" cm="1">
        <f t="array" ref="B558">IF($F558="","",INDEX(CUT_LIST!$B$6:$B$1000,$F558))</f>
        <v/>
      </c>
      <c r="C558" t="str" cm="1">
        <f t="array" ref="C558">IF($F558="","",INDEX(CUT_LIST!$C$6:$C$1000,$F558))</f>
        <v/>
      </c>
      <c r="D558" t="str">
        <f>IF($F558="","",
  MIN(
    INDEX(CUT_LIST!$D$6:$D$1000,$F558),
    N(INDEX(CUT_LIST!$G$6:$G$1000,$F558))
  )
)</f>
        <v/>
      </c>
      <c r="E558" t="str" cm="1">
        <f t="array" ref="E558">IF($F558="","",INDEX(CUT_LIST!$H$6:$H$1000,$F558))</f>
        <v/>
      </c>
      <c r="F558" t="str" cm="1">
        <f t="array" ref="F558">IFERROR(
  SMALL(
    IF(
      (TRIM(UPPER(CUT_LIST!$F$6:$F$1000))="YES")*(N(CUT_LIST!$G$6:$G$1000)&gt;0),
      ROW(CUT_LIST!$F$6:$F$1000)-ROW(CUT_LIST!$F$6)+1
    ),
    ROWS($F$7:F558)
  ),
"")</f>
        <v/>
      </c>
    </row>
    <row r="559" spans="1:6">
      <c r="A559" t="str" cm="1">
        <f t="array" ref="A559">IF($F559="","",INDEX(CUT_LIST!$A$6:$A$1000,$F559))</f>
        <v/>
      </c>
      <c r="B559" t="str" cm="1">
        <f t="array" ref="B559">IF($F559="","",INDEX(CUT_LIST!$B$6:$B$1000,$F559))</f>
        <v/>
      </c>
      <c r="C559" t="str" cm="1">
        <f t="array" ref="C559">IF($F559="","",INDEX(CUT_LIST!$C$6:$C$1000,$F559))</f>
        <v/>
      </c>
      <c r="D559" t="str">
        <f>IF($F559="","",
  MIN(
    INDEX(CUT_LIST!$D$6:$D$1000,$F559),
    N(INDEX(CUT_LIST!$G$6:$G$1000,$F559))
  )
)</f>
        <v/>
      </c>
      <c r="E559" t="str" cm="1">
        <f t="array" ref="E559">IF($F559="","",INDEX(CUT_LIST!$H$6:$H$1000,$F559))</f>
        <v/>
      </c>
      <c r="F559" t="str" cm="1">
        <f t="array" ref="F559">IFERROR(
  SMALL(
    IF(
      (TRIM(UPPER(CUT_LIST!$F$6:$F$1000))="YES")*(N(CUT_LIST!$G$6:$G$1000)&gt;0),
      ROW(CUT_LIST!$F$6:$F$1000)-ROW(CUT_LIST!$F$6)+1
    ),
    ROWS($F$7:F559)
  ),
"")</f>
        <v/>
      </c>
    </row>
    <row r="560" spans="1:6">
      <c r="A560" t="str" cm="1">
        <f t="array" ref="A560">IF($F560="","",INDEX(CUT_LIST!$A$6:$A$1000,$F560))</f>
        <v/>
      </c>
      <c r="B560" t="str" cm="1">
        <f t="array" ref="B560">IF($F560="","",INDEX(CUT_LIST!$B$6:$B$1000,$F560))</f>
        <v/>
      </c>
      <c r="C560" t="str" cm="1">
        <f t="array" ref="C560">IF($F560="","",INDEX(CUT_LIST!$C$6:$C$1000,$F560))</f>
        <v/>
      </c>
      <c r="D560" t="str">
        <f>IF($F560="","",
  MIN(
    INDEX(CUT_LIST!$D$6:$D$1000,$F560),
    N(INDEX(CUT_LIST!$G$6:$G$1000,$F560))
  )
)</f>
        <v/>
      </c>
      <c r="E560" t="str" cm="1">
        <f t="array" ref="E560">IF($F560="","",INDEX(CUT_LIST!$H$6:$H$1000,$F560))</f>
        <v/>
      </c>
      <c r="F560" t="str" cm="1">
        <f t="array" ref="F560">IFERROR(
  SMALL(
    IF(
      (TRIM(UPPER(CUT_LIST!$F$6:$F$1000))="YES")*(N(CUT_LIST!$G$6:$G$1000)&gt;0),
      ROW(CUT_LIST!$F$6:$F$1000)-ROW(CUT_LIST!$F$6)+1
    ),
    ROWS($F$7:F560)
  ),
"")</f>
        <v/>
      </c>
    </row>
    <row r="561" spans="1:6">
      <c r="A561" t="str" cm="1">
        <f t="array" ref="A561">IF($F561="","",INDEX(CUT_LIST!$A$6:$A$1000,$F561))</f>
        <v/>
      </c>
      <c r="B561" t="str" cm="1">
        <f t="array" ref="B561">IF($F561="","",INDEX(CUT_LIST!$B$6:$B$1000,$F561))</f>
        <v/>
      </c>
      <c r="C561" t="str" cm="1">
        <f t="array" ref="C561">IF($F561="","",INDEX(CUT_LIST!$C$6:$C$1000,$F561))</f>
        <v/>
      </c>
      <c r="D561" t="str">
        <f>IF($F561="","",
  MIN(
    INDEX(CUT_LIST!$D$6:$D$1000,$F561),
    N(INDEX(CUT_LIST!$G$6:$G$1000,$F561))
  )
)</f>
        <v/>
      </c>
      <c r="E561" t="str" cm="1">
        <f t="array" ref="E561">IF($F561="","",INDEX(CUT_LIST!$H$6:$H$1000,$F561))</f>
        <v/>
      </c>
      <c r="F561" t="str" cm="1">
        <f t="array" ref="F561">IFERROR(
  SMALL(
    IF(
      (TRIM(UPPER(CUT_LIST!$F$6:$F$1000))="YES")*(N(CUT_LIST!$G$6:$G$1000)&gt;0),
      ROW(CUT_LIST!$F$6:$F$1000)-ROW(CUT_LIST!$F$6)+1
    ),
    ROWS($F$7:F561)
  ),
"")</f>
        <v/>
      </c>
    </row>
    <row r="562" spans="1:6">
      <c r="A562" t="str" cm="1">
        <f t="array" ref="A562">IF($F562="","",INDEX(CUT_LIST!$A$6:$A$1000,$F562))</f>
        <v/>
      </c>
      <c r="B562" t="str" cm="1">
        <f t="array" ref="B562">IF($F562="","",INDEX(CUT_LIST!$B$6:$B$1000,$F562))</f>
        <v/>
      </c>
      <c r="C562" t="str" cm="1">
        <f t="array" ref="C562">IF($F562="","",INDEX(CUT_LIST!$C$6:$C$1000,$F562))</f>
        <v/>
      </c>
      <c r="D562" t="str">
        <f>IF($F562="","",
  MIN(
    INDEX(CUT_LIST!$D$6:$D$1000,$F562),
    N(INDEX(CUT_LIST!$G$6:$G$1000,$F562))
  )
)</f>
        <v/>
      </c>
      <c r="E562" t="str" cm="1">
        <f t="array" ref="E562">IF($F562="","",INDEX(CUT_LIST!$H$6:$H$1000,$F562))</f>
        <v/>
      </c>
      <c r="F562" t="str" cm="1">
        <f t="array" ref="F562">IFERROR(
  SMALL(
    IF(
      (TRIM(UPPER(CUT_LIST!$F$6:$F$1000))="YES")*(N(CUT_LIST!$G$6:$G$1000)&gt;0),
      ROW(CUT_LIST!$F$6:$F$1000)-ROW(CUT_LIST!$F$6)+1
    ),
    ROWS($F$7:F562)
  ),
"")</f>
        <v/>
      </c>
    </row>
    <row r="563" spans="1:6">
      <c r="A563" t="str" cm="1">
        <f t="array" ref="A563">IF($F563="","",INDEX(CUT_LIST!$A$6:$A$1000,$F563))</f>
        <v/>
      </c>
      <c r="B563" t="str" cm="1">
        <f t="array" ref="B563">IF($F563="","",INDEX(CUT_LIST!$B$6:$B$1000,$F563))</f>
        <v/>
      </c>
      <c r="C563" t="str" cm="1">
        <f t="array" ref="C563">IF($F563="","",INDEX(CUT_LIST!$C$6:$C$1000,$F563))</f>
        <v/>
      </c>
      <c r="D563" t="str">
        <f>IF($F563="","",
  MIN(
    INDEX(CUT_LIST!$D$6:$D$1000,$F563),
    N(INDEX(CUT_LIST!$G$6:$G$1000,$F563))
  )
)</f>
        <v/>
      </c>
      <c r="E563" t="str" cm="1">
        <f t="array" ref="E563">IF($F563="","",INDEX(CUT_LIST!$H$6:$H$1000,$F563))</f>
        <v/>
      </c>
      <c r="F563" t="str" cm="1">
        <f t="array" ref="F563">IFERROR(
  SMALL(
    IF(
      (TRIM(UPPER(CUT_LIST!$F$6:$F$1000))="YES")*(N(CUT_LIST!$G$6:$G$1000)&gt;0),
      ROW(CUT_LIST!$F$6:$F$1000)-ROW(CUT_LIST!$F$6)+1
    ),
    ROWS($F$7:F563)
  ),
"")</f>
        <v/>
      </c>
    </row>
    <row r="564" spans="1:6">
      <c r="A564" t="str" cm="1">
        <f t="array" ref="A564">IF($F564="","",INDEX(CUT_LIST!$A$6:$A$1000,$F564))</f>
        <v/>
      </c>
      <c r="B564" t="str" cm="1">
        <f t="array" ref="B564">IF($F564="","",INDEX(CUT_LIST!$B$6:$B$1000,$F564))</f>
        <v/>
      </c>
      <c r="C564" t="str" cm="1">
        <f t="array" ref="C564">IF($F564="","",INDEX(CUT_LIST!$C$6:$C$1000,$F564))</f>
        <v/>
      </c>
      <c r="D564" t="str">
        <f>IF($F564="","",
  MIN(
    INDEX(CUT_LIST!$D$6:$D$1000,$F564),
    N(INDEX(CUT_LIST!$G$6:$G$1000,$F564))
  )
)</f>
        <v/>
      </c>
      <c r="E564" t="str" cm="1">
        <f t="array" ref="E564">IF($F564="","",INDEX(CUT_LIST!$H$6:$H$1000,$F564))</f>
        <v/>
      </c>
      <c r="F564" t="str" cm="1">
        <f t="array" ref="F564">IFERROR(
  SMALL(
    IF(
      (TRIM(UPPER(CUT_LIST!$F$6:$F$1000))="YES")*(N(CUT_LIST!$G$6:$G$1000)&gt;0),
      ROW(CUT_LIST!$F$6:$F$1000)-ROW(CUT_LIST!$F$6)+1
    ),
    ROWS($F$7:F564)
  ),
"")</f>
        <v/>
      </c>
    </row>
    <row r="565" spans="1:6">
      <c r="A565" t="str" cm="1">
        <f t="array" ref="A565">IF($F565="","",INDEX(CUT_LIST!$A$6:$A$1000,$F565))</f>
        <v/>
      </c>
      <c r="B565" t="str" cm="1">
        <f t="array" ref="B565">IF($F565="","",INDEX(CUT_LIST!$B$6:$B$1000,$F565))</f>
        <v/>
      </c>
      <c r="C565" t="str" cm="1">
        <f t="array" ref="C565">IF($F565="","",INDEX(CUT_LIST!$C$6:$C$1000,$F565))</f>
        <v/>
      </c>
      <c r="D565" t="str">
        <f>IF($F565="","",
  MIN(
    INDEX(CUT_LIST!$D$6:$D$1000,$F565),
    N(INDEX(CUT_LIST!$G$6:$G$1000,$F565))
  )
)</f>
        <v/>
      </c>
      <c r="E565" t="str" cm="1">
        <f t="array" ref="E565">IF($F565="","",INDEX(CUT_LIST!$H$6:$H$1000,$F565))</f>
        <v/>
      </c>
      <c r="F565" t="str" cm="1">
        <f t="array" ref="F565">IFERROR(
  SMALL(
    IF(
      (TRIM(UPPER(CUT_LIST!$F$6:$F$1000))="YES")*(N(CUT_LIST!$G$6:$G$1000)&gt;0),
      ROW(CUT_LIST!$F$6:$F$1000)-ROW(CUT_LIST!$F$6)+1
    ),
    ROWS($F$7:F565)
  ),
"")</f>
        <v/>
      </c>
    </row>
    <row r="566" spans="1:6">
      <c r="A566" t="str" cm="1">
        <f t="array" ref="A566">IF($F566="","",INDEX(CUT_LIST!$A$6:$A$1000,$F566))</f>
        <v/>
      </c>
      <c r="B566" t="str" cm="1">
        <f t="array" ref="B566">IF($F566="","",INDEX(CUT_LIST!$B$6:$B$1000,$F566))</f>
        <v/>
      </c>
      <c r="C566" t="str" cm="1">
        <f t="array" ref="C566">IF($F566="","",INDEX(CUT_LIST!$C$6:$C$1000,$F566))</f>
        <v/>
      </c>
      <c r="D566" t="str">
        <f>IF($F566="","",
  MIN(
    INDEX(CUT_LIST!$D$6:$D$1000,$F566),
    N(INDEX(CUT_LIST!$G$6:$G$1000,$F566))
  )
)</f>
        <v/>
      </c>
      <c r="E566" t="str" cm="1">
        <f t="array" ref="E566">IF($F566="","",INDEX(CUT_LIST!$H$6:$H$1000,$F566))</f>
        <v/>
      </c>
      <c r="F566" t="str" cm="1">
        <f t="array" ref="F566">IFERROR(
  SMALL(
    IF(
      (TRIM(UPPER(CUT_LIST!$F$6:$F$1000))="YES")*(N(CUT_LIST!$G$6:$G$1000)&gt;0),
      ROW(CUT_LIST!$F$6:$F$1000)-ROW(CUT_LIST!$F$6)+1
    ),
    ROWS($F$7:F566)
  ),
"")</f>
        <v/>
      </c>
    </row>
    <row r="567" spans="1:6">
      <c r="A567" t="str" cm="1">
        <f t="array" ref="A567">IF($F567="","",INDEX(CUT_LIST!$A$6:$A$1000,$F567))</f>
        <v/>
      </c>
      <c r="B567" t="str" cm="1">
        <f t="array" ref="B567">IF($F567="","",INDEX(CUT_LIST!$B$6:$B$1000,$F567))</f>
        <v/>
      </c>
      <c r="C567" t="str" cm="1">
        <f t="array" ref="C567">IF($F567="","",INDEX(CUT_LIST!$C$6:$C$1000,$F567))</f>
        <v/>
      </c>
      <c r="D567" t="str">
        <f>IF($F567="","",
  MIN(
    INDEX(CUT_LIST!$D$6:$D$1000,$F567),
    N(INDEX(CUT_LIST!$G$6:$G$1000,$F567))
  )
)</f>
        <v/>
      </c>
      <c r="E567" t="str" cm="1">
        <f t="array" ref="E567">IF($F567="","",INDEX(CUT_LIST!$H$6:$H$1000,$F567))</f>
        <v/>
      </c>
      <c r="F567" t="str" cm="1">
        <f t="array" ref="F567">IFERROR(
  SMALL(
    IF(
      (TRIM(UPPER(CUT_LIST!$F$6:$F$1000))="YES")*(N(CUT_LIST!$G$6:$G$1000)&gt;0),
      ROW(CUT_LIST!$F$6:$F$1000)-ROW(CUT_LIST!$F$6)+1
    ),
    ROWS($F$7:F567)
  ),
"")</f>
        <v/>
      </c>
    </row>
    <row r="568" spans="1:6">
      <c r="A568" t="str" cm="1">
        <f t="array" ref="A568">IF($F568="","",INDEX(CUT_LIST!$A$6:$A$1000,$F568))</f>
        <v/>
      </c>
      <c r="B568" t="str" cm="1">
        <f t="array" ref="B568">IF($F568="","",INDEX(CUT_LIST!$B$6:$B$1000,$F568))</f>
        <v/>
      </c>
      <c r="C568" t="str" cm="1">
        <f t="array" ref="C568">IF($F568="","",INDEX(CUT_LIST!$C$6:$C$1000,$F568))</f>
        <v/>
      </c>
      <c r="D568" t="str">
        <f>IF($F568="","",
  MIN(
    INDEX(CUT_LIST!$D$6:$D$1000,$F568),
    N(INDEX(CUT_LIST!$G$6:$G$1000,$F568))
  )
)</f>
        <v/>
      </c>
      <c r="E568" t="str" cm="1">
        <f t="array" ref="E568">IF($F568="","",INDEX(CUT_LIST!$H$6:$H$1000,$F568))</f>
        <v/>
      </c>
      <c r="F568" t="str" cm="1">
        <f t="array" ref="F568">IFERROR(
  SMALL(
    IF(
      (TRIM(UPPER(CUT_LIST!$F$6:$F$1000))="YES")*(N(CUT_LIST!$G$6:$G$1000)&gt;0),
      ROW(CUT_LIST!$F$6:$F$1000)-ROW(CUT_LIST!$F$6)+1
    ),
    ROWS($F$7:F568)
  ),
"")</f>
        <v/>
      </c>
    </row>
    <row r="569" spans="1:6">
      <c r="A569" t="str" cm="1">
        <f t="array" ref="A569">IF($F569="","",INDEX(CUT_LIST!$A$6:$A$1000,$F569))</f>
        <v/>
      </c>
      <c r="B569" t="str" cm="1">
        <f t="array" ref="B569">IF($F569="","",INDEX(CUT_LIST!$B$6:$B$1000,$F569))</f>
        <v/>
      </c>
      <c r="C569" t="str" cm="1">
        <f t="array" ref="C569">IF($F569="","",INDEX(CUT_LIST!$C$6:$C$1000,$F569))</f>
        <v/>
      </c>
      <c r="D569" t="str">
        <f>IF($F569="","",
  MIN(
    INDEX(CUT_LIST!$D$6:$D$1000,$F569),
    N(INDEX(CUT_LIST!$G$6:$G$1000,$F569))
  )
)</f>
        <v/>
      </c>
      <c r="E569" t="str" cm="1">
        <f t="array" ref="E569">IF($F569="","",INDEX(CUT_LIST!$H$6:$H$1000,$F569))</f>
        <v/>
      </c>
      <c r="F569" t="str" cm="1">
        <f t="array" ref="F569">IFERROR(
  SMALL(
    IF(
      (TRIM(UPPER(CUT_LIST!$F$6:$F$1000))="YES")*(N(CUT_LIST!$G$6:$G$1000)&gt;0),
      ROW(CUT_LIST!$F$6:$F$1000)-ROW(CUT_LIST!$F$6)+1
    ),
    ROWS($F$7:F569)
  ),
"")</f>
        <v/>
      </c>
    </row>
    <row r="570" spans="1:6">
      <c r="A570" t="str" cm="1">
        <f t="array" ref="A570">IF($F570="","",INDEX(CUT_LIST!$A$6:$A$1000,$F570))</f>
        <v/>
      </c>
      <c r="B570" t="str" cm="1">
        <f t="array" ref="B570">IF($F570="","",INDEX(CUT_LIST!$B$6:$B$1000,$F570))</f>
        <v/>
      </c>
      <c r="C570" t="str" cm="1">
        <f t="array" ref="C570">IF($F570="","",INDEX(CUT_LIST!$C$6:$C$1000,$F570))</f>
        <v/>
      </c>
      <c r="D570" t="str">
        <f>IF($F570="","",
  MIN(
    INDEX(CUT_LIST!$D$6:$D$1000,$F570),
    N(INDEX(CUT_LIST!$G$6:$G$1000,$F570))
  )
)</f>
        <v/>
      </c>
      <c r="E570" t="str" cm="1">
        <f t="array" ref="E570">IF($F570="","",INDEX(CUT_LIST!$H$6:$H$1000,$F570))</f>
        <v/>
      </c>
      <c r="F570" t="str" cm="1">
        <f t="array" ref="F570">IFERROR(
  SMALL(
    IF(
      (TRIM(UPPER(CUT_LIST!$F$6:$F$1000))="YES")*(N(CUT_LIST!$G$6:$G$1000)&gt;0),
      ROW(CUT_LIST!$F$6:$F$1000)-ROW(CUT_LIST!$F$6)+1
    ),
    ROWS($F$7:F570)
  ),
"")</f>
        <v/>
      </c>
    </row>
    <row r="571" spans="1:6">
      <c r="A571" t="str" cm="1">
        <f t="array" ref="A571">IF($F571="","",INDEX(CUT_LIST!$A$6:$A$1000,$F571))</f>
        <v/>
      </c>
      <c r="B571" t="str" cm="1">
        <f t="array" ref="B571">IF($F571="","",INDEX(CUT_LIST!$B$6:$B$1000,$F571))</f>
        <v/>
      </c>
      <c r="C571" t="str" cm="1">
        <f t="array" ref="C571">IF($F571="","",INDEX(CUT_LIST!$C$6:$C$1000,$F571))</f>
        <v/>
      </c>
      <c r="D571" t="str">
        <f>IF($F571="","",
  MIN(
    INDEX(CUT_LIST!$D$6:$D$1000,$F571),
    N(INDEX(CUT_LIST!$G$6:$G$1000,$F571))
  )
)</f>
        <v/>
      </c>
      <c r="E571" t="str" cm="1">
        <f t="array" ref="E571">IF($F571="","",INDEX(CUT_LIST!$H$6:$H$1000,$F571))</f>
        <v/>
      </c>
      <c r="F571" t="str" cm="1">
        <f t="array" ref="F571">IFERROR(
  SMALL(
    IF(
      (TRIM(UPPER(CUT_LIST!$F$6:$F$1000))="YES")*(N(CUT_LIST!$G$6:$G$1000)&gt;0),
      ROW(CUT_LIST!$F$6:$F$1000)-ROW(CUT_LIST!$F$6)+1
    ),
    ROWS($F$7:F571)
  ),
"")</f>
        <v/>
      </c>
    </row>
    <row r="572" spans="1:6">
      <c r="A572" t="str" cm="1">
        <f t="array" ref="A572">IF($F572="","",INDEX(CUT_LIST!$A$6:$A$1000,$F572))</f>
        <v/>
      </c>
      <c r="B572" t="str" cm="1">
        <f t="array" ref="B572">IF($F572="","",INDEX(CUT_LIST!$B$6:$B$1000,$F572))</f>
        <v/>
      </c>
      <c r="C572" t="str" cm="1">
        <f t="array" ref="C572">IF($F572="","",INDEX(CUT_LIST!$C$6:$C$1000,$F572))</f>
        <v/>
      </c>
      <c r="D572" t="str">
        <f>IF($F572="","",
  MIN(
    INDEX(CUT_LIST!$D$6:$D$1000,$F572),
    N(INDEX(CUT_LIST!$G$6:$G$1000,$F572))
  )
)</f>
        <v/>
      </c>
      <c r="E572" t="str" cm="1">
        <f t="array" ref="E572">IF($F572="","",INDEX(CUT_LIST!$H$6:$H$1000,$F572))</f>
        <v/>
      </c>
      <c r="F572" t="str" cm="1">
        <f t="array" ref="F572">IFERROR(
  SMALL(
    IF(
      (TRIM(UPPER(CUT_LIST!$F$6:$F$1000))="YES")*(N(CUT_LIST!$G$6:$G$1000)&gt;0),
      ROW(CUT_LIST!$F$6:$F$1000)-ROW(CUT_LIST!$F$6)+1
    ),
    ROWS($F$7:F572)
  ),
"")</f>
        <v/>
      </c>
    </row>
    <row r="573" spans="1:6">
      <c r="A573" t="str" cm="1">
        <f t="array" ref="A573">IF($F573="","",INDEX(CUT_LIST!$A$6:$A$1000,$F573))</f>
        <v/>
      </c>
      <c r="B573" t="str" cm="1">
        <f t="array" ref="B573">IF($F573="","",INDEX(CUT_LIST!$B$6:$B$1000,$F573))</f>
        <v/>
      </c>
      <c r="C573" t="str" cm="1">
        <f t="array" ref="C573">IF($F573="","",INDEX(CUT_LIST!$C$6:$C$1000,$F573))</f>
        <v/>
      </c>
      <c r="D573" t="str">
        <f>IF($F573="","",
  MIN(
    INDEX(CUT_LIST!$D$6:$D$1000,$F573),
    N(INDEX(CUT_LIST!$G$6:$G$1000,$F573))
  )
)</f>
        <v/>
      </c>
      <c r="E573" t="str" cm="1">
        <f t="array" ref="E573">IF($F573="","",INDEX(CUT_LIST!$H$6:$H$1000,$F573))</f>
        <v/>
      </c>
      <c r="F573" t="str" cm="1">
        <f t="array" ref="F573">IFERROR(
  SMALL(
    IF(
      (TRIM(UPPER(CUT_LIST!$F$6:$F$1000))="YES")*(N(CUT_LIST!$G$6:$G$1000)&gt;0),
      ROW(CUT_LIST!$F$6:$F$1000)-ROW(CUT_LIST!$F$6)+1
    ),
    ROWS($F$7:F573)
  ),
"")</f>
        <v/>
      </c>
    </row>
    <row r="574" spans="1:6">
      <c r="A574" t="str" cm="1">
        <f t="array" ref="A574">IF($F574="","",INDEX(CUT_LIST!$A$6:$A$1000,$F574))</f>
        <v/>
      </c>
      <c r="B574" t="str" cm="1">
        <f t="array" ref="B574">IF($F574="","",INDEX(CUT_LIST!$B$6:$B$1000,$F574))</f>
        <v/>
      </c>
      <c r="C574" t="str" cm="1">
        <f t="array" ref="C574">IF($F574="","",INDEX(CUT_LIST!$C$6:$C$1000,$F574))</f>
        <v/>
      </c>
      <c r="D574" t="str">
        <f>IF($F574="","",
  MIN(
    INDEX(CUT_LIST!$D$6:$D$1000,$F574),
    N(INDEX(CUT_LIST!$G$6:$G$1000,$F574))
  )
)</f>
        <v/>
      </c>
      <c r="E574" t="str" cm="1">
        <f t="array" ref="E574">IF($F574="","",INDEX(CUT_LIST!$H$6:$H$1000,$F574))</f>
        <v/>
      </c>
      <c r="F574" t="str" cm="1">
        <f t="array" ref="F574">IFERROR(
  SMALL(
    IF(
      (TRIM(UPPER(CUT_LIST!$F$6:$F$1000))="YES")*(N(CUT_LIST!$G$6:$G$1000)&gt;0),
      ROW(CUT_LIST!$F$6:$F$1000)-ROW(CUT_LIST!$F$6)+1
    ),
    ROWS($F$7:F574)
  ),
"")</f>
        <v/>
      </c>
    </row>
    <row r="575" spans="1:6">
      <c r="A575" t="str" cm="1">
        <f t="array" ref="A575">IF($F575="","",INDEX(CUT_LIST!$A$6:$A$1000,$F575))</f>
        <v/>
      </c>
      <c r="B575" t="str" cm="1">
        <f t="array" ref="B575">IF($F575="","",INDEX(CUT_LIST!$B$6:$B$1000,$F575))</f>
        <v/>
      </c>
      <c r="C575" t="str" cm="1">
        <f t="array" ref="C575">IF($F575="","",INDEX(CUT_LIST!$C$6:$C$1000,$F575))</f>
        <v/>
      </c>
      <c r="D575" t="str">
        <f>IF($F575="","",
  MIN(
    INDEX(CUT_LIST!$D$6:$D$1000,$F575),
    N(INDEX(CUT_LIST!$G$6:$G$1000,$F575))
  )
)</f>
        <v/>
      </c>
      <c r="E575" t="str" cm="1">
        <f t="array" ref="E575">IF($F575="","",INDEX(CUT_LIST!$H$6:$H$1000,$F575))</f>
        <v/>
      </c>
      <c r="F575" t="str" cm="1">
        <f t="array" ref="F575">IFERROR(
  SMALL(
    IF(
      (TRIM(UPPER(CUT_LIST!$F$6:$F$1000))="YES")*(N(CUT_LIST!$G$6:$G$1000)&gt;0),
      ROW(CUT_LIST!$F$6:$F$1000)-ROW(CUT_LIST!$F$6)+1
    ),
    ROWS($F$7:F575)
  ),
"")</f>
        <v/>
      </c>
    </row>
    <row r="576" spans="1:6">
      <c r="A576" t="str" cm="1">
        <f t="array" ref="A576">IF($F576="","",INDEX(CUT_LIST!$A$6:$A$1000,$F576))</f>
        <v/>
      </c>
      <c r="B576" t="str" cm="1">
        <f t="array" ref="B576">IF($F576="","",INDEX(CUT_LIST!$B$6:$B$1000,$F576))</f>
        <v/>
      </c>
      <c r="C576" t="str" cm="1">
        <f t="array" ref="C576">IF($F576="","",INDEX(CUT_LIST!$C$6:$C$1000,$F576))</f>
        <v/>
      </c>
      <c r="D576" t="str">
        <f>IF($F576="","",
  MIN(
    INDEX(CUT_LIST!$D$6:$D$1000,$F576),
    N(INDEX(CUT_LIST!$G$6:$G$1000,$F576))
  )
)</f>
        <v/>
      </c>
      <c r="E576" t="str" cm="1">
        <f t="array" ref="E576">IF($F576="","",INDEX(CUT_LIST!$H$6:$H$1000,$F576))</f>
        <v/>
      </c>
      <c r="F576" t="str" cm="1">
        <f t="array" ref="F576">IFERROR(
  SMALL(
    IF(
      (TRIM(UPPER(CUT_LIST!$F$6:$F$1000))="YES")*(N(CUT_LIST!$G$6:$G$1000)&gt;0),
      ROW(CUT_LIST!$F$6:$F$1000)-ROW(CUT_LIST!$F$6)+1
    ),
    ROWS($F$7:F576)
  ),
"")</f>
        <v/>
      </c>
    </row>
    <row r="577" spans="1:6">
      <c r="A577" t="str" cm="1">
        <f t="array" ref="A577">IF($F577="","",INDEX(CUT_LIST!$A$6:$A$1000,$F577))</f>
        <v/>
      </c>
      <c r="B577" t="str" cm="1">
        <f t="array" ref="B577">IF($F577="","",INDEX(CUT_LIST!$B$6:$B$1000,$F577))</f>
        <v/>
      </c>
      <c r="C577" t="str" cm="1">
        <f t="array" ref="C577">IF($F577="","",INDEX(CUT_LIST!$C$6:$C$1000,$F577))</f>
        <v/>
      </c>
      <c r="D577" t="str">
        <f>IF($F577="","",
  MIN(
    INDEX(CUT_LIST!$D$6:$D$1000,$F577),
    N(INDEX(CUT_LIST!$G$6:$G$1000,$F577))
  )
)</f>
        <v/>
      </c>
      <c r="E577" t="str" cm="1">
        <f t="array" ref="E577">IF($F577="","",INDEX(CUT_LIST!$H$6:$H$1000,$F577))</f>
        <v/>
      </c>
      <c r="F577" t="str" cm="1">
        <f t="array" ref="F577">IFERROR(
  SMALL(
    IF(
      (TRIM(UPPER(CUT_LIST!$F$6:$F$1000))="YES")*(N(CUT_LIST!$G$6:$G$1000)&gt;0),
      ROW(CUT_LIST!$F$6:$F$1000)-ROW(CUT_LIST!$F$6)+1
    ),
    ROWS($F$7:F577)
  ),
"")</f>
        <v/>
      </c>
    </row>
    <row r="578" spans="1:6">
      <c r="A578" t="str" cm="1">
        <f t="array" ref="A578">IF($F578="","",INDEX(CUT_LIST!$A$6:$A$1000,$F578))</f>
        <v/>
      </c>
      <c r="B578" t="str" cm="1">
        <f t="array" ref="B578">IF($F578="","",INDEX(CUT_LIST!$B$6:$B$1000,$F578))</f>
        <v/>
      </c>
      <c r="C578" t="str" cm="1">
        <f t="array" ref="C578">IF($F578="","",INDEX(CUT_LIST!$C$6:$C$1000,$F578))</f>
        <v/>
      </c>
      <c r="D578" t="str">
        <f>IF($F578="","",
  MIN(
    INDEX(CUT_LIST!$D$6:$D$1000,$F578),
    N(INDEX(CUT_LIST!$G$6:$G$1000,$F578))
  )
)</f>
        <v/>
      </c>
      <c r="E578" t="str" cm="1">
        <f t="array" ref="E578">IF($F578="","",INDEX(CUT_LIST!$H$6:$H$1000,$F578))</f>
        <v/>
      </c>
      <c r="F578" t="str" cm="1">
        <f t="array" ref="F578">IFERROR(
  SMALL(
    IF(
      (TRIM(UPPER(CUT_LIST!$F$6:$F$1000))="YES")*(N(CUT_LIST!$G$6:$G$1000)&gt;0),
      ROW(CUT_LIST!$F$6:$F$1000)-ROW(CUT_LIST!$F$6)+1
    ),
    ROWS($F$7:F578)
  ),
"")</f>
        <v/>
      </c>
    </row>
    <row r="579" spans="1:6">
      <c r="A579" t="str" cm="1">
        <f t="array" ref="A579">IF($F579="","",INDEX(CUT_LIST!$A$6:$A$1000,$F579))</f>
        <v/>
      </c>
      <c r="B579" t="str" cm="1">
        <f t="array" ref="B579">IF($F579="","",INDEX(CUT_LIST!$B$6:$B$1000,$F579))</f>
        <v/>
      </c>
      <c r="C579" t="str" cm="1">
        <f t="array" ref="C579">IF($F579="","",INDEX(CUT_LIST!$C$6:$C$1000,$F579))</f>
        <v/>
      </c>
      <c r="D579" t="str">
        <f>IF($F579="","",
  MIN(
    INDEX(CUT_LIST!$D$6:$D$1000,$F579),
    N(INDEX(CUT_LIST!$G$6:$G$1000,$F579))
  )
)</f>
        <v/>
      </c>
      <c r="E579" t="str" cm="1">
        <f t="array" ref="E579">IF($F579="","",INDEX(CUT_LIST!$H$6:$H$1000,$F579))</f>
        <v/>
      </c>
      <c r="F579" t="str" cm="1">
        <f t="array" ref="F579">IFERROR(
  SMALL(
    IF(
      (TRIM(UPPER(CUT_LIST!$F$6:$F$1000))="YES")*(N(CUT_LIST!$G$6:$G$1000)&gt;0),
      ROW(CUT_LIST!$F$6:$F$1000)-ROW(CUT_LIST!$F$6)+1
    ),
    ROWS($F$7:F579)
  ),
"")</f>
        <v/>
      </c>
    </row>
    <row r="580" spans="1:6">
      <c r="A580" t="str" cm="1">
        <f t="array" ref="A580">IF($F580="","",INDEX(CUT_LIST!$A$6:$A$1000,$F580))</f>
        <v/>
      </c>
      <c r="B580" t="str" cm="1">
        <f t="array" ref="B580">IF($F580="","",INDEX(CUT_LIST!$B$6:$B$1000,$F580))</f>
        <v/>
      </c>
      <c r="C580" t="str" cm="1">
        <f t="array" ref="C580">IF($F580="","",INDEX(CUT_LIST!$C$6:$C$1000,$F580))</f>
        <v/>
      </c>
      <c r="D580" t="str">
        <f>IF($F580="","",
  MIN(
    INDEX(CUT_LIST!$D$6:$D$1000,$F580),
    N(INDEX(CUT_LIST!$G$6:$G$1000,$F580))
  )
)</f>
        <v/>
      </c>
      <c r="E580" t="str" cm="1">
        <f t="array" ref="E580">IF($F580="","",INDEX(CUT_LIST!$H$6:$H$1000,$F580))</f>
        <v/>
      </c>
      <c r="F580" t="str" cm="1">
        <f t="array" ref="F580">IFERROR(
  SMALL(
    IF(
      (TRIM(UPPER(CUT_LIST!$F$6:$F$1000))="YES")*(N(CUT_LIST!$G$6:$G$1000)&gt;0),
      ROW(CUT_LIST!$F$6:$F$1000)-ROW(CUT_LIST!$F$6)+1
    ),
    ROWS($F$7:F580)
  ),
"")</f>
        <v/>
      </c>
    </row>
    <row r="581" spans="1:6">
      <c r="A581" t="str" cm="1">
        <f t="array" ref="A581">IF($F581="","",INDEX(CUT_LIST!$A$6:$A$1000,$F581))</f>
        <v/>
      </c>
      <c r="B581" t="str" cm="1">
        <f t="array" ref="B581">IF($F581="","",INDEX(CUT_LIST!$B$6:$B$1000,$F581))</f>
        <v/>
      </c>
      <c r="C581" t="str" cm="1">
        <f t="array" ref="C581">IF($F581="","",INDEX(CUT_LIST!$C$6:$C$1000,$F581))</f>
        <v/>
      </c>
      <c r="D581" t="str">
        <f>IF($F581="","",
  MIN(
    INDEX(CUT_LIST!$D$6:$D$1000,$F581),
    N(INDEX(CUT_LIST!$G$6:$G$1000,$F581))
  )
)</f>
        <v/>
      </c>
      <c r="E581" t="str" cm="1">
        <f t="array" ref="E581">IF($F581="","",INDEX(CUT_LIST!$H$6:$H$1000,$F581))</f>
        <v/>
      </c>
      <c r="F581" t="str" cm="1">
        <f t="array" ref="F581">IFERROR(
  SMALL(
    IF(
      (TRIM(UPPER(CUT_LIST!$F$6:$F$1000))="YES")*(N(CUT_LIST!$G$6:$G$1000)&gt;0),
      ROW(CUT_LIST!$F$6:$F$1000)-ROW(CUT_LIST!$F$6)+1
    ),
    ROWS($F$7:F581)
  ),
"")</f>
        <v/>
      </c>
    </row>
    <row r="582" spans="1:6">
      <c r="A582" t="str" cm="1">
        <f t="array" ref="A582">IF($F582="","",INDEX(CUT_LIST!$A$6:$A$1000,$F582))</f>
        <v/>
      </c>
      <c r="B582" t="str" cm="1">
        <f t="array" ref="B582">IF($F582="","",INDEX(CUT_LIST!$B$6:$B$1000,$F582))</f>
        <v/>
      </c>
      <c r="C582" t="str" cm="1">
        <f t="array" ref="C582">IF($F582="","",INDEX(CUT_LIST!$C$6:$C$1000,$F582))</f>
        <v/>
      </c>
      <c r="D582" t="str">
        <f>IF($F582="","",
  MIN(
    INDEX(CUT_LIST!$D$6:$D$1000,$F582),
    N(INDEX(CUT_LIST!$G$6:$G$1000,$F582))
  )
)</f>
        <v/>
      </c>
      <c r="E582" t="str" cm="1">
        <f t="array" ref="E582">IF($F582="","",INDEX(CUT_LIST!$H$6:$H$1000,$F582))</f>
        <v/>
      </c>
      <c r="F582" t="str" cm="1">
        <f t="array" ref="F582">IFERROR(
  SMALL(
    IF(
      (TRIM(UPPER(CUT_LIST!$F$6:$F$1000))="YES")*(N(CUT_LIST!$G$6:$G$1000)&gt;0),
      ROW(CUT_LIST!$F$6:$F$1000)-ROW(CUT_LIST!$F$6)+1
    ),
    ROWS($F$7:F582)
  ),
"")</f>
        <v/>
      </c>
    </row>
    <row r="583" spans="1:6">
      <c r="A583" t="str" cm="1">
        <f t="array" ref="A583">IF($F583="","",INDEX(CUT_LIST!$A$6:$A$1000,$F583))</f>
        <v/>
      </c>
      <c r="B583" t="str" cm="1">
        <f t="array" ref="B583">IF($F583="","",INDEX(CUT_LIST!$B$6:$B$1000,$F583))</f>
        <v/>
      </c>
      <c r="C583" t="str" cm="1">
        <f t="array" ref="C583">IF($F583="","",INDEX(CUT_LIST!$C$6:$C$1000,$F583))</f>
        <v/>
      </c>
      <c r="D583" t="str">
        <f>IF($F583="","",
  MIN(
    INDEX(CUT_LIST!$D$6:$D$1000,$F583),
    N(INDEX(CUT_LIST!$G$6:$G$1000,$F583))
  )
)</f>
        <v/>
      </c>
      <c r="E583" t="str" cm="1">
        <f t="array" ref="E583">IF($F583="","",INDEX(CUT_LIST!$H$6:$H$1000,$F583))</f>
        <v/>
      </c>
      <c r="F583" t="str" cm="1">
        <f t="array" ref="F583">IFERROR(
  SMALL(
    IF(
      (TRIM(UPPER(CUT_LIST!$F$6:$F$1000))="YES")*(N(CUT_LIST!$G$6:$G$1000)&gt;0),
      ROW(CUT_LIST!$F$6:$F$1000)-ROW(CUT_LIST!$F$6)+1
    ),
    ROWS($F$7:F583)
  ),
"")</f>
        <v/>
      </c>
    </row>
    <row r="584" spans="1:6">
      <c r="A584" t="str" cm="1">
        <f t="array" ref="A584">IF($F584="","",INDEX(CUT_LIST!$A$6:$A$1000,$F584))</f>
        <v/>
      </c>
      <c r="B584" t="str" cm="1">
        <f t="array" ref="B584">IF($F584="","",INDEX(CUT_LIST!$B$6:$B$1000,$F584))</f>
        <v/>
      </c>
      <c r="C584" t="str" cm="1">
        <f t="array" ref="C584">IF($F584="","",INDEX(CUT_LIST!$C$6:$C$1000,$F584))</f>
        <v/>
      </c>
      <c r="D584" t="str">
        <f>IF($F584="","",
  MIN(
    INDEX(CUT_LIST!$D$6:$D$1000,$F584),
    N(INDEX(CUT_LIST!$G$6:$G$1000,$F584))
  )
)</f>
        <v/>
      </c>
      <c r="E584" t="str" cm="1">
        <f t="array" ref="E584">IF($F584="","",INDEX(CUT_LIST!$H$6:$H$1000,$F584))</f>
        <v/>
      </c>
      <c r="F584" t="str" cm="1">
        <f t="array" ref="F584">IFERROR(
  SMALL(
    IF(
      (TRIM(UPPER(CUT_LIST!$F$6:$F$1000))="YES")*(N(CUT_LIST!$G$6:$G$1000)&gt;0),
      ROW(CUT_LIST!$F$6:$F$1000)-ROW(CUT_LIST!$F$6)+1
    ),
    ROWS($F$7:F584)
  ),
"")</f>
        <v/>
      </c>
    </row>
    <row r="585" spans="1:6">
      <c r="A585" t="str" cm="1">
        <f t="array" ref="A585">IF($F585="","",INDEX(CUT_LIST!$A$6:$A$1000,$F585))</f>
        <v/>
      </c>
      <c r="B585" t="str" cm="1">
        <f t="array" ref="B585">IF($F585="","",INDEX(CUT_LIST!$B$6:$B$1000,$F585))</f>
        <v/>
      </c>
      <c r="C585" t="str" cm="1">
        <f t="array" ref="C585">IF($F585="","",INDEX(CUT_LIST!$C$6:$C$1000,$F585))</f>
        <v/>
      </c>
      <c r="D585" t="str">
        <f>IF($F585="","",
  MIN(
    INDEX(CUT_LIST!$D$6:$D$1000,$F585),
    N(INDEX(CUT_LIST!$G$6:$G$1000,$F585))
  )
)</f>
        <v/>
      </c>
      <c r="E585" t="str" cm="1">
        <f t="array" ref="E585">IF($F585="","",INDEX(CUT_LIST!$H$6:$H$1000,$F585))</f>
        <v/>
      </c>
      <c r="F585" t="str" cm="1">
        <f t="array" ref="F585">IFERROR(
  SMALL(
    IF(
      (TRIM(UPPER(CUT_LIST!$F$6:$F$1000))="YES")*(N(CUT_LIST!$G$6:$G$1000)&gt;0),
      ROW(CUT_LIST!$F$6:$F$1000)-ROW(CUT_LIST!$F$6)+1
    ),
    ROWS($F$7:F585)
  ),
"")</f>
        <v/>
      </c>
    </row>
    <row r="586" spans="1:6">
      <c r="A586" t="str" cm="1">
        <f t="array" ref="A586">IF($F586="","",INDEX(CUT_LIST!$A$6:$A$1000,$F586))</f>
        <v/>
      </c>
      <c r="B586" t="str" cm="1">
        <f t="array" ref="B586">IF($F586="","",INDEX(CUT_LIST!$B$6:$B$1000,$F586))</f>
        <v/>
      </c>
      <c r="C586" t="str" cm="1">
        <f t="array" ref="C586">IF($F586="","",INDEX(CUT_LIST!$C$6:$C$1000,$F586))</f>
        <v/>
      </c>
      <c r="D586" t="str">
        <f>IF($F586="","",
  MIN(
    INDEX(CUT_LIST!$D$6:$D$1000,$F586),
    N(INDEX(CUT_LIST!$G$6:$G$1000,$F586))
  )
)</f>
        <v/>
      </c>
      <c r="E586" t="str" cm="1">
        <f t="array" ref="E586">IF($F586="","",INDEX(CUT_LIST!$H$6:$H$1000,$F586))</f>
        <v/>
      </c>
      <c r="F586" t="str" cm="1">
        <f t="array" ref="F586">IFERROR(
  SMALL(
    IF(
      (TRIM(UPPER(CUT_LIST!$F$6:$F$1000))="YES")*(N(CUT_LIST!$G$6:$G$1000)&gt;0),
      ROW(CUT_LIST!$F$6:$F$1000)-ROW(CUT_LIST!$F$6)+1
    ),
    ROWS($F$7:F586)
  ),
"")</f>
        <v/>
      </c>
    </row>
    <row r="587" spans="1:6">
      <c r="A587" t="str" cm="1">
        <f t="array" ref="A587">IF($F587="","",INDEX(CUT_LIST!$A$6:$A$1000,$F587))</f>
        <v/>
      </c>
      <c r="B587" t="str" cm="1">
        <f t="array" ref="B587">IF($F587="","",INDEX(CUT_LIST!$B$6:$B$1000,$F587))</f>
        <v/>
      </c>
      <c r="C587" t="str" cm="1">
        <f t="array" ref="C587">IF($F587="","",INDEX(CUT_LIST!$C$6:$C$1000,$F587))</f>
        <v/>
      </c>
      <c r="D587" t="str">
        <f>IF($F587="","",
  MIN(
    INDEX(CUT_LIST!$D$6:$D$1000,$F587),
    N(INDEX(CUT_LIST!$G$6:$G$1000,$F587))
  )
)</f>
        <v/>
      </c>
      <c r="E587" t="str" cm="1">
        <f t="array" ref="E587">IF($F587="","",INDEX(CUT_LIST!$H$6:$H$1000,$F587))</f>
        <v/>
      </c>
      <c r="F587" t="str" cm="1">
        <f t="array" ref="F587">IFERROR(
  SMALL(
    IF(
      (TRIM(UPPER(CUT_LIST!$F$6:$F$1000))="YES")*(N(CUT_LIST!$G$6:$G$1000)&gt;0),
      ROW(CUT_LIST!$F$6:$F$1000)-ROW(CUT_LIST!$F$6)+1
    ),
    ROWS($F$7:F587)
  ),
"")</f>
        <v/>
      </c>
    </row>
    <row r="588" spans="1:6">
      <c r="A588" t="str" cm="1">
        <f t="array" ref="A588">IF($F588="","",INDEX(CUT_LIST!$A$6:$A$1000,$F588))</f>
        <v/>
      </c>
      <c r="B588" t="str" cm="1">
        <f t="array" ref="B588">IF($F588="","",INDEX(CUT_LIST!$B$6:$B$1000,$F588))</f>
        <v/>
      </c>
      <c r="C588" t="str" cm="1">
        <f t="array" ref="C588">IF($F588="","",INDEX(CUT_LIST!$C$6:$C$1000,$F588))</f>
        <v/>
      </c>
      <c r="D588" t="str">
        <f>IF($F588="","",
  MIN(
    INDEX(CUT_LIST!$D$6:$D$1000,$F588),
    N(INDEX(CUT_LIST!$G$6:$G$1000,$F588))
  )
)</f>
        <v/>
      </c>
      <c r="E588" t="str" cm="1">
        <f t="array" ref="E588">IF($F588="","",INDEX(CUT_LIST!$H$6:$H$1000,$F588))</f>
        <v/>
      </c>
      <c r="F588" t="str" cm="1">
        <f t="array" ref="F588">IFERROR(
  SMALL(
    IF(
      (TRIM(UPPER(CUT_LIST!$F$6:$F$1000))="YES")*(N(CUT_LIST!$G$6:$G$1000)&gt;0),
      ROW(CUT_LIST!$F$6:$F$1000)-ROW(CUT_LIST!$F$6)+1
    ),
    ROWS($F$7:F588)
  ),
"")</f>
        <v/>
      </c>
    </row>
    <row r="589" spans="1:6">
      <c r="A589" t="str" cm="1">
        <f t="array" ref="A589">IF($F589="","",INDEX(CUT_LIST!$A$6:$A$1000,$F589))</f>
        <v/>
      </c>
      <c r="B589" t="str" cm="1">
        <f t="array" ref="B589">IF($F589="","",INDEX(CUT_LIST!$B$6:$B$1000,$F589))</f>
        <v/>
      </c>
      <c r="C589" t="str" cm="1">
        <f t="array" ref="C589">IF($F589="","",INDEX(CUT_LIST!$C$6:$C$1000,$F589))</f>
        <v/>
      </c>
      <c r="D589" t="str">
        <f>IF($F589="","",
  MIN(
    INDEX(CUT_LIST!$D$6:$D$1000,$F589),
    N(INDEX(CUT_LIST!$G$6:$G$1000,$F589))
  )
)</f>
        <v/>
      </c>
      <c r="E589" t="str" cm="1">
        <f t="array" ref="E589">IF($F589="","",INDEX(CUT_LIST!$H$6:$H$1000,$F589))</f>
        <v/>
      </c>
      <c r="F589" t="str" cm="1">
        <f t="array" ref="F589">IFERROR(
  SMALL(
    IF(
      (TRIM(UPPER(CUT_LIST!$F$6:$F$1000))="YES")*(N(CUT_LIST!$G$6:$G$1000)&gt;0),
      ROW(CUT_LIST!$F$6:$F$1000)-ROW(CUT_LIST!$F$6)+1
    ),
    ROWS($F$7:F589)
  ),
"")</f>
        <v/>
      </c>
    </row>
    <row r="590" spans="1:6">
      <c r="A590" t="str" cm="1">
        <f t="array" ref="A590">IF($F590="","",INDEX(CUT_LIST!$A$6:$A$1000,$F590))</f>
        <v/>
      </c>
      <c r="B590" t="str" cm="1">
        <f t="array" ref="B590">IF($F590="","",INDEX(CUT_LIST!$B$6:$B$1000,$F590))</f>
        <v/>
      </c>
      <c r="C590" t="str" cm="1">
        <f t="array" ref="C590">IF($F590="","",INDEX(CUT_LIST!$C$6:$C$1000,$F590))</f>
        <v/>
      </c>
      <c r="D590" t="str">
        <f>IF($F590="","",
  MIN(
    INDEX(CUT_LIST!$D$6:$D$1000,$F590),
    N(INDEX(CUT_LIST!$G$6:$G$1000,$F590))
  )
)</f>
        <v/>
      </c>
      <c r="E590" t="str" cm="1">
        <f t="array" ref="E590">IF($F590="","",INDEX(CUT_LIST!$H$6:$H$1000,$F590))</f>
        <v/>
      </c>
      <c r="F590" t="str" cm="1">
        <f t="array" ref="F590">IFERROR(
  SMALL(
    IF(
      (TRIM(UPPER(CUT_LIST!$F$6:$F$1000))="YES")*(N(CUT_LIST!$G$6:$G$1000)&gt;0),
      ROW(CUT_LIST!$F$6:$F$1000)-ROW(CUT_LIST!$F$6)+1
    ),
    ROWS($F$7:F590)
  ),
"")</f>
        <v/>
      </c>
    </row>
    <row r="591" spans="1:6">
      <c r="A591" t="str" cm="1">
        <f t="array" ref="A591">IF($F591="","",INDEX(CUT_LIST!$A$6:$A$1000,$F591))</f>
        <v/>
      </c>
      <c r="B591" t="str" cm="1">
        <f t="array" ref="B591">IF($F591="","",INDEX(CUT_LIST!$B$6:$B$1000,$F591))</f>
        <v/>
      </c>
      <c r="C591" t="str" cm="1">
        <f t="array" ref="C591">IF($F591="","",INDEX(CUT_LIST!$C$6:$C$1000,$F591))</f>
        <v/>
      </c>
      <c r="D591" t="str">
        <f>IF($F591="","",
  MIN(
    INDEX(CUT_LIST!$D$6:$D$1000,$F591),
    N(INDEX(CUT_LIST!$G$6:$G$1000,$F591))
  )
)</f>
        <v/>
      </c>
      <c r="E591" t="str" cm="1">
        <f t="array" ref="E591">IF($F591="","",INDEX(CUT_LIST!$H$6:$H$1000,$F591))</f>
        <v/>
      </c>
      <c r="F591" t="str" cm="1">
        <f t="array" ref="F591">IFERROR(
  SMALL(
    IF(
      (TRIM(UPPER(CUT_LIST!$F$6:$F$1000))="YES")*(N(CUT_LIST!$G$6:$G$1000)&gt;0),
      ROW(CUT_LIST!$F$6:$F$1000)-ROW(CUT_LIST!$F$6)+1
    ),
    ROWS($F$7:F591)
  ),
"")</f>
        <v/>
      </c>
    </row>
    <row r="592" spans="1:6">
      <c r="A592" t="str" cm="1">
        <f t="array" ref="A592">IF($F592="","",INDEX(CUT_LIST!$A$6:$A$1000,$F592))</f>
        <v/>
      </c>
      <c r="B592" t="str" cm="1">
        <f t="array" ref="B592">IF($F592="","",INDEX(CUT_LIST!$B$6:$B$1000,$F592))</f>
        <v/>
      </c>
      <c r="C592" t="str" cm="1">
        <f t="array" ref="C592">IF($F592="","",INDEX(CUT_LIST!$C$6:$C$1000,$F592))</f>
        <v/>
      </c>
      <c r="D592" t="str">
        <f>IF($F592="","",
  MIN(
    INDEX(CUT_LIST!$D$6:$D$1000,$F592),
    N(INDEX(CUT_LIST!$G$6:$G$1000,$F592))
  )
)</f>
        <v/>
      </c>
      <c r="E592" t="str" cm="1">
        <f t="array" ref="E592">IF($F592="","",INDEX(CUT_LIST!$H$6:$H$1000,$F592))</f>
        <v/>
      </c>
      <c r="F592" t="str" cm="1">
        <f t="array" ref="F592">IFERROR(
  SMALL(
    IF(
      (TRIM(UPPER(CUT_LIST!$F$6:$F$1000))="YES")*(N(CUT_LIST!$G$6:$G$1000)&gt;0),
      ROW(CUT_LIST!$F$6:$F$1000)-ROW(CUT_LIST!$F$6)+1
    ),
    ROWS($F$7:F592)
  ),
"")</f>
        <v/>
      </c>
    </row>
    <row r="593" spans="1:6">
      <c r="A593" t="str" cm="1">
        <f t="array" ref="A593">IF($F593="","",INDEX(CUT_LIST!$A$6:$A$1000,$F593))</f>
        <v/>
      </c>
      <c r="B593" t="str" cm="1">
        <f t="array" ref="B593">IF($F593="","",INDEX(CUT_LIST!$B$6:$B$1000,$F593))</f>
        <v/>
      </c>
      <c r="C593" t="str" cm="1">
        <f t="array" ref="C593">IF($F593="","",INDEX(CUT_LIST!$C$6:$C$1000,$F593))</f>
        <v/>
      </c>
      <c r="D593" t="str">
        <f>IF($F593="","",
  MIN(
    INDEX(CUT_LIST!$D$6:$D$1000,$F593),
    N(INDEX(CUT_LIST!$G$6:$G$1000,$F593))
  )
)</f>
        <v/>
      </c>
      <c r="E593" t="str" cm="1">
        <f t="array" ref="E593">IF($F593="","",INDEX(CUT_LIST!$H$6:$H$1000,$F593))</f>
        <v/>
      </c>
      <c r="F593" t="str" cm="1">
        <f t="array" ref="F593">IFERROR(
  SMALL(
    IF(
      (TRIM(UPPER(CUT_LIST!$F$6:$F$1000))="YES")*(N(CUT_LIST!$G$6:$G$1000)&gt;0),
      ROW(CUT_LIST!$F$6:$F$1000)-ROW(CUT_LIST!$F$6)+1
    ),
    ROWS($F$7:F593)
  ),
"")</f>
        <v/>
      </c>
    </row>
    <row r="594" spans="1:6">
      <c r="A594" t="str" cm="1">
        <f t="array" ref="A594">IF($F594="","",INDEX(CUT_LIST!$A$6:$A$1000,$F594))</f>
        <v/>
      </c>
      <c r="B594" t="str" cm="1">
        <f t="array" ref="B594">IF($F594="","",INDEX(CUT_LIST!$B$6:$B$1000,$F594))</f>
        <v/>
      </c>
      <c r="C594" t="str" cm="1">
        <f t="array" ref="C594">IF($F594="","",INDEX(CUT_LIST!$C$6:$C$1000,$F594))</f>
        <v/>
      </c>
      <c r="D594" t="str">
        <f>IF($F594="","",
  MIN(
    INDEX(CUT_LIST!$D$6:$D$1000,$F594),
    N(INDEX(CUT_LIST!$G$6:$G$1000,$F594))
  )
)</f>
        <v/>
      </c>
      <c r="E594" t="str" cm="1">
        <f t="array" ref="E594">IF($F594="","",INDEX(CUT_LIST!$H$6:$H$1000,$F594))</f>
        <v/>
      </c>
      <c r="F594" t="str" cm="1">
        <f t="array" ref="F594">IFERROR(
  SMALL(
    IF(
      (TRIM(UPPER(CUT_LIST!$F$6:$F$1000))="YES")*(N(CUT_LIST!$G$6:$G$1000)&gt;0),
      ROW(CUT_LIST!$F$6:$F$1000)-ROW(CUT_LIST!$F$6)+1
    ),
    ROWS($F$7:F594)
  ),
"")</f>
        <v/>
      </c>
    </row>
    <row r="595" spans="1:6">
      <c r="A595" t="str" cm="1">
        <f t="array" ref="A595">IF($F595="","",INDEX(CUT_LIST!$A$6:$A$1000,$F595))</f>
        <v/>
      </c>
      <c r="B595" t="str" cm="1">
        <f t="array" ref="B595">IF($F595="","",INDEX(CUT_LIST!$B$6:$B$1000,$F595))</f>
        <v/>
      </c>
      <c r="C595" t="str" cm="1">
        <f t="array" ref="C595">IF($F595="","",INDEX(CUT_LIST!$C$6:$C$1000,$F595))</f>
        <v/>
      </c>
      <c r="D595" t="str">
        <f>IF($F595="","",
  MIN(
    INDEX(CUT_LIST!$D$6:$D$1000,$F595),
    N(INDEX(CUT_LIST!$G$6:$G$1000,$F595))
  )
)</f>
        <v/>
      </c>
      <c r="E595" t="str" cm="1">
        <f t="array" ref="E595">IF($F595="","",INDEX(CUT_LIST!$H$6:$H$1000,$F595))</f>
        <v/>
      </c>
      <c r="F595" t="str" cm="1">
        <f t="array" ref="F595">IFERROR(
  SMALL(
    IF(
      (TRIM(UPPER(CUT_LIST!$F$6:$F$1000))="YES")*(N(CUT_LIST!$G$6:$G$1000)&gt;0),
      ROW(CUT_LIST!$F$6:$F$1000)-ROW(CUT_LIST!$F$6)+1
    ),
    ROWS($F$7:F595)
  ),
"")</f>
        <v/>
      </c>
    </row>
    <row r="596" spans="1:6">
      <c r="A596" t="str" cm="1">
        <f t="array" ref="A596">IF($F596="","",INDEX(CUT_LIST!$A$6:$A$1000,$F596))</f>
        <v/>
      </c>
      <c r="B596" t="str" cm="1">
        <f t="array" ref="B596">IF($F596="","",INDEX(CUT_LIST!$B$6:$B$1000,$F596))</f>
        <v/>
      </c>
      <c r="C596" t="str" cm="1">
        <f t="array" ref="C596">IF($F596="","",INDEX(CUT_LIST!$C$6:$C$1000,$F596))</f>
        <v/>
      </c>
      <c r="D596" t="str">
        <f>IF($F596="","",
  MIN(
    INDEX(CUT_LIST!$D$6:$D$1000,$F596),
    N(INDEX(CUT_LIST!$G$6:$G$1000,$F596))
  )
)</f>
        <v/>
      </c>
      <c r="E596" t="str" cm="1">
        <f t="array" ref="E596">IF($F596="","",INDEX(CUT_LIST!$H$6:$H$1000,$F596))</f>
        <v/>
      </c>
      <c r="F596" t="str" cm="1">
        <f t="array" ref="F596">IFERROR(
  SMALL(
    IF(
      (TRIM(UPPER(CUT_LIST!$F$6:$F$1000))="YES")*(N(CUT_LIST!$G$6:$G$1000)&gt;0),
      ROW(CUT_LIST!$F$6:$F$1000)-ROW(CUT_LIST!$F$6)+1
    ),
    ROWS($F$7:F596)
  ),
"")</f>
        <v/>
      </c>
    </row>
    <row r="597" spans="1:6">
      <c r="A597" t="str" cm="1">
        <f t="array" ref="A597">IF($F597="","",INDEX(CUT_LIST!$A$6:$A$1000,$F597))</f>
        <v/>
      </c>
      <c r="B597" t="str" cm="1">
        <f t="array" ref="B597">IF($F597="","",INDEX(CUT_LIST!$B$6:$B$1000,$F597))</f>
        <v/>
      </c>
      <c r="C597" t="str" cm="1">
        <f t="array" ref="C597">IF($F597="","",INDEX(CUT_LIST!$C$6:$C$1000,$F597))</f>
        <v/>
      </c>
      <c r="D597" t="str">
        <f>IF($F597="","",
  MIN(
    INDEX(CUT_LIST!$D$6:$D$1000,$F597),
    N(INDEX(CUT_LIST!$G$6:$G$1000,$F597))
  )
)</f>
        <v/>
      </c>
      <c r="E597" t="str" cm="1">
        <f t="array" ref="E597">IF($F597="","",INDEX(CUT_LIST!$H$6:$H$1000,$F597))</f>
        <v/>
      </c>
      <c r="F597" t="str" cm="1">
        <f t="array" ref="F597">IFERROR(
  SMALL(
    IF(
      (TRIM(UPPER(CUT_LIST!$F$6:$F$1000))="YES")*(N(CUT_LIST!$G$6:$G$1000)&gt;0),
      ROW(CUT_LIST!$F$6:$F$1000)-ROW(CUT_LIST!$F$6)+1
    ),
    ROWS($F$7:F597)
  ),
"")</f>
        <v/>
      </c>
    </row>
    <row r="598" spans="1:6">
      <c r="A598" t="str" cm="1">
        <f t="array" ref="A598">IF($F598="","",INDEX(CUT_LIST!$A$6:$A$1000,$F598))</f>
        <v/>
      </c>
      <c r="B598" t="str" cm="1">
        <f t="array" ref="B598">IF($F598="","",INDEX(CUT_LIST!$B$6:$B$1000,$F598))</f>
        <v/>
      </c>
      <c r="C598" t="str" cm="1">
        <f t="array" ref="C598">IF($F598="","",INDEX(CUT_LIST!$C$6:$C$1000,$F598))</f>
        <v/>
      </c>
      <c r="D598" t="str">
        <f>IF($F598="","",
  MIN(
    INDEX(CUT_LIST!$D$6:$D$1000,$F598),
    N(INDEX(CUT_LIST!$G$6:$G$1000,$F598))
  )
)</f>
        <v/>
      </c>
      <c r="E598" t="str" cm="1">
        <f t="array" ref="E598">IF($F598="","",INDEX(CUT_LIST!$H$6:$H$1000,$F598))</f>
        <v/>
      </c>
      <c r="F598" t="str" cm="1">
        <f t="array" ref="F598">IFERROR(
  SMALL(
    IF(
      (TRIM(UPPER(CUT_LIST!$F$6:$F$1000))="YES")*(N(CUT_LIST!$G$6:$G$1000)&gt;0),
      ROW(CUT_LIST!$F$6:$F$1000)-ROW(CUT_LIST!$F$6)+1
    ),
    ROWS($F$7:F598)
  ),
"")</f>
        <v/>
      </c>
    </row>
    <row r="599" spans="1:6">
      <c r="A599" t="str" cm="1">
        <f t="array" ref="A599">IF($F599="","",INDEX(CUT_LIST!$A$6:$A$1000,$F599))</f>
        <v/>
      </c>
      <c r="B599" t="str" cm="1">
        <f t="array" ref="B599">IF($F599="","",INDEX(CUT_LIST!$B$6:$B$1000,$F599))</f>
        <v/>
      </c>
      <c r="C599" t="str" cm="1">
        <f t="array" ref="C599">IF($F599="","",INDEX(CUT_LIST!$C$6:$C$1000,$F599))</f>
        <v/>
      </c>
      <c r="D599" t="str">
        <f>IF($F599="","",
  MIN(
    INDEX(CUT_LIST!$D$6:$D$1000,$F599),
    N(INDEX(CUT_LIST!$G$6:$G$1000,$F599))
  )
)</f>
        <v/>
      </c>
      <c r="E599" t="str" cm="1">
        <f t="array" ref="E599">IF($F599="","",INDEX(CUT_LIST!$H$6:$H$1000,$F599))</f>
        <v/>
      </c>
      <c r="F599" t="str" cm="1">
        <f t="array" ref="F599">IFERROR(
  SMALL(
    IF(
      (TRIM(UPPER(CUT_LIST!$F$6:$F$1000))="YES")*(N(CUT_LIST!$G$6:$G$1000)&gt;0),
      ROW(CUT_LIST!$F$6:$F$1000)-ROW(CUT_LIST!$F$6)+1
    ),
    ROWS($F$7:F599)
  ),
"")</f>
        <v/>
      </c>
    </row>
    <row r="600" spans="1:6">
      <c r="A600" t="str" cm="1">
        <f t="array" ref="A600">IF($F600="","",INDEX(CUT_LIST!$A$6:$A$1000,$F600))</f>
        <v/>
      </c>
      <c r="B600" t="str" cm="1">
        <f t="array" ref="B600">IF($F600="","",INDEX(CUT_LIST!$B$6:$B$1000,$F600))</f>
        <v/>
      </c>
      <c r="C600" t="str" cm="1">
        <f t="array" ref="C600">IF($F600="","",INDEX(CUT_LIST!$C$6:$C$1000,$F600))</f>
        <v/>
      </c>
      <c r="D600" t="str">
        <f>IF($F600="","",
  MIN(
    INDEX(CUT_LIST!$D$6:$D$1000,$F600),
    N(INDEX(CUT_LIST!$G$6:$G$1000,$F600))
  )
)</f>
        <v/>
      </c>
      <c r="E600" t="str" cm="1">
        <f t="array" ref="E600">IF($F600="","",INDEX(CUT_LIST!$H$6:$H$1000,$F600))</f>
        <v/>
      </c>
      <c r="F600" t="str" cm="1">
        <f t="array" ref="F600">IFERROR(
  SMALL(
    IF(
      (TRIM(UPPER(CUT_LIST!$F$6:$F$1000))="YES")*(N(CUT_LIST!$G$6:$G$1000)&gt;0),
      ROW(CUT_LIST!$F$6:$F$1000)-ROW(CUT_LIST!$F$6)+1
    ),
    ROWS($F$7:F600)
  ),
"")</f>
        <v/>
      </c>
    </row>
    <row r="601" spans="1:6">
      <c r="A601" t="str" cm="1">
        <f t="array" ref="A601">IF($F601="","",INDEX(CUT_LIST!$A$6:$A$1000,$F601))</f>
        <v/>
      </c>
      <c r="B601" t="str" cm="1">
        <f t="array" ref="B601">IF($F601="","",INDEX(CUT_LIST!$B$6:$B$1000,$F601))</f>
        <v/>
      </c>
      <c r="C601" t="str" cm="1">
        <f t="array" ref="C601">IF($F601="","",INDEX(CUT_LIST!$C$6:$C$1000,$F601))</f>
        <v/>
      </c>
      <c r="D601" t="str">
        <f>IF($F601="","",
  MIN(
    INDEX(CUT_LIST!$D$6:$D$1000,$F601),
    N(INDEX(CUT_LIST!$G$6:$G$1000,$F601))
  )
)</f>
        <v/>
      </c>
      <c r="E601" t="str" cm="1">
        <f t="array" ref="E601">IF($F601="","",INDEX(CUT_LIST!$H$6:$H$1000,$F601))</f>
        <v/>
      </c>
      <c r="F601" t="str" cm="1">
        <f t="array" ref="F601">IFERROR(
  SMALL(
    IF(
      (TRIM(UPPER(CUT_LIST!$F$6:$F$1000))="YES")*(N(CUT_LIST!$G$6:$G$1000)&gt;0),
      ROW(CUT_LIST!$F$6:$F$1000)-ROW(CUT_LIST!$F$6)+1
    ),
    ROWS($F$7:F601)
  ),
"")</f>
        <v/>
      </c>
    </row>
    <row r="602" spans="1:6">
      <c r="A602" t="str" cm="1">
        <f t="array" ref="A602">IF($F602="","",INDEX(CUT_LIST!$A$6:$A$1000,$F602))</f>
        <v/>
      </c>
      <c r="B602" t="str" cm="1">
        <f t="array" ref="B602">IF($F602="","",INDEX(CUT_LIST!$B$6:$B$1000,$F602))</f>
        <v/>
      </c>
      <c r="C602" t="str" cm="1">
        <f t="array" ref="C602">IF($F602="","",INDEX(CUT_LIST!$C$6:$C$1000,$F602))</f>
        <v/>
      </c>
      <c r="D602" t="str">
        <f>IF($F602="","",
  MIN(
    INDEX(CUT_LIST!$D$6:$D$1000,$F602),
    N(INDEX(CUT_LIST!$G$6:$G$1000,$F602))
  )
)</f>
        <v/>
      </c>
      <c r="E602" t="str" cm="1">
        <f t="array" ref="E602">IF($F602="","",INDEX(CUT_LIST!$H$6:$H$1000,$F602))</f>
        <v/>
      </c>
      <c r="F602" t="str" cm="1">
        <f t="array" ref="F602">IFERROR(
  SMALL(
    IF(
      (TRIM(UPPER(CUT_LIST!$F$6:$F$1000))="YES")*(N(CUT_LIST!$G$6:$G$1000)&gt;0),
      ROW(CUT_LIST!$F$6:$F$1000)-ROW(CUT_LIST!$F$6)+1
    ),
    ROWS($F$7:F602)
  ),
"")</f>
        <v/>
      </c>
    </row>
    <row r="603" spans="1:6">
      <c r="A603" t="str" cm="1">
        <f t="array" ref="A603">IF($F603="","",INDEX(CUT_LIST!$A$6:$A$1000,$F603))</f>
        <v/>
      </c>
      <c r="B603" t="str" cm="1">
        <f t="array" ref="B603">IF($F603="","",INDEX(CUT_LIST!$B$6:$B$1000,$F603))</f>
        <v/>
      </c>
      <c r="C603" t="str" cm="1">
        <f t="array" ref="C603">IF($F603="","",INDEX(CUT_LIST!$C$6:$C$1000,$F603))</f>
        <v/>
      </c>
      <c r="D603" t="str">
        <f>IF($F603="","",
  MIN(
    INDEX(CUT_LIST!$D$6:$D$1000,$F603),
    N(INDEX(CUT_LIST!$G$6:$G$1000,$F603))
  )
)</f>
        <v/>
      </c>
      <c r="E603" t="str" cm="1">
        <f t="array" ref="E603">IF($F603="","",INDEX(CUT_LIST!$H$6:$H$1000,$F603))</f>
        <v/>
      </c>
      <c r="F603" t="str" cm="1">
        <f t="array" ref="F603">IFERROR(
  SMALL(
    IF(
      (TRIM(UPPER(CUT_LIST!$F$6:$F$1000))="YES")*(N(CUT_LIST!$G$6:$G$1000)&gt;0),
      ROW(CUT_LIST!$F$6:$F$1000)-ROW(CUT_LIST!$F$6)+1
    ),
    ROWS($F$7:F603)
  ),
"")</f>
        <v/>
      </c>
    </row>
    <row r="604" spans="1:6">
      <c r="A604" t="str" cm="1">
        <f t="array" ref="A604">IF($F604="","",INDEX(CUT_LIST!$A$6:$A$1000,$F604))</f>
        <v/>
      </c>
      <c r="B604" t="str" cm="1">
        <f t="array" ref="B604">IF($F604="","",INDEX(CUT_LIST!$B$6:$B$1000,$F604))</f>
        <v/>
      </c>
      <c r="C604" t="str" cm="1">
        <f t="array" ref="C604">IF($F604="","",INDEX(CUT_LIST!$C$6:$C$1000,$F604))</f>
        <v/>
      </c>
      <c r="D604" t="str">
        <f>IF($F604="","",
  MIN(
    INDEX(CUT_LIST!$D$6:$D$1000,$F604),
    N(INDEX(CUT_LIST!$G$6:$G$1000,$F604))
  )
)</f>
        <v/>
      </c>
      <c r="E604" t="str" cm="1">
        <f t="array" ref="E604">IF($F604="","",INDEX(CUT_LIST!$H$6:$H$1000,$F604))</f>
        <v/>
      </c>
      <c r="F604" t="str" cm="1">
        <f t="array" ref="F604">IFERROR(
  SMALL(
    IF(
      (TRIM(UPPER(CUT_LIST!$F$6:$F$1000))="YES")*(N(CUT_LIST!$G$6:$G$1000)&gt;0),
      ROW(CUT_LIST!$F$6:$F$1000)-ROW(CUT_LIST!$F$6)+1
    ),
    ROWS($F$7:F604)
  ),
"")</f>
        <v/>
      </c>
    </row>
    <row r="605" spans="1:6">
      <c r="A605" t="str" cm="1">
        <f t="array" ref="A605">IF($F605="","",INDEX(CUT_LIST!$A$6:$A$1000,$F605))</f>
        <v/>
      </c>
      <c r="B605" t="str" cm="1">
        <f t="array" ref="B605">IF($F605="","",INDEX(CUT_LIST!$B$6:$B$1000,$F605))</f>
        <v/>
      </c>
      <c r="C605" t="str" cm="1">
        <f t="array" ref="C605">IF($F605="","",INDEX(CUT_LIST!$C$6:$C$1000,$F605))</f>
        <v/>
      </c>
      <c r="D605" t="str">
        <f>IF($F605="","",
  MIN(
    INDEX(CUT_LIST!$D$6:$D$1000,$F605),
    N(INDEX(CUT_LIST!$G$6:$G$1000,$F605))
  )
)</f>
        <v/>
      </c>
      <c r="E605" t="str" cm="1">
        <f t="array" ref="E605">IF($F605="","",INDEX(CUT_LIST!$H$6:$H$1000,$F605))</f>
        <v/>
      </c>
      <c r="F605" t="str" cm="1">
        <f t="array" ref="F605">IFERROR(
  SMALL(
    IF(
      (TRIM(UPPER(CUT_LIST!$F$6:$F$1000))="YES")*(N(CUT_LIST!$G$6:$G$1000)&gt;0),
      ROW(CUT_LIST!$F$6:$F$1000)-ROW(CUT_LIST!$F$6)+1
    ),
    ROWS($F$7:F605)
  ),
"")</f>
        <v/>
      </c>
    </row>
    <row r="606" spans="1:6">
      <c r="A606" t="str" cm="1">
        <f t="array" ref="A606">IF($F606="","",INDEX(CUT_LIST!$A$6:$A$1000,$F606))</f>
        <v/>
      </c>
      <c r="B606" t="str" cm="1">
        <f t="array" ref="B606">IF($F606="","",INDEX(CUT_LIST!$B$6:$B$1000,$F606))</f>
        <v/>
      </c>
      <c r="C606" t="str" cm="1">
        <f t="array" ref="C606">IF($F606="","",INDEX(CUT_LIST!$C$6:$C$1000,$F606))</f>
        <v/>
      </c>
      <c r="D606" t="str">
        <f>IF($F606="","",
  MIN(
    INDEX(CUT_LIST!$D$6:$D$1000,$F606),
    N(INDEX(CUT_LIST!$G$6:$G$1000,$F606))
  )
)</f>
        <v/>
      </c>
      <c r="E606" t="str" cm="1">
        <f t="array" ref="E606">IF($F606="","",INDEX(CUT_LIST!$H$6:$H$1000,$F606))</f>
        <v/>
      </c>
      <c r="F606" t="str" cm="1">
        <f t="array" ref="F606">IFERROR(
  SMALL(
    IF(
      (TRIM(UPPER(CUT_LIST!$F$6:$F$1000))="YES")*(N(CUT_LIST!$G$6:$G$1000)&gt;0),
      ROW(CUT_LIST!$F$6:$F$1000)-ROW(CUT_LIST!$F$6)+1
    ),
    ROWS($F$7:F606)
  ),
"")</f>
        <v/>
      </c>
    </row>
    <row r="607" spans="1:6">
      <c r="A607" t="str" cm="1">
        <f t="array" ref="A607">IF($F607="","",INDEX(CUT_LIST!$A$6:$A$1000,$F607))</f>
        <v/>
      </c>
      <c r="B607" t="str" cm="1">
        <f t="array" ref="B607">IF($F607="","",INDEX(CUT_LIST!$B$6:$B$1000,$F607))</f>
        <v/>
      </c>
      <c r="C607" t="str" cm="1">
        <f t="array" ref="C607">IF($F607="","",INDEX(CUT_LIST!$C$6:$C$1000,$F607))</f>
        <v/>
      </c>
      <c r="D607" t="str">
        <f>IF($F607="","",
  MIN(
    INDEX(CUT_LIST!$D$6:$D$1000,$F607),
    N(INDEX(CUT_LIST!$G$6:$G$1000,$F607))
  )
)</f>
        <v/>
      </c>
      <c r="E607" t="str" cm="1">
        <f t="array" ref="E607">IF($F607="","",INDEX(CUT_LIST!$H$6:$H$1000,$F607))</f>
        <v/>
      </c>
      <c r="F607" t="str" cm="1">
        <f t="array" ref="F607">IFERROR(
  SMALL(
    IF(
      (TRIM(UPPER(CUT_LIST!$F$6:$F$1000))="YES")*(N(CUT_LIST!$G$6:$G$1000)&gt;0),
      ROW(CUT_LIST!$F$6:$F$1000)-ROW(CUT_LIST!$F$6)+1
    ),
    ROWS($F$7:F607)
  ),
"")</f>
        <v/>
      </c>
    </row>
    <row r="608" spans="1:6">
      <c r="A608" t="str" cm="1">
        <f t="array" ref="A608">IF($F608="","",INDEX(CUT_LIST!$A$6:$A$1000,$F608))</f>
        <v/>
      </c>
      <c r="B608" t="str" cm="1">
        <f t="array" ref="B608">IF($F608="","",INDEX(CUT_LIST!$B$6:$B$1000,$F608))</f>
        <v/>
      </c>
      <c r="C608" t="str" cm="1">
        <f t="array" ref="C608">IF($F608="","",INDEX(CUT_LIST!$C$6:$C$1000,$F608))</f>
        <v/>
      </c>
      <c r="D608" t="str">
        <f>IF($F608="","",
  MIN(
    INDEX(CUT_LIST!$D$6:$D$1000,$F608),
    N(INDEX(CUT_LIST!$G$6:$G$1000,$F608))
  )
)</f>
        <v/>
      </c>
      <c r="E608" t="str" cm="1">
        <f t="array" ref="E608">IF($F608="","",INDEX(CUT_LIST!$H$6:$H$1000,$F608))</f>
        <v/>
      </c>
      <c r="F608" t="str" cm="1">
        <f t="array" ref="F608">IFERROR(
  SMALL(
    IF(
      (TRIM(UPPER(CUT_LIST!$F$6:$F$1000))="YES")*(N(CUT_LIST!$G$6:$G$1000)&gt;0),
      ROW(CUT_LIST!$F$6:$F$1000)-ROW(CUT_LIST!$F$6)+1
    ),
    ROWS($F$7:F608)
  ),
"")</f>
        <v/>
      </c>
    </row>
    <row r="609" spans="1:6">
      <c r="A609" t="str" cm="1">
        <f t="array" ref="A609">IF($F609="","",INDEX(CUT_LIST!$A$6:$A$1000,$F609))</f>
        <v/>
      </c>
      <c r="B609" t="str" cm="1">
        <f t="array" ref="B609">IF($F609="","",INDEX(CUT_LIST!$B$6:$B$1000,$F609))</f>
        <v/>
      </c>
      <c r="C609" t="str" cm="1">
        <f t="array" ref="C609">IF($F609="","",INDEX(CUT_LIST!$C$6:$C$1000,$F609))</f>
        <v/>
      </c>
      <c r="D609" t="str">
        <f>IF($F609="","",
  MIN(
    INDEX(CUT_LIST!$D$6:$D$1000,$F609),
    N(INDEX(CUT_LIST!$G$6:$G$1000,$F609))
  )
)</f>
        <v/>
      </c>
      <c r="E609" t="str" cm="1">
        <f t="array" ref="E609">IF($F609="","",INDEX(CUT_LIST!$H$6:$H$1000,$F609))</f>
        <v/>
      </c>
      <c r="F609" t="str" cm="1">
        <f t="array" ref="F609">IFERROR(
  SMALL(
    IF(
      (TRIM(UPPER(CUT_LIST!$F$6:$F$1000))="YES")*(N(CUT_LIST!$G$6:$G$1000)&gt;0),
      ROW(CUT_LIST!$F$6:$F$1000)-ROW(CUT_LIST!$F$6)+1
    ),
    ROWS($F$7:F609)
  ),
"")</f>
        <v/>
      </c>
    </row>
    <row r="610" spans="1:6">
      <c r="A610" t="str" cm="1">
        <f t="array" ref="A610">IF($F610="","",INDEX(CUT_LIST!$A$6:$A$1000,$F610))</f>
        <v/>
      </c>
      <c r="B610" t="str" cm="1">
        <f t="array" ref="B610">IF($F610="","",INDEX(CUT_LIST!$B$6:$B$1000,$F610))</f>
        <v/>
      </c>
      <c r="C610" t="str" cm="1">
        <f t="array" ref="C610">IF($F610="","",INDEX(CUT_LIST!$C$6:$C$1000,$F610))</f>
        <v/>
      </c>
      <c r="D610" t="str">
        <f>IF($F610="","",
  MIN(
    INDEX(CUT_LIST!$D$6:$D$1000,$F610),
    N(INDEX(CUT_LIST!$G$6:$G$1000,$F610))
  )
)</f>
        <v/>
      </c>
      <c r="E610" t="str" cm="1">
        <f t="array" ref="E610">IF($F610="","",INDEX(CUT_LIST!$H$6:$H$1000,$F610))</f>
        <v/>
      </c>
      <c r="F610" t="str" cm="1">
        <f t="array" ref="F610">IFERROR(
  SMALL(
    IF(
      (TRIM(UPPER(CUT_LIST!$F$6:$F$1000))="YES")*(N(CUT_LIST!$G$6:$G$1000)&gt;0),
      ROW(CUT_LIST!$F$6:$F$1000)-ROW(CUT_LIST!$F$6)+1
    ),
    ROWS($F$7:F610)
  ),
"")</f>
        <v/>
      </c>
    </row>
    <row r="611" spans="1:6">
      <c r="A611" t="str" cm="1">
        <f t="array" ref="A611">IF($F611="","",INDEX(CUT_LIST!$A$6:$A$1000,$F611))</f>
        <v/>
      </c>
      <c r="B611" t="str" cm="1">
        <f t="array" ref="B611">IF($F611="","",INDEX(CUT_LIST!$B$6:$B$1000,$F611))</f>
        <v/>
      </c>
      <c r="C611" t="str" cm="1">
        <f t="array" ref="C611">IF($F611="","",INDEX(CUT_LIST!$C$6:$C$1000,$F611))</f>
        <v/>
      </c>
      <c r="D611" t="str">
        <f>IF($F611="","",
  MIN(
    INDEX(CUT_LIST!$D$6:$D$1000,$F611),
    N(INDEX(CUT_LIST!$G$6:$G$1000,$F611))
  )
)</f>
        <v/>
      </c>
      <c r="E611" t="str" cm="1">
        <f t="array" ref="E611">IF($F611="","",INDEX(CUT_LIST!$H$6:$H$1000,$F611))</f>
        <v/>
      </c>
      <c r="F611" t="str" cm="1">
        <f t="array" ref="F611">IFERROR(
  SMALL(
    IF(
      (TRIM(UPPER(CUT_LIST!$F$6:$F$1000))="YES")*(N(CUT_LIST!$G$6:$G$1000)&gt;0),
      ROW(CUT_LIST!$F$6:$F$1000)-ROW(CUT_LIST!$F$6)+1
    ),
    ROWS($F$7:F611)
  ),
"")</f>
        <v/>
      </c>
    </row>
    <row r="612" spans="1:6">
      <c r="A612" t="str" cm="1">
        <f t="array" ref="A612">IF($F612="","",INDEX(CUT_LIST!$A$6:$A$1000,$F612))</f>
        <v/>
      </c>
      <c r="B612" t="str" cm="1">
        <f t="array" ref="B612">IF($F612="","",INDEX(CUT_LIST!$B$6:$B$1000,$F612))</f>
        <v/>
      </c>
      <c r="C612" t="str" cm="1">
        <f t="array" ref="C612">IF($F612="","",INDEX(CUT_LIST!$C$6:$C$1000,$F612))</f>
        <v/>
      </c>
      <c r="D612" t="str">
        <f>IF($F612="","",
  MIN(
    INDEX(CUT_LIST!$D$6:$D$1000,$F612),
    N(INDEX(CUT_LIST!$G$6:$G$1000,$F612))
  )
)</f>
        <v/>
      </c>
      <c r="E612" t="str" cm="1">
        <f t="array" ref="E612">IF($F612="","",INDEX(CUT_LIST!$H$6:$H$1000,$F612))</f>
        <v/>
      </c>
      <c r="F612" t="str" cm="1">
        <f t="array" ref="F612">IFERROR(
  SMALL(
    IF(
      (TRIM(UPPER(CUT_LIST!$F$6:$F$1000))="YES")*(N(CUT_LIST!$G$6:$G$1000)&gt;0),
      ROW(CUT_LIST!$F$6:$F$1000)-ROW(CUT_LIST!$F$6)+1
    ),
    ROWS($F$7:F612)
  ),
"")</f>
        <v/>
      </c>
    </row>
    <row r="613" spans="1:6">
      <c r="A613" t="str" cm="1">
        <f t="array" ref="A613">IF($F613="","",INDEX(CUT_LIST!$A$6:$A$1000,$F613))</f>
        <v/>
      </c>
      <c r="B613" t="str" cm="1">
        <f t="array" ref="B613">IF($F613="","",INDEX(CUT_LIST!$B$6:$B$1000,$F613))</f>
        <v/>
      </c>
      <c r="C613" t="str" cm="1">
        <f t="array" ref="C613">IF($F613="","",INDEX(CUT_LIST!$C$6:$C$1000,$F613))</f>
        <v/>
      </c>
      <c r="D613" t="str">
        <f>IF($F613="","",
  MIN(
    INDEX(CUT_LIST!$D$6:$D$1000,$F613),
    N(INDEX(CUT_LIST!$G$6:$G$1000,$F613))
  )
)</f>
        <v/>
      </c>
      <c r="E613" t="str" cm="1">
        <f t="array" ref="E613">IF($F613="","",INDEX(CUT_LIST!$H$6:$H$1000,$F613))</f>
        <v/>
      </c>
      <c r="F613" t="str" cm="1">
        <f t="array" ref="F613">IFERROR(
  SMALL(
    IF(
      (TRIM(UPPER(CUT_LIST!$F$6:$F$1000))="YES")*(N(CUT_LIST!$G$6:$G$1000)&gt;0),
      ROW(CUT_LIST!$F$6:$F$1000)-ROW(CUT_LIST!$F$6)+1
    ),
    ROWS($F$7:F613)
  ),
"")</f>
        <v/>
      </c>
    </row>
    <row r="614" spans="1:6">
      <c r="A614" t="str" cm="1">
        <f t="array" ref="A614">IF($F614="","",INDEX(CUT_LIST!$A$6:$A$1000,$F614))</f>
        <v/>
      </c>
      <c r="B614" t="str" cm="1">
        <f t="array" ref="B614">IF($F614="","",INDEX(CUT_LIST!$B$6:$B$1000,$F614))</f>
        <v/>
      </c>
      <c r="C614" t="str" cm="1">
        <f t="array" ref="C614">IF($F614="","",INDEX(CUT_LIST!$C$6:$C$1000,$F614))</f>
        <v/>
      </c>
      <c r="D614" t="str">
        <f>IF($F614="","",
  MIN(
    INDEX(CUT_LIST!$D$6:$D$1000,$F614),
    N(INDEX(CUT_LIST!$G$6:$G$1000,$F614))
  )
)</f>
        <v/>
      </c>
      <c r="E614" t="str" cm="1">
        <f t="array" ref="E614">IF($F614="","",INDEX(CUT_LIST!$H$6:$H$1000,$F614))</f>
        <v/>
      </c>
      <c r="F614" t="str" cm="1">
        <f t="array" ref="F614">IFERROR(
  SMALL(
    IF(
      (TRIM(UPPER(CUT_LIST!$F$6:$F$1000))="YES")*(N(CUT_LIST!$G$6:$G$1000)&gt;0),
      ROW(CUT_LIST!$F$6:$F$1000)-ROW(CUT_LIST!$F$6)+1
    ),
    ROWS($F$7:F614)
  ),
"")</f>
        <v/>
      </c>
    </row>
    <row r="615" spans="1:6">
      <c r="A615" t="str" cm="1">
        <f t="array" ref="A615">IF($F615="","",INDEX(CUT_LIST!$A$6:$A$1000,$F615))</f>
        <v/>
      </c>
      <c r="B615" t="str" cm="1">
        <f t="array" ref="B615">IF($F615="","",INDEX(CUT_LIST!$B$6:$B$1000,$F615))</f>
        <v/>
      </c>
      <c r="C615" t="str" cm="1">
        <f t="array" ref="C615">IF($F615="","",INDEX(CUT_LIST!$C$6:$C$1000,$F615))</f>
        <v/>
      </c>
      <c r="D615" t="str">
        <f>IF($F615="","",
  MIN(
    INDEX(CUT_LIST!$D$6:$D$1000,$F615),
    N(INDEX(CUT_LIST!$G$6:$G$1000,$F615))
  )
)</f>
        <v/>
      </c>
      <c r="E615" t="str" cm="1">
        <f t="array" ref="E615">IF($F615="","",INDEX(CUT_LIST!$H$6:$H$1000,$F615))</f>
        <v/>
      </c>
      <c r="F615" t="str" cm="1">
        <f t="array" ref="F615">IFERROR(
  SMALL(
    IF(
      (TRIM(UPPER(CUT_LIST!$F$6:$F$1000))="YES")*(N(CUT_LIST!$G$6:$G$1000)&gt;0),
      ROW(CUT_LIST!$F$6:$F$1000)-ROW(CUT_LIST!$F$6)+1
    ),
    ROWS($F$7:F615)
  ),
"")</f>
        <v/>
      </c>
    </row>
    <row r="616" spans="1:6">
      <c r="A616" t="str" cm="1">
        <f t="array" ref="A616">IF($F616="","",INDEX(CUT_LIST!$A$6:$A$1000,$F616))</f>
        <v/>
      </c>
      <c r="B616" t="str" cm="1">
        <f t="array" ref="B616">IF($F616="","",INDEX(CUT_LIST!$B$6:$B$1000,$F616))</f>
        <v/>
      </c>
      <c r="C616" t="str" cm="1">
        <f t="array" ref="C616">IF($F616="","",INDEX(CUT_LIST!$C$6:$C$1000,$F616))</f>
        <v/>
      </c>
      <c r="D616" t="str">
        <f>IF($F616="","",
  MIN(
    INDEX(CUT_LIST!$D$6:$D$1000,$F616),
    N(INDEX(CUT_LIST!$G$6:$G$1000,$F616))
  )
)</f>
        <v/>
      </c>
      <c r="E616" t="str" cm="1">
        <f t="array" ref="E616">IF($F616="","",INDEX(CUT_LIST!$H$6:$H$1000,$F616))</f>
        <v/>
      </c>
      <c r="F616" t="str" cm="1">
        <f t="array" ref="F616">IFERROR(
  SMALL(
    IF(
      (TRIM(UPPER(CUT_LIST!$F$6:$F$1000))="YES")*(N(CUT_LIST!$G$6:$G$1000)&gt;0),
      ROW(CUT_LIST!$F$6:$F$1000)-ROW(CUT_LIST!$F$6)+1
    ),
    ROWS($F$7:F616)
  ),
"")</f>
        <v/>
      </c>
    </row>
    <row r="617" spans="1:6">
      <c r="A617" t="str" cm="1">
        <f t="array" ref="A617">IF($F617="","",INDEX(CUT_LIST!$A$6:$A$1000,$F617))</f>
        <v/>
      </c>
      <c r="B617" t="str" cm="1">
        <f t="array" ref="B617">IF($F617="","",INDEX(CUT_LIST!$B$6:$B$1000,$F617))</f>
        <v/>
      </c>
      <c r="C617" t="str" cm="1">
        <f t="array" ref="C617">IF($F617="","",INDEX(CUT_LIST!$C$6:$C$1000,$F617))</f>
        <v/>
      </c>
      <c r="D617" t="str">
        <f>IF($F617="","",
  MIN(
    INDEX(CUT_LIST!$D$6:$D$1000,$F617),
    N(INDEX(CUT_LIST!$G$6:$G$1000,$F617))
  )
)</f>
        <v/>
      </c>
      <c r="E617" t="str" cm="1">
        <f t="array" ref="E617">IF($F617="","",INDEX(CUT_LIST!$H$6:$H$1000,$F617))</f>
        <v/>
      </c>
      <c r="F617" t="str" cm="1">
        <f t="array" ref="F617">IFERROR(
  SMALL(
    IF(
      (TRIM(UPPER(CUT_LIST!$F$6:$F$1000))="YES")*(N(CUT_LIST!$G$6:$G$1000)&gt;0),
      ROW(CUT_LIST!$F$6:$F$1000)-ROW(CUT_LIST!$F$6)+1
    ),
    ROWS($F$7:F617)
  ),
"")</f>
        <v/>
      </c>
    </row>
    <row r="618" spans="1:6">
      <c r="A618" t="str" cm="1">
        <f t="array" ref="A618">IF($F618="","",INDEX(CUT_LIST!$A$6:$A$1000,$F618))</f>
        <v/>
      </c>
      <c r="B618" t="str" cm="1">
        <f t="array" ref="B618">IF($F618="","",INDEX(CUT_LIST!$B$6:$B$1000,$F618))</f>
        <v/>
      </c>
      <c r="C618" t="str" cm="1">
        <f t="array" ref="C618">IF($F618="","",INDEX(CUT_LIST!$C$6:$C$1000,$F618))</f>
        <v/>
      </c>
      <c r="D618" t="str">
        <f>IF($F618="","",
  MIN(
    INDEX(CUT_LIST!$D$6:$D$1000,$F618),
    N(INDEX(CUT_LIST!$G$6:$G$1000,$F618))
  )
)</f>
        <v/>
      </c>
      <c r="E618" t="str" cm="1">
        <f t="array" ref="E618">IF($F618="","",INDEX(CUT_LIST!$H$6:$H$1000,$F618))</f>
        <v/>
      </c>
      <c r="F618" t="str" cm="1">
        <f t="array" ref="F618">IFERROR(
  SMALL(
    IF(
      (TRIM(UPPER(CUT_LIST!$F$6:$F$1000))="YES")*(N(CUT_LIST!$G$6:$G$1000)&gt;0),
      ROW(CUT_LIST!$F$6:$F$1000)-ROW(CUT_LIST!$F$6)+1
    ),
    ROWS($F$7:F618)
  ),
"")</f>
        <v/>
      </c>
    </row>
    <row r="619" spans="1:6">
      <c r="A619" t="str" cm="1">
        <f t="array" ref="A619">IF($F619="","",INDEX(CUT_LIST!$A$6:$A$1000,$F619))</f>
        <v/>
      </c>
      <c r="B619" t="str" cm="1">
        <f t="array" ref="B619">IF($F619="","",INDEX(CUT_LIST!$B$6:$B$1000,$F619))</f>
        <v/>
      </c>
      <c r="C619" t="str" cm="1">
        <f t="array" ref="C619">IF($F619="","",INDEX(CUT_LIST!$C$6:$C$1000,$F619))</f>
        <v/>
      </c>
      <c r="D619" t="str">
        <f>IF($F619="","",
  MIN(
    INDEX(CUT_LIST!$D$6:$D$1000,$F619),
    N(INDEX(CUT_LIST!$G$6:$G$1000,$F619))
  )
)</f>
        <v/>
      </c>
      <c r="E619" t="str" cm="1">
        <f t="array" ref="E619">IF($F619="","",INDEX(CUT_LIST!$H$6:$H$1000,$F619))</f>
        <v/>
      </c>
      <c r="F619" t="str" cm="1">
        <f t="array" ref="F619">IFERROR(
  SMALL(
    IF(
      (TRIM(UPPER(CUT_LIST!$F$6:$F$1000))="YES")*(N(CUT_LIST!$G$6:$G$1000)&gt;0),
      ROW(CUT_LIST!$F$6:$F$1000)-ROW(CUT_LIST!$F$6)+1
    ),
    ROWS($F$7:F619)
  ),
"")</f>
        <v/>
      </c>
    </row>
    <row r="620" spans="1:6">
      <c r="A620" t="str" cm="1">
        <f t="array" ref="A620">IF($F620="","",INDEX(CUT_LIST!$A$6:$A$1000,$F620))</f>
        <v/>
      </c>
      <c r="B620" t="str" cm="1">
        <f t="array" ref="B620">IF($F620="","",INDEX(CUT_LIST!$B$6:$B$1000,$F620))</f>
        <v/>
      </c>
      <c r="C620" t="str" cm="1">
        <f t="array" ref="C620">IF($F620="","",INDEX(CUT_LIST!$C$6:$C$1000,$F620))</f>
        <v/>
      </c>
      <c r="D620" t="str">
        <f>IF($F620="","",
  MIN(
    INDEX(CUT_LIST!$D$6:$D$1000,$F620),
    N(INDEX(CUT_LIST!$G$6:$G$1000,$F620))
  )
)</f>
        <v/>
      </c>
      <c r="E620" t="str" cm="1">
        <f t="array" ref="E620">IF($F620="","",INDEX(CUT_LIST!$H$6:$H$1000,$F620))</f>
        <v/>
      </c>
      <c r="F620" t="str" cm="1">
        <f t="array" ref="F620">IFERROR(
  SMALL(
    IF(
      (TRIM(UPPER(CUT_LIST!$F$6:$F$1000))="YES")*(N(CUT_LIST!$G$6:$G$1000)&gt;0),
      ROW(CUT_LIST!$F$6:$F$1000)-ROW(CUT_LIST!$F$6)+1
    ),
    ROWS($F$7:F620)
  ),
"")</f>
        <v/>
      </c>
    </row>
    <row r="621" spans="1:6">
      <c r="A621" t="str" cm="1">
        <f t="array" ref="A621">IF($F621="","",INDEX(CUT_LIST!$A$6:$A$1000,$F621))</f>
        <v/>
      </c>
      <c r="B621" t="str" cm="1">
        <f t="array" ref="B621">IF($F621="","",INDEX(CUT_LIST!$B$6:$B$1000,$F621))</f>
        <v/>
      </c>
      <c r="C621" t="str" cm="1">
        <f t="array" ref="C621">IF($F621="","",INDEX(CUT_LIST!$C$6:$C$1000,$F621))</f>
        <v/>
      </c>
      <c r="D621" t="str">
        <f>IF($F621="","",
  MIN(
    INDEX(CUT_LIST!$D$6:$D$1000,$F621),
    N(INDEX(CUT_LIST!$G$6:$G$1000,$F621))
  )
)</f>
        <v/>
      </c>
      <c r="E621" t="str" cm="1">
        <f t="array" ref="E621">IF($F621="","",INDEX(CUT_LIST!$H$6:$H$1000,$F621))</f>
        <v/>
      </c>
      <c r="F621" t="str" cm="1">
        <f t="array" ref="F621">IFERROR(
  SMALL(
    IF(
      (TRIM(UPPER(CUT_LIST!$F$6:$F$1000))="YES")*(N(CUT_LIST!$G$6:$G$1000)&gt;0),
      ROW(CUT_LIST!$F$6:$F$1000)-ROW(CUT_LIST!$F$6)+1
    ),
    ROWS($F$7:F621)
  ),
"")</f>
        <v/>
      </c>
    </row>
    <row r="622" spans="1:6">
      <c r="A622" t="str" cm="1">
        <f t="array" ref="A622">IF($F622="","",INDEX(CUT_LIST!$A$6:$A$1000,$F622))</f>
        <v/>
      </c>
      <c r="B622" t="str" cm="1">
        <f t="array" ref="B622">IF($F622="","",INDEX(CUT_LIST!$B$6:$B$1000,$F622))</f>
        <v/>
      </c>
      <c r="C622" t="str" cm="1">
        <f t="array" ref="C622">IF($F622="","",INDEX(CUT_LIST!$C$6:$C$1000,$F622))</f>
        <v/>
      </c>
      <c r="D622" t="str">
        <f>IF($F622="","",
  MIN(
    INDEX(CUT_LIST!$D$6:$D$1000,$F622),
    N(INDEX(CUT_LIST!$G$6:$G$1000,$F622))
  )
)</f>
        <v/>
      </c>
      <c r="E622" t="str" cm="1">
        <f t="array" ref="E622">IF($F622="","",INDEX(CUT_LIST!$H$6:$H$1000,$F622))</f>
        <v/>
      </c>
      <c r="F622" t="str" cm="1">
        <f t="array" ref="F622">IFERROR(
  SMALL(
    IF(
      (TRIM(UPPER(CUT_LIST!$F$6:$F$1000))="YES")*(N(CUT_LIST!$G$6:$G$1000)&gt;0),
      ROW(CUT_LIST!$F$6:$F$1000)-ROW(CUT_LIST!$F$6)+1
    ),
    ROWS($F$7:F622)
  ),
"")</f>
        <v/>
      </c>
    </row>
    <row r="623" spans="1:6">
      <c r="A623" t="str" cm="1">
        <f t="array" ref="A623">IF($F623="","",INDEX(CUT_LIST!$A$6:$A$1000,$F623))</f>
        <v/>
      </c>
      <c r="B623" t="str" cm="1">
        <f t="array" ref="B623">IF($F623="","",INDEX(CUT_LIST!$B$6:$B$1000,$F623))</f>
        <v/>
      </c>
      <c r="C623" t="str" cm="1">
        <f t="array" ref="C623">IF($F623="","",INDEX(CUT_LIST!$C$6:$C$1000,$F623))</f>
        <v/>
      </c>
      <c r="D623" t="str">
        <f>IF($F623="","",
  MIN(
    INDEX(CUT_LIST!$D$6:$D$1000,$F623),
    N(INDEX(CUT_LIST!$G$6:$G$1000,$F623))
  )
)</f>
        <v/>
      </c>
      <c r="E623" t="str" cm="1">
        <f t="array" ref="E623">IF($F623="","",INDEX(CUT_LIST!$H$6:$H$1000,$F623))</f>
        <v/>
      </c>
      <c r="F623" t="str" cm="1">
        <f t="array" ref="F623">IFERROR(
  SMALL(
    IF(
      (TRIM(UPPER(CUT_LIST!$F$6:$F$1000))="YES")*(N(CUT_LIST!$G$6:$G$1000)&gt;0),
      ROW(CUT_LIST!$F$6:$F$1000)-ROW(CUT_LIST!$F$6)+1
    ),
    ROWS($F$7:F623)
  ),
"")</f>
        <v/>
      </c>
    </row>
    <row r="624" spans="1:6">
      <c r="A624" t="str" cm="1">
        <f t="array" ref="A624">IF($F624="","",INDEX(CUT_LIST!$A$6:$A$1000,$F624))</f>
        <v/>
      </c>
      <c r="B624" t="str" cm="1">
        <f t="array" ref="B624">IF($F624="","",INDEX(CUT_LIST!$B$6:$B$1000,$F624))</f>
        <v/>
      </c>
      <c r="C624" t="str" cm="1">
        <f t="array" ref="C624">IF($F624="","",INDEX(CUT_LIST!$C$6:$C$1000,$F624))</f>
        <v/>
      </c>
      <c r="D624" t="str">
        <f>IF($F624="","",
  MIN(
    INDEX(CUT_LIST!$D$6:$D$1000,$F624),
    N(INDEX(CUT_LIST!$G$6:$G$1000,$F624))
  )
)</f>
        <v/>
      </c>
      <c r="E624" t="str" cm="1">
        <f t="array" ref="E624">IF($F624="","",INDEX(CUT_LIST!$H$6:$H$1000,$F624))</f>
        <v/>
      </c>
      <c r="F624" t="str" cm="1">
        <f t="array" ref="F624">IFERROR(
  SMALL(
    IF(
      (TRIM(UPPER(CUT_LIST!$F$6:$F$1000))="YES")*(N(CUT_LIST!$G$6:$G$1000)&gt;0),
      ROW(CUT_LIST!$F$6:$F$1000)-ROW(CUT_LIST!$F$6)+1
    ),
    ROWS($F$7:F624)
  ),
"")</f>
        <v/>
      </c>
    </row>
    <row r="625" spans="1:6">
      <c r="A625" t="str" cm="1">
        <f t="array" ref="A625">IF($F625="","",INDEX(CUT_LIST!$A$6:$A$1000,$F625))</f>
        <v/>
      </c>
      <c r="B625" t="str" cm="1">
        <f t="array" ref="B625">IF($F625="","",INDEX(CUT_LIST!$B$6:$B$1000,$F625))</f>
        <v/>
      </c>
      <c r="C625" t="str" cm="1">
        <f t="array" ref="C625">IF($F625="","",INDEX(CUT_LIST!$C$6:$C$1000,$F625))</f>
        <v/>
      </c>
      <c r="D625" t="str">
        <f>IF($F625="","",
  MIN(
    INDEX(CUT_LIST!$D$6:$D$1000,$F625),
    N(INDEX(CUT_LIST!$G$6:$G$1000,$F625))
  )
)</f>
        <v/>
      </c>
      <c r="E625" t="str" cm="1">
        <f t="array" ref="E625">IF($F625="","",INDEX(CUT_LIST!$H$6:$H$1000,$F625))</f>
        <v/>
      </c>
      <c r="F625" t="str" cm="1">
        <f t="array" ref="F625">IFERROR(
  SMALL(
    IF(
      (TRIM(UPPER(CUT_LIST!$F$6:$F$1000))="YES")*(N(CUT_LIST!$G$6:$G$1000)&gt;0),
      ROW(CUT_LIST!$F$6:$F$1000)-ROW(CUT_LIST!$F$6)+1
    ),
    ROWS($F$7:F625)
  ),
"")</f>
        <v/>
      </c>
    </row>
    <row r="626" spans="1:6">
      <c r="A626" t="str" cm="1">
        <f t="array" ref="A626">IF($F626="","",INDEX(CUT_LIST!$A$6:$A$1000,$F626))</f>
        <v/>
      </c>
      <c r="B626" t="str" cm="1">
        <f t="array" ref="B626">IF($F626="","",INDEX(CUT_LIST!$B$6:$B$1000,$F626))</f>
        <v/>
      </c>
      <c r="C626" t="str" cm="1">
        <f t="array" ref="C626">IF($F626="","",INDEX(CUT_LIST!$C$6:$C$1000,$F626))</f>
        <v/>
      </c>
      <c r="D626" t="str">
        <f>IF($F626="","",
  MIN(
    INDEX(CUT_LIST!$D$6:$D$1000,$F626),
    N(INDEX(CUT_LIST!$G$6:$G$1000,$F626))
  )
)</f>
        <v/>
      </c>
      <c r="E626" t="str" cm="1">
        <f t="array" ref="E626">IF($F626="","",INDEX(CUT_LIST!$H$6:$H$1000,$F626))</f>
        <v/>
      </c>
      <c r="F626" t="str" cm="1">
        <f t="array" ref="F626">IFERROR(
  SMALL(
    IF(
      (TRIM(UPPER(CUT_LIST!$F$6:$F$1000))="YES")*(N(CUT_LIST!$G$6:$G$1000)&gt;0),
      ROW(CUT_LIST!$F$6:$F$1000)-ROW(CUT_LIST!$F$6)+1
    ),
    ROWS($F$7:F626)
  ),
"")</f>
        <v/>
      </c>
    </row>
    <row r="627" spans="1:6">
      <c r="A627" t="str" cm="1">
        <f t="array" ref="A627">IF($F627="","",INDEX(CUT_LIST!$A$6:$A$1000,$F627))</f>
        <v/>
      </c>
      <c r="B627" t="str" cm="1">
        <f t="array" ref="B627">IF($F627="","",INDEX(CUT_LIST!$B$6:$B$1000,$F627))</f>
        <v/>
      </c>
      <c r="C627" t="str" cm="1">
        <f t="array" ref="C627">IF($F627="","",INDEX(CUT_LIST!$C$6:$C$1000,$F627))</f>
        <v/>
      </c>
      <c r="D627" t="str">
        <f>IF($F627="","",
  MIN(
    INDEX(CUT_LIST!$D$6:$D$1000,$F627),
    N(INDEX(CUT_LIST!$G$6:$G$1000,$F627))
  )
)</f>
        <v/>
      </c>
      <c r="E627" t="str" cm="1">
        <f t="array" ref="E627">IF($F627="","",INDEX(CUT_LIST!$H$6:$H$1000,$F627))</f>
        <v/>
      </c>
      <c r="F627" t="str" cm="1">
        <f t="array" ref="F627">IFERROR(
  SMALL(
    IF(
      (TRIM(UPPER(CUT_LIST!$F$6:$F$1000))="YES")*(N(CUT_LIST!$G$6:$G$1000)&gt;0),
      ROW(CUT_LIST!$F$6:$F$1000)-ROW(CUT_LIST!$F$6)+1
    ),
    ROWS($F$7:F627)
  ),
"")</f>
        <v/>
      </c>
    </row>
    <row r="628" spans="1:6">
      <c r="A628" t="str" cm="1">
        <f t="array" ref="A628">IF($F628="","",INDEX(CUT_LIST!$A$6:$A$1000,$F628))</f>
        <v/>
      </c>
      <c r="B628" t="str" cm="1">
        <f t="array" ref="B628">IF($F628="","",INDEX(CUT_LIST!$B$6:$B$1000,$F628))</f>
        <v/>
      </c>
      <c r="C628" t="str" cm="1">
        <f t="array" ref="C628">IF($F628="","",INDEX(CUT_LIST!$C$6:$C$1000,$F628))</f>
        <v/>
      </c>
      <c r="D628" t="str">
        <f>IF($F628="","",
  MIN(
    INDEX(CUT_LIST!$D$6:$D$1000,$F628),
    N(INDEX(CUT_LIST!$G$6:$G$1000,$F628))
  )
)</f>
        <v/>
      </c>
      <c r="E628" t="str" cm="1">
        <f t="array" ref="E628">IF($F628="","",INDEX(CUT_LIST!$H$6:$H$1000,$F628))</f>
        <v/>
      </c>
      <c r="F628" t="str" cm="1">
        <f t="array" ref="F628">IFERROR(
  SMALL(
    IF(
      (TRIM(UPPER(CUT_LIST!$F$6:$F$1000))="YES")*(N(CUT_LIST!$G$6:$G$1000)&gt;0),
      ROW(CUT_LIST!$F$6:$F$1000)-ROW(CUT_LIST!$F$6)+1
    ),
    ROWS($F$7:F628)
  ),
"")</f>
        <v/>
      </c>
    </row>
    <row r="629" spans="1:6">
      <c r="A629" t="str" cm="1">
        <f t="array" ref="A629">IF($F629="","",INDEX(CUT_LIST!$A$6:$A$1000,$F629))</f>
        <v/>
      </c>
      <c r="B629" t="str" cm="1">
        <f t="array" ref="B629">IF($F629="","",INDEX(CUT_LIST!$B$6:$B$1000,$F629))</f>
        <v/>
      </c>
      <c r="C629" t="str" cm="1">
        <f t="array" ref="C629">IF($F629="","",INDEX(CUT_LIST!$C$6:$C$1000,$F629))</f>
        <v/>
      </c>
      <c r="D629" t="str">
        <f>IF($F629="","",
  MIN(
    INDEX(CUT_LIST!$D$6:$D$1000,$F629),
    N(INDEX(CUT_LIST!$G$6:$G$1000,$F629))
  )
)</f>
        <v/>
      </c>
      <c r="E629" t="str" cm="1">
        <f t="array" ref="E629">IF($F629="","",INDEX(CUT_LIST!$H$6:$H$1000,$F629))</f>
        <v/>
      </c>
      <c r="F629" t="str" cm="1">
        <f t="array" ref="F629">IFERROR(
  SMALL(
    IF(
      (TRIM(UPPER(CUT_LIST!$F$6:$F$1000))="YES")*(N(CUT_LIST!$G$6:$G$1000)&gt;0),
      ROW(CUT_LIST!$F$6:$F$1000)-ROW(CUT_LIST!$F$6)+1
    ),
    ROWS($F$7:F629)
  ),
"")</f>
        <v/>
      </c>
    </row>
    <row r="630" spans="1:6">
      <c r="A630" t="str" cm="1">
        <f t="array" ref="A630">IF($F630="","",INDEX(CUT_LIST!$A$6:$A$1000,$F630))</f>
        <v/>
      </c>
      <c r="B630" t="str" cm="1">
        <f t="array" ref="B630">IF($F630="","",INDEX(CUT_LIST!$B$6:$B$1000,$F630))</f>
        <v/>
      </c>
      <c r="C630" t="str" cm="1">
        <f t="array" ref="C630">IF($F630="","",INDEX(CUT_LIST!$C$6:$C$1000,$F630))</f>
        <v/>
      </c>
      <c r="D630" t="str">
        <f>IF($F630="","",
  MIN(
    INDEX(CUT_LIST!$D$6:$D$1000,$F630),
    N(INDEX(CUT_LIST!$G$6:$G$1000,$F630))
  )
)</f>
        <v/>
      </c>
      <c r="E630" t="str" cm="1">
        <f t="array" ref="E630">IF($F630="","",INDEX(CUT_LIST!$H$6:$H$1000,$F630))</f>
        <v/>
      </c>
      <c r="F630" t="str" cm="1">
        <f t="array" ref="F630">IFERROR(
  SMALL(
    IF(
      (TRIM(UPPER(CUT_LIST!$F$6:$F$1000))="YES")*(N(CUT_LIST!$G$6:$G$1000)&gt;0),
      ROW(CUT_LIST!$F$6:$F$1000)-ROW(CUT_LIST!$F$6)+1
    ),
    ROWS($F$7:F630)
  ),
"")</f>
        <v/>
      </c>
    </row>
    <row r="631" spans="1:6">
      <c r="A631" t="str" cm="1">
        <f t="array" ref="A631">IF($F631="","",INDEX(CUT_LIST!$A$6:$A$1000,$F631))</f>
        <v/>
      </c>
      <c r="B631" t="str" cm="1">
        <f t="array" ref="B631">IF($F631="","",INDEX(CUT_LIST!$B$6:$B$1000,$F631))</f>
        <v/>
      </c>
      <c r="C631" t="str" cm="1">
        <f t="array" ref="C631">IF($F631="","",INDEX(CUT_LIST!$C$6:$C$1000,$F631))</f>
        <v/>
      </c>
      <c r="D631" t="str">
        <f>IF($F631="","",
  MIN(
    INDEX(CUT_LIST!$D$6:$D$1000,$F631),
    N(INDEX(CUT_LIST!$G$6:$G$1000,$F631))
  )
)</f>
        <v/>
      </c>
      <c r="E631" t="str" cm="1">
        <f t="array" ref="E631">IF($F631="","",INDEX(CUT_LIST!$H$6:$H$1000,$F631))</f>
        <v/>
      </c>
      <c r="F631" t="str" cm="1">
        <f t="array" ref="F631">IFERROR(
  SMALL(
    IF(
      (TRIM(UPPER(CUT_LIST!$F$6:$F$1000))="YES")*(N(CUT_LIST!$G$6:$G$1000)&gt;0),
      ROW(CUT_LIST!$F$6:$F$1000)-ROW(CUT_LIST!$F$6)+1
    ),
    ROWS($F$7:F631)
  ),
"")</f>
        <v/>
      </c>
    </row>
    <row r="632" spans="1:6">
      <c r="A632" t="str" cm="1">
        <f t="array" ref="A632">IF($F632="","",INDEX(CUT_LIST!$A$6:$A$1000,$F632))</f>
        <v/>
      </c>
      <c r="B632" t="str" cm="1">
        <f t="array" ref="B632">IF($F632="","",INDEX(CUT_LIST!$B$6:$B$1000,$F632))</f>
        <v/>
      </c>
      <c r="C632" t="str" cm="1">
        <f t="array" ref="C632">IF($F632="","",INDEX(CUT_LIST!$C$6:$C$1000,$F632))</f>
        <v/>
      </c>
      <c r="D632" t="str">
        <f>IF($F632="","",
  MIN(
    INDEX(CUT_LIST!$D$6:$D$1000,$F632),
    N(INDEX(CUT_LIST!$G$6:$G$1000,$F632))
  )
)</f>
        <v/>
      </c>
      <c r="E632" t="str" cm="1">
        <f t="array" ref="E632">IF($F632="","",INDEX(CUT_LIST!$H$6:$H$1000,$F632))</f>
        <v/>
      </c>
      <c r="F632" t="str" cm="1">
        <f t="array" ref="F632">IFERROR(
  SMALL(
    IF(
      (TRIM(UPPER(CUT_LIST!$F$6:$F$1000))="YES")*(N(CUT_LIST!$G$6:$G$1000)&gt;0),
      ROW(CUT_LIST!$F$6:$F$1000)-ROW(CUT_LIST!$F$6)+1
    ),
    ROWS($F$7:F632)
  ),
"")</f>
        <v/>
      </c>
    </row>
    <row r="633" spans="1:6">
      <c r="A633" t="str" cm="1">
        <f t="array" ref="A633">IF($F633="","",INDEX(CUT_LIST!$A$6:$A$1000,$F633))</f>
        <v/>
      </c>
      <c r="B633" t="str" cm="1">
        <f t="array" ref="B633">IF($F633="","",INDEX(CUT_LIST!$B$6:$B$1000,$F633))</f>
        <v/>
      </c>
      <c r="C633" t="str" cm="1">
        <f t="array" ref="C633">IF($F633="","",INDEX(CUT_LIST!$C$6:$C$1000,$F633))</f>
        <v/>
      </c>
      <c r="D633" t="str">
        <f>IF($F633="","",
  MIN(
    INDEX(CUT_LIST!$D$6:$D$1000,$F633),
    N(INDEX(CUT_LIST!$G$6:$G$1000,$F633))
  )
)</f>
        <v/>
      </c>
      <c r="E633" t="str" cm="1">
        <f t="array" ref="E633">IF($F633="","",INDEX(CUT_LIST!$H$6:$H$1000,$F633))</f>
        <v/>
      </c>
      <c r="F633" t="str" cm="1">
        <f t="array" ref="F633">IFERROR(
  SMALL(
    IF(
      (TRIM(UPPER(CUT_LIST!$F$6:$F$1000))="YES")*(N(CUT_LIST!$G$6:$G$1000)&gt;0),
      ROW(CUT_LIST!$F$6:$F$1000)-ROW(CUT_LIST!$F$6)+1
    ),
    ROWS($F$7:F633)
  ),
"")</f>
        <v/>
      </c>
    </row>
    <row r="634" spans="1:6">
      <c r="A634" t="str" cm="1">
        <f t="array" ref="A634">IF($F634="","",INDEX(CUT_LIST!$A$6:$A$1000,$F634))</f>
        <v/>
      </c>
      <c r="B634" t="str" cm="1">
        <f t="array" ref="B634">IF($F634="","",INDEX(CUT_LIST!$B$6:$B$1000,$F634))</f>
        <v/>
      </c>
      <c r="C634" t="str" cm="1">
        <f t="array" ref="C634">IF($F634="","",INDEX(CUT_LIST!$C$6:$C$1000,$F634))</f>
        <v/>
      </c>
      <c r="D634" t="str">
        <f>IF($F634="","",
  MIN(
    INDEX(CUT_LIST!$D$6:$D$1000,$F634),
    N(INDEX(CUT_LIST!$G$6:$G$1000,$F634))
  )
)</f>
        <v/>
      </c>
      <c r="E634" t="str" cm="1">
        <f t="array" ref="E634">IF($F634="","",INDEX(CUT_LIST!$H$6:$H$1000,$F634))</f>
        <v/>
      </c>
      <c r="F634" t="str" cm="1">
        <f t="array" ref="F634">IFERROR(
  SMALL(
    IF(
      (TRIM(UPPER(CUT_LIST!$F$6:$F$1000))="YES")*(N(CUT_LIST!$G$6:$G$1000)&gt;0),
      ROW(CUT_LIST!$F$6:$F$1000)-ROW(CUT_LIST!$F$6)+1
    ),
    ROWS($F$7:F634)
  ),
"")</f>
        <v/>
      </c>
    </row>
    <row r="635" spans="1:6">
      <c r="A635" t="str" cm="1">
        <f t="array" ref="A635">IF($F635="","",INDEX(CUT_LIST!$A$6:$A$1000,$F635))</f>
        <v/>
      </c>
      <c r="B635" t="str" cm="1">
        <f t="array" ref="B635">IF($F635="","",INDEX(CUT_LIST!$B$6:$B$1000,$F635))</f>
        <v/>
      </c>
      <c r="C635" t="str" cm="1">
        <f t="array" ref="C635">IF($F635="","",INDEX(CUT_LIST!$C$6:$C$1000,$F635))</f>
        <v/>
      </c>
      <c r="D635" t="str">
        <f>IF($F635="","",
  MIN(
    INDEX(CUT_LIST!$D$6:$D$1000,$F635),
    N(INDEX(CUT_LIST!$G$6:$G$1000,$F635))
  )
)</f>
        <v/>
      </c>
      <c r="E635" t="str" cm="1">
        <f t="array" ref="E635">IF($F635="","",INDEX(CUT_LIST!$H$6:$H$1000,$F635))</f>
        <v/>
      </c>
      <c r="F635" t="str" cm="1">
        <f t="array" ref="F635">IFERROR(
  SMALL(
    IF(
      (TRIM(UPPER(CUT_LIST!$F$6:$F$1000))="YES")*(N(CUT_LIST!$G$6:$G$1000)&gt;0),
      ROW(CUT_LIST!$F$6:$F$1000)-ROW(CUT_LIST!$F$6)+1
    ),
    ROWS($F$7:F635)
  ),
"")</f>
        <v/>
      </c>
    </row>
    <row r="636" spans="1:6">
      <c r="A636" t="str" cm="1">
        <f t="array" ref="A636">IF($F636="","",INDEX(CUT_LIST!$A$6:$A$1000,$F636))</f>
        <v/>
      </c>
      <c r="B636" t="str" cm="1">
        <f t="array" ref="B636">IF($F636="","",INDEX(CUT_LIST!$B$6:$B$1000,$F636))</f>
        <v/>
      </c>
      <c r="C636" t="str" cm="1">
        <f t="array" ref="C636">IF($F636="","",INDEX(CUT_LIST!$C$6:$C$1000,$F636))</f>
        <v/>
      </c>
      <c r="D636" t="str">
        <f>IF($F636="","",
  MIN(
    INDEX(CUT_LIST!$D$6:$D$1000,$F636),
    N(INDEX(CUT_LIST!$G$6:$G$1000,$F636))
  )
)</f>
        <v/>
      </c>
      <c r="E636" t="str" cm="1">
        <f t="array" ref="E636">IF($F636="","",INDEX(CUT_LIST!$H$6:$H$1000,$F636))</f>
        <v/>
      </c>
      <c r="F636" t="str" cm="1">
        <f t="array" ref="F636">IFERROR(
  SMALL(
    IF(
      (TRIM(UPPER(CUT_LIST!$F$6:$F$1000))="YES")*(N(CUT_LIST!$G$6:$G$1000)&gt;0),
      ROW(CUT_LIST!$F$6:$F$1000)-ROW(CUT_LIST!$F$6)+1
    ),
    ROWS($F$7:F636)
  ),
"")</f>
        <v/>
      </c>
    </row>
    <row r="637" spans="1:6">
      <c r="A637" t="str" cm="1">
        <f t="array" ref="A637">IF($F637="","",INDEX(CUT_LIST!$A$6:$A$1000,$F637))</f>
        <v/>
      </c>
      <c r="B637" t="str" cm="1">
        <f t="array" ref="B637">IF($F637="","",INDEX(CUT_LIST!$B$6:$B$1000,$F637))</f>
        <v/>
      </c>
      <c r="C637" t="str" cm="1">
        <f t="array" ref="C637">IF($F637="","",INDEX(CUT_LIST!$C$6:$C$1000,$F637))</f>
        <v/>
      </c>
      <c r="D637" t="str">
        <f>IF($F637="","",
  MIN(
    INDEX(CUT_LIST!$D$6:$D$1000,$F637),
    N(INDEX(CUT_LIST!$G$6:$G$1000,$F637))
  )
)</f>
        <v/>
      </c>
      <c r="E637" t="str" cm="1">
        <f t="array" ref="E637">IF($F637="","",INDEX(CUT_LIST!$H$6:$H$1000,$F637))</f>
        <v/>
      </c>
      <c r="F637" t="str" cm="1">
        <f t="array" ref="F637">IFERROR(
  SMALL(
    IF(
      (TRIM(UPPER(CUT_LIST!$F$6:$F$1000))="YES")*(N(CUT_LIST!$G$6:$G$1000)&gt;0),
      ROW(CUT_LIST!$F$6:$F$1000)-ROW(CUT_LIST!$F$6)+1
    ),
    ROWS($F$7:F637)
  ),
"")</f>
        <v/>
      </c>
    </row>
    <row r="638" spans="1:6">
      <c r="A638" t="str" cm="1">
        <f t="array" ref="A638">IF($F638="","",INDEX(CUT_LIST!$A$6:$A$1000,$F638))</f>
        <v/>
      </c>
      <c r="B638" t="str" cm="1">
        <f t="array" ref="B638">IF($F638="","",INDEX(CUT_LIST!$B$6:$B$1000,$F638))</f>
        <v/>
      </c>
      <c r="C638" t="str" cm="1">
        <f t="array" ref="C638">IF($F638="","",INDEX(CUT_LIST!$C$6:$C$1000,$F638))</f>
        <v/>
      </c>
      <c r="D638" t="str">
        <f>IF($F638="","",
  MIN(
    INDEX(CUT_LIST!$D$6:$D$1000,$F638),
    N(INDEX(CUT_LIST!$G$6:$G$1000,$F638))
  )
)</f>
        <v/>
      </c>
      <c r="E638" t="str" cm="1">
        <f t="array" ref="E638">IF($F638="","",INDEX(CUT_LIST!$H$6:$H$1000,$F638))</f>
        <v/>
      </c>
      <c r="F638" t="str" cm="1">
        <f t="array" ref="F638">IFERROR(
  SMALL(
    IF(
      (TRIM(UPPER(CUT_LIST!$F$6:$F$1000))="YES")*(N(CUT_LIST!$G$6:$G$1000)&gt;0),
      ROW(CUT_LIST!$F$6:$F$1000)-ROW(CUT_LIST!$F$6)+1
    ),
    ROWS($F$7:F638)
  ),
"")</f>
        <v/>
      </c>
    </row>
    <row r="639" spans="1:6">
      <c r="A639" t="str" cm="1">
        <f t="array" ref="A639">IF($F639="","",INDEX(CUT_LIST!$A$6:$A$1000,$F639))</f>
        <v/>
      </c>
      <c r="B639" t="str" cm="1">
        <f t="array" ref="B639">IF($F639="","",INDEX(CUT_LIST!$B$6:$B$1000,$F639))</f>
        <v/>
      </c>
      <c r="C639" t="str" cm="1">
        <f t="array" ref="C639">IF($F639="","",INDEX(CUT_LIST!$C$6:$C$1000,$F639))</f>
        <v/>
      </c>
      <c r="D639" t="str">
        <f>IF($F639="","",
  MIN(
    INDEX(CUT_LIST!$D$6:$D$1000,$F639),
    N(INDEX(CUT_LIST!$G$6:$G$1000,$F639))
  )
)</f>
        <v/>
      </c>
      <c r="E639" t="str" cm="1">
        <f t="array" ref="E639">IF($F639="","",INDEX(CUT_LIST!$H$6:$H$1000,$F639))</f>
        <v/>
      </c>
      <c r="F639" t="str" cm="1">
        <f t="array" ref="F639">IFERROR(
  SMALL(
    IF(
      (TRIM(UPPER(CUT_LIST!$F$6:$F$1000))="YES")*(N(CUT_LIST!$G$6:$G$1000)&gt;0),
      ROW(CUT_LIST!$F$6:$F$1000)-ROW(CUT_LIST!$F$6)+1
    ),
    ROWS($F$7:F639)
  ),
"")</f>
        <v/>
      </c>
    </row>
    <row r="640" spans="1:6">
      <c r="A640" t="str" cm="1">
        <f t="array" ref="A640">IF($F640="","",INDEX(CUT_LIST!$A$6:$A$1000,$F640))</f>
        <v/>
      </c>
      <c r="B640" t="str" cm="1">
        <f t="array" ref="B640">IF($F640="","",INDEX(CUT_LIST!$B$6:$B$1000,$F640))</f>
        <v/>
      </c>
      <c r="C640" t="str" cm="1">
        <f t="array" ref="C640">IF($F640="","",INDEX(CUT_LIST!$C$6:$C$1000,$F640))</f>
        <v/>
      </c>
      <c r="D640" t="str">
        <f>IF($F640="","",
  MIN(
    INDEX(CUT_LIST!$D$6:$D$1000,$F640),
    N(INDEX(CUT_LIST!$G$6:$G$1000,$F640))
  )
)</f>
        <v/>
      </c>
      <c r="E640" t="str" cm="1">
        <f t="array" ref="E640">IF($F640="","",INDEX(CUT_LIST!$H$6:$H$1000,$F640))</f>
        <v/>
      </c>
      <c r="F640" t="str" cm="1">
        <f t="array" ref="F640">IFERROR(
  SMALL(
    IF(
      (TRIM(UPPER(CUT_LIST!$F$6:$F$1000))="YES")*(N(CUT_LIST!$G$6:$G$1000)&gt;0),
      ROW(CUT_LIST!$F$6:$F$1000)-ROW(CUT_LIST!$F$6)+1
    ),
    ROWS($F$7:F640)
  ),
"")</f>
        <v/>
      </c>
    </row>
    <row r="641" spans="1:6">
      <c r="A641" t="str" cm="1">
        <f t="array" ref="A641">IF($F641="","",INDEX(CUT_LIST!$A$6:$A$1000,$F641))</f>
        <v/>
      </c>
      <c r="B641" t="str" cm="1">
        <f t="array" ref="B641">IF($F641="","",INDEX(CUT_LIST!$B$6:$B$1000,$F641))</f>
        <v/>
      </c>
      <c r="C641" t="str" cm="1">
        <f t="array" ref="C641">IF($F641="","",INDEX(CUT_LIST!$C$6:$C$1000,$F641))</f>
        <v/>
      </c>
      <c r="D641" t="str">
        <f>IF($F641="","",
  MIN(
    INDEX(CUT_LIST!$D$6:$D$1000,$F641),
    N(INDEX(CUT_LIST!$G$6:$G$1000,$F641))
  )
)</f>
        <v/>
      </c>
      <c r="E641" t="str" cm="1">
        <f t="array" ref="E641">IF($F641="","",INDEX(CUT_LIST!$H$6:$H$1000,$F641))</f>
        <v/>
      </c>
      <c r="F641" t="str" cm="1">
        <f t="array" ref="F641">IFERROR(
  SMALL(
    IF(
      (TRIM(UPPER(CUT_LIST!$F$6:$F$1000))="YES")*(N(CUT_LIST!$G$6:$G$1000)&gt;0),
      ROW(CUT_LIST!$F$6:$F$1000)-ROW(CUT_LIST!$F$6)+1
    ),
    ROWS($F$7:F641)
  ),
"")</f>
        <v/>
      </c>
    </row>
    <row r="642" spans="1:6">
      <c r="A642" t="str" cm="1">
        <f t="array" ref="A642">IF($F642="","",INDEX(CUT_LIST!$A$6:$A$1000,$F642))</f>
        <v/>
      </c>
      <c r="B642" t="str" cm="1">
        <f t="array" ref="B642">IF($F642="","",INDEX(CUT_LIST!$B$6:$B$1000,$F642))</f>
        <v/>
      </c>
      <c r="C642" t="str" cm="1">
        <f t="array" ref="C642">IF($F642="","",INDEX(CUT_LIST!$C$6:$C$1000,$F642))</f>
        <v/>
      </c>
      <c r="D642" t="str">
        <f>IF($F642="","",
  MIN(
    INDEX(CUT_LIST!$D$6:$D$1000,$F642),
    N(INDEX(CUT_LIST!$G$6:$G$1000,$F642))
  )
)</f>
        <v/>
      </c>
      <c r="E642" t="str" cm="1">
        <f t="array" ref="E642">IF($F642="","",INDEX(CUT_LIST!$H$6:$H$1000,$F642))</f>
        <v/>
      </c>
      <c r="F642" t="str" cm="1">
        <f t="array" ref="F642">IFERROR(
  SMALL(
    IF(
      (TRIM(UPPER(CUT_LIST!$F$6:$F$1000))="YES")*(N(CUT_LIST!$G$6:$G$1000)&gt;0),
      ROW(CUT_LIST!$F$6:$F$1000)-ROW(CUT_LIST!$F$6)+1
    ),
    ROWS($F$7:F642)
  ),
"")</f>
        <v/>
      </c>
    </row>
    <row r="643" spans="1:6">
      <c r="A643" t="str" cm="1">
        <f t="array" ref="A643">IF($F643="","",INDEX(CUT_LIST!$A$6:$A$1000,$F643))</f>
        <v/>
      </c>
      <c r="B643" t="str" cm="1">
        <f t="array" ref="B643">IF($F643="","",INDEX(CUT_LIST!$B$6:$B$1000,$F643))</f>
        <v/>
      </c>
      <c r="C643" t="str" cm="1">
        <f t="array" ref="C643">IF($F643="","",INDEX(CUT_LIST!$C$6:$C$1000,$F643))</f>
        <v/>
      </c>
      <c r="D643" t="str">
        <f>IF($F643="","",
  MIN(
    INDEX(CUT_LIST!$D$6:$D$1000,$F643),
    N(INDEX(CUT_LIST!$G$6:$G$1000,$F643))
  )
)</f>
        <v/>
      </c>
      <c r="E643" t="str" cm="1">
        <f t="array" ref="E643">IF($F643="","",INDEX(CUT_LIST!$H$6:$H$1000,$F643))</f>
        <v/>
      </c>
      <c r="F643" t="str" cm="1">
        <f t="array" ref="F643">IFERROR(
  SMALL(
    IF(
      (TRIM(UPPER(CUT_LIST!$F$6:$F$1000))="YES")*(N(CUT_LIST!$G$6:$G$1000)&gt;0),
      ROW(CUT_LIST!$F$6:$F$1000)-ROW(CUT_LIST!$F$6)+1
    ),
    ROWS($F$7:F643)
  ),
"")</f>
        <v/>
      </c>
    </row>
    <row r="644" spans="1:6">
      <c r="A644" t="str" cm="1">
        <f t="array" ref="A644">IF($F644="","",INDEX(CUT_LIST!$A$6:$A$1000,$F644))</f>
        <v/>
      </c>
      <c r="B644" t="str" cm="1">
        <f t="array" ref="B644">IF($F644="","",INDEX(CUT_LIST!$B$6:$B$1000,$F644))</f>
        <v/>
      </c>
      <c r="C644" t="str" cm="1">
        <f t="array" ref="C644">IF($F644="","",INDEX(CUT_LIST!$C$6:$C$1000,$F644))</f>
        <v/>
      </c>
      <c r="D644" t="str">
        <f>IF($F644="","",
  MIN(
    INDEX(CUT_LIST!$D$6:$D$1000,$F644),
    N(INDEX(CUT_LIST!$G$6:$G$1000,$F644))
  )
)</f>
        <v/>
      </c>
      <c r="E644" t="str" cm="1">
        <f t="array" ref="E644">IF($F644="","",INDEX(CUT_LIST!$H$6:$H$1000,$F644))</f>
        <v/>
      </c>
      <c r="F644" t="str" cm="1">
        <f t="array" ref="F644">IFERROR(
  SMALL(
    IF(
      (TRIM(UPPER(CUT_LIST!$F$6:$F$1000))="YES")*(N(CUT_LIST!$G$6:$G$1000)&gt;0),
      ROW(CUT_LIST!$F$6:$F$1000)-ROW(CUT_LIST!$F$6)+1
    ),
    ROWS($F$7:F644)
  ),
"")</f>
        <v/>
      </c>
    </row>
    <row r="645" spans="1:6">
      <c r="A645" t="str" cm="1">
        <f t="array" ref="A645">IF($F645="","",INDEX(CUT_LIST!$A$6:$A$1000,$F645))</f>
        <v/>
      </c>
      <c r="B645" t="str" cm="1">
        <f t="array" ref="B645">IF($F645="","",INDEX(CUT_LIST!$B$6:$B$1000,$F645))</f>
        <v/>
      </c>
      <c r="C645" t="str" cm="1">
        <f t="array" ref="C645">IF($F645="","",INDEX(CUT_LIST!$C$6:$C$1000,$F645))</f>
        <v/>
      </c>
      <c r="D645" t="str">
        <f>IF($F645="","",
  MIN(
    INDEX(CUT_LIST!$D$6:$D$1000,$F645),
    N(INDEX(CUT_LIST!$G$6:$G$1000,$F645))
  )
)</f>
        <v/>
      </c>
      <c r="E645" t="str" cm="1">
        <f t="array" ref="E645">IF($F645="","",INDEX(CUT_LIST!$H$6:$H$1000,$F645))</f>
        <v/>
      </c>
      <c r="F645" t="str" cm="1">
        <f t="array" ref="F645">IFERROR(
  SMALL(
    IF(
      (TRIM(UPPER(CUT_LIST!$F$6:$F$1000))="YES")*(N(CUT_LIST!$G$6:$G$1000)&gt;0),
      ROW(CUT_LIST!$F$6:$F$1000)-ROW(CUT_LIST!$F$6)+1
    ),
    ROWS($F$7:F645)
  ),
"")</f>
        <v/>
      </c>
    </row>
    <row r="646" spans="1:6">
      <c r="A646" t="str" cm="1">
        <f t="array" ref="A646">IF($F646="","",INDEX(CUT_LIST!$A$6:$A$1000,$F646))</f>
        <v/>
      </c>
      <c r="B646" t="str" cm="1">
        <f t="array" ref="B646">IF($F646="","",INDEX(CUT_LIST!$B$6:$B$1000,$F646))</f>
        <v/>
      </c>
      <c r="C646" t="str" cm="1">
        <f t="array" ref="C646">IF($F646="","",INDEX(CUT_LIST!$C$6:$C$1000,$F646))</f>
        <v/>
      </c>
      <c r="D646" t="str">
        <f>IF($F646="","",
  MIN(
    INDEX(CUT_LIST!$D$6:$D$1000,$F646),
    N(INDEX(CUT_LIST!$G$6:$G$1000,$F646))
  )
)</f>
        <v/>
      </c>
      <c r="E646" t="str" cm="1">
        <f t="array" ref="E646">IF($F646="","",INDEX(CUT_LIST!$H$6:$H$1000,$F646))</f>
        <v/>
      </c>
      <c r="F646" t="str" cm="1">
        <f t="array" ref="F646">IFERROR(
  SMALL(
    IF(
      (TRIM(UPPER(CUT_LIST!$F$6:$F$1000))="YES")*(N(CUT_LIST!$G$6:$G$1000)&gt;0),
      ROW(CUT_LIST!$F$6:$F$1000)-ROW(CUT_LIST!$F$6)+1
    ),
    ROWS($F$7:F646)
  ),
"")</f>
        <v/>
      </c>
    </row>
    <row r="647" spans="1:6">
      <c r="A647" t="str" cm="1">
        <f t="array" ref="A647">IF($F647="","",INDEX(CUT_LIST!$A$6:$A$1000,$F647))</f>
        <v/>
      </c>
      <c r="B647" t="str" cm="1">
        <f t="array" ref="B647">IF($F647="","",INDEX(CUT_LIST!$B$6:$B$1000,$F647))</f>
        <v/>
      </c>
      <c r="C647" t="str" cm="1">
        <f t="array" ref="C647">IF($F647="","",INDEX(CUT_LIST!$C$6:$C$1000,$F647))</f>
        <v/>
      </c>
      <c r="D647" t="str">
        <f>IF($F647="","",
  MIN(
    INDEX(CUT_LIST!$D$6:$D$1000,$F647),
    N(INDEX(CUT_LIST!$G$6:$G$1000,$F647))
  )
)</f>
        <v/>
      </c>
      <c r="E647" t="str" cm="1">
        <f t="array" ref="E647">IF($F647="","",INDEX(CUT_LIST!$H$6:$H$1000,$F647))</f>
        <v/>
      </c>
      <c r="F647" t="str" cm="1">
        <f t="array" ref="F647">IFERROR(
  SMALL(
    IF(
      (TRIM(UPPER(CUT_LIST!$F$6:$F$1000))="YES")*(N(CUT_LIST!$G$6:$G$1000)&gt;0),
      ROW(CUT_LIST!$F$6:$F$1000)-ROW(CUT_LIST!$F$6)+1
    ),
    ROWS($F$7:F647)
  ),
"")</f>
        <v/>
      </c>
    </row>
    <row r="648" spans="1:6">
      <c r="A648" t="str" cm="1">
        <f t="array" ref="A648">IF($F648="","",INDEX(CUT_LIST!$A$6:$A$1000,$F648))</f>
        <v/>
      </c>
      <c r="B648" t="str" cm="1">
        <f t="array" ref="B648">IF($F648="","",INDEX(CUT_LIST!$B$6:$B$1000,$F648))</f>
        <v/>
      </c>
      <c r="C648" t="str" cm="1">
        <f t="array" ref="C648">IF($F648="","",INDEX(CUT_LIST!$C$6:$C$1000,$F648))</f>
        <v/>
      </c>
      <c r="D648" t="str">
        <f>IF($F648="","",
  MIN(
    INDEX(CUT_LIST!$D$6:$D$1000,$F648),
    N(INDEX(CUT_LIST!$G$6:$G$1000,$F648))
  )
)</f>
        <v/>
      </c>
      <c r="E648" t="str" cm="1">
        <f t="array" ref="E648">IF($F648="","",INDEX(CUT_LIST!$H$6:$H$1000,$F648))</f>
        <v/>
      </c>
      <c r="F648" t="str" cm="1">
        <f t="array" ref="F648">IFERROR(
  SMALL(
    IF(
      (TRIM(UPPER(CUT_LIST!$F$6:$F$1000))="YES")*(N(CUT_LIST!$G$6:$G$1000)&gt;0),
      ROW(CUT_LIST!$F$6:$F$1000)-ROW(CUT_LIST!$F$6)+1
    ),
    ROWS($F$7:F648)
  ),
"")</f>
        <v/>
      </c>
    </row>
    <row r="649" spans="1:6">
      <c r="A649" t="str" cm="1">
        <f t="array" ref="A649">IF($F649="","",INDEX(CUT_LIST!$A$6:$A$1000,$F649))</f>
        <v/>
      </c>
      <c r="B649" t="str" cm="1">
        <f t="array" ref="B649">IF($F649="","",INDEX(CUT_LIST!$B$6:$B$1000,$F649))</f>
        <v/>
      </c>
      <c r="C649" t="str" cm="1">
        <f t="array" ref="C649">IF($F649="","",INDEX(CUT_LIST!$C$6:$C$1000,$F649))</f>
        <v/>
      </c>
      <c r="D649" t="str">
        <f>IF($F649="","",
  MIN(
    INDEX(CUT_LIST!$D$6:$D$1000,$F649),
    N(INDEX(CUT_LIST!$G$6:$G$1000,$F649))
  )
)</f>
        <v/>
      </c>
      <c r="E649" t="str" cm="1">
        <f t="array" ref="E649">IF($F649="","",INDEX(CUT_LIST!$H$6:$H$1000,$F649))</f>
        <v/>
      </c>
      <c r="F649" t="str" cm="1">
        <f t="array" ref="F649">IFERROR(
  SMALL(
    IF(
      (TRIM(UPPER(CUT_LIST!$F$6:$F$1000))="YES")*(N(CUT_LIST!$G$6:$G$1000)&gt;0),
      ROW(CUT_LIST!$F$6:$F$1000)-ROW(CUT_LIST!$F$6)+1
    ),
    ROWS($F$7:F649)
  ),
"")</f>
        <v/>
      </c>
    </row>
    <row r="650" spans="1:6">
      <c r="A650" t="str" cm="1">
        <f t="array" ref="A650">IF($F650="","",INDEX(CUT_LIST!$A$6:$A$1000,$F650))</f>
        <v/>
      </c>
      <c r="B650" t="str" cm="1">
        <f t="array" ref="B650">IF($F650="","",INDEX(CUT_LIST!$B$6:$B$1000,$F650))</f>
        <v/>
      </c>
      <c r="C650" t="str" cm="1">
        <f t="array" ref="C650">IF($F650="","",INDEX(CUT_LIST!$C$6:$C$1000,$F650))</f>
        <v/>
      </c>
      <c r="D650" t="str">
        <f>IF($F650="","",
  MIN(
    INDEX(CUT_LIST!$D$6:$D$1000,$F650),
    N(INDEX(CUT_LIST!$G$6:$G$1000,$F650))
  )
)</f>
        <v/>
      </c>
      <c r="E650" t="str" cm="1">
        <f t="array" ref="E650">IF($F650="","",INDEX(CUT_LIST!$H$6:$H$1000,$F650))</f>
        <v/>
      </c>
      <c r="F650" t="str" cm="1">
        <f t="array" ref="F650">IFERROR(
  SMALL(
    IF(
      (TRIM(UPPER(CUT_LIST!$F$6:$F$1000))="YES")*(N(CUT_LIST!$G$6:$G$1000)&gt;0),
      ROW(CUT_LIST!$F$6:$F$1000)-ROW(CUT_LIST!$F$6)+1
    ),
    ROWS($F$7:F650)
  ),
"")</f>
        <v/>
      </c>
    </row>
    <row r="651" spans="1:6">
      <c r="A651" t="str" cm="1">
        <f t="array" ref="A651">IF($F651="","",INDEX(CUT_LIST!$A$6:$A$1000,$F651))</f>
        <v/>
      </c>
      <c r="B651" t="str" cm="1">
        <f t="array" ref="B651">IF($F651="","",INDEX(CUT_LIST!$B$6:$B$1000,$F651))</f>
        <v/>
      </c>
      <c r="C651" t="str" cm="1">
        <f t="array" ref="C651">IF($F651="","",INDEX(CUT_LIST!$C$6:$C$1000,$F651))</f>
        <v/>
      </c>
      <c r="D651" t="str">
        <f>IF($F651="","",
  MIN(
    INDEX(CUT_LIST!$D$6:$D$1000,$F651),
    N(INDEX(CUT_LIST!$G$6:$G$1000,$F651))
  )
)</f>
        <v/>
      </c>
      <c r="E651" t="str" cm="1">
        <f t="array" ref="E651">IF($F651="","",INDEX(CUT_LIST!$H$6:$H$1000,$F651))</f>
        <v/>
      </c>
      <c r="F651" t="str" cm="1">
        <f t="array" ref="F651">IFERROR(
  SMALL(
    IF(
      (TRIM(UPPER(CUT_LIST!$F$6:$F$1000))="YES")*(N(CUT_LIST!$G$6:$G$1000)&gt;0),
      ROW(CUT_LIST!$F$6:$F$1000)-ROW(CUT_LIST!$F$6)+1
    ),
    ROWS($F$7:F651)
  ),
"")</f>
        <v/>
      </c>
    </row>
    <row r="652" spans="1:6">
      <c r="A652" t="str" cm="1">
        <f t="array" ref="A652">IF($F652="","",INDEX(CUT_LIST!$A$6:$A$1000,$F652))</f>
        <v/>
      </c>
      <c r="B652" t="str" cm="1">
        <f t="array" ref="B652">IF($F652="","",INDEX(CUT_LIST!$B$6:$B$1000,$F652))</f>
        <v/>
      </c>
      <c r="C652" t="str" cm="1">
        <f t="array" ref="C652">IF($F652="","",INDEX(CUT_LIST!$C$6:$C$1000,$F652))</f>
        <v/>
      </c>
      <c r="D652" t="str">
        <f>IF($F652="","",
  MIN(
    INDEX(CUT_LIST!$D$6:$D$1000,$F652),
    N(INDEX(CUT_LIST!$G$6:$G$1000,$F652))
  )
)</f>
        <v/>
      </c>
      <c r="E652" t="str" cm="1">
        <f t="array" ref="E652">IF($F652="","",INDEX(CUT_LIST!$H$6:$H$1000,$F652))</f>
        <v/>
      </c>
      <c r="F652" t="str" cm="1">
        <f t="array" ref="F652">IFERROR(
  SMALL(
    IF(
      (TRIM(UPPER(CUT_LIST!$F$6:$F$1000))="YES")*(N(CUT_LIST!$G$6:$G$1000)&gt;0),
      ROW(CUT_LIST!$F$6:$F$1000)-ROW(CUT_LIST!$F$6)+1
    ),
    ROWS($F$7:F652)
  ),
"")</f>
        <v/>
      </c>
    </row>
    <row r="653" spans="1:6">
      <c r="A653" t="str" cm="1">
        <f t="array" ref="A653">IF($F653="","",INDEX(CUT_LIST!$A$6:$A$1000,$F653))</f>
        <v/>
      </c>
      <c r="B653" t="str" cm="1">
        <f t="array" ref="B653">IF($F653="","",INDEX(CUT_LIST!$B$6:$B$1000,$F653))</f>
        <v/>
      </c>
      <c r="C653" t="str" cm="1">
        <f t="array" ref="C653">IF($F653="","",INDEX(CUT_LIST!$C$6:$C$1000,$F653))</f>
        <v/>
      </c>
      <c r="D653" t="str">
        <f>IF($F653="","",
  MIN(
    INDEX(CUT_LIST!$D$6:$D$1000,$F653),
    N(INDEX(CUT_LIST!$G$6:$G$1000,$F653))
  )
)</f>
        <v/>
      </c>
      <c r="E653" t="str" cm="1">
        <f t="array" ref="E653">IF($F653="","",INDEX(CUT_LIST!$H$6:$H$1000,$F653))</f>
        <v/>
      </c>
      <c r="F653" t="str" cm="1">
        <f t="array" ref="F653">IFERROR(
  SMALL(
    IF(
      (TRIM(UPPER(CUT_LIST!$F$6:$F$1000))="YES")*(N(CUT_LIST!$G$6:$G$1000)&gt;0),
      ROW(CUT_LIST!$F$6:$F$1000)-ROW(CUT_LIST!$F$6)+1
    ),
    ROWS($F$7:F653)
  ),
"")</f>
        <v/>
      </c>
    </row>
    <row r="654" spans="1:6">
      <c r="A654" t="str" cm="1">
        <f t="array" ref="A654">IF($F654="","",INDEX(CUT_LIST!$A$6:$A$1000,$F654))</f>
        <v/>
      </c>
      <c r="B654" t="str" cm="1">
        <f t="array" ref="B654">IF($F654="","",INDEX(CUT_LIST!$B$6:$B$1000,$F654))</f>
        <v/>
      </c>
      <c r="C654" t="str" cm="1">
        <f t="array" ref="C654">IF($F654="","",INDEX(CUT_LIST!$C$6:$C$1000,$F654))</f>
        <v/>
      </c>
      <c r="D654" t="str">
        <f>IF($F654="","",
  MIN(
    INDEX(CUT_LIST!$D$6:$D$1000,$F654),
    N(INDEX(CUT_LIST!$G$6:$G$1000,$F654))
  )
)</f>
        <v/>
      </c>
      <c r="E654" t="str" cm="1">
        <f t="array" ref="E654">IF($F654="","",INDEX(CUT_LIST!$H$6:$H$1000,$F654))</f>
        <v/>
      </c>
      <c r="F654" t="str" cm="1">
        <f t="array" ref="F654">IFERROR(
  SMALL(
    IF(
      (TRIM(UPPER(CUT_LIST!$F$6:$F$1000))="YES")*(N(CUT_LIST!$G$6:$G$1000)&gt;0),
      ROW(CUT_LIST!$F$6:$F$1000)-ROW(CUT_LIST!$F$6)+1
    ),
    ROWS($F$7:F654)
  ),
"")</f>
        <v/>
      </c>
    </row>
    <row r="655" spans="1:6">
      <c r="A655" t="str" cm="1">
        <f t="array" ref="A655">IF($F655="","",INDEX(CUT_LIST!$A$6:$A$1000,$F655))</f>
        <v/>
      </c>
      <c r="B655" t="str" cm="1">
        <f t="array" ref="B655">IF($F655="","",INDEX(CUT_LIST!$B$6:$B$1000,$F655))</f>
        <v/>
      </c>
      <c r="C655" t="str" cm="1">
        <f t="array" ref="C655">IF($F655="","",INDEX(CUT_LIST!$C$6:$C$1000,$F655))</f>
        <v/>
      </c>
      <c r="D655" t="str">
        <f>IF($F655="","",
  MIN(
    INDEX(CUT_LIST!$D$6:$D$1000,$F655),
    N(INDEX(CUT_LIST!$G$6:$G$1000,$F655))
  )
)</f>
        <v/>
      </c>
      <c r="E655" t="str" cm="1">
        <f t="array" ref="E655">IF($F655="","",INDEX(CUT_LIST!$H$6:$H$1000,$F655))</f>
        <v/>
      </c>
      <c r="F655" t="str" cm="1">
        <f t="array" ref="F655">IFERROR(
  SMALL(
    IF(
      (TRIM(UPPER(CUT_LIST!$F$6:$F$1000))="YES")*(N(CUT_LIST!$G$6:$G$1000)&gt;0),
      ROW(CUT_LIST!$F$6:$F$1000)-ROW(CUT_LIST!$F$6)+1
    ),
    ROWS($F$7:F655)
  ),
"")</f>
        <v/>
      </c>
    </row>
    <row r="656" spans="1:6">
      <c r="A656" t="str" cm="1">
        <f t="array" ref="A656">IF($F656="","",INDEX(CUT_LIST!$A$6:$A$1000,$F656))</f>
        <v/>
      </c>
      <c r="B656" t="str" cm="1">
        <f t="array" ref="B656">IF($F656="","",INDEX(CUT_LIST!$B$6:$B$1000,$F656))</f>
        <v/>
      </c>
      <c r="C656" t="str" cm="1">
        <f t="array" ref="C656">IF($F656="","",INDEX(CUT_LIST!$C$6:$C$1000,$F656))</f>
        <v/>
      </c>
      <c r="D656" t="str">
        <f>IF($F656="","",
  MIN(
    INDEX(CUT_LIST!$D$6:$D$1000,$F656),
    N(INDEX(CUT_LIST!$G$6:$G$1000,$F656))
  )
)</f>
        <v/>
      </c>
      <c r="E656" t="str" cm="1">
        <f t="array" ref="E656">IF($F656="","",INDEX(CUT_LIST!$H$6:$H$1000,$F656))</f>
        <v/>
      </c>
      <c r="F656" t="str" cm="1">
        <f t="array" ref="F656">IFERROR(
  SMALL(
    IF(
      (TRIM(UPPER(CUT_LIST!$F$6:$F$1000))="YES")*(N(CUT_LIST!$G$6:$G$1000)&gt;0),
      ROW(CUT_LIST!$F$6:$F$1000)-ROW(CUT_LIST!$F$6)+1
    ),
    ROWS($F$7:F656)
  ),
"")</f>
        <v/>
      </c>
    </row>
    <row r="657" spans="1:6">
      <c r="A657" t="str" cm="1">
        <f t="array" ref="A657">IF($F657="","",INDEX(CUT_LIST!$A$6:$A$1000,$F657))</f>
        <v/>
      </c>
      <c r="B657" t="str" cm="1">
        <f t="array" ref="B657">IF($F657="","",INDEX(CUT_LIST!$B$6:$B$1000,$F657))</f>
        <v/>
      </c>
      <c r="C657" t="str" cm="1">
        <f t="array" ref="C657">IF($F657="","",INDEX(CUT_LIST!$C$6:$C$1000,$F657))</f>
        <v/>
      </c>
      <c r="D657" t="str">
        <f>IF($F657="","",
  MIN(
    INDEX(CUT_LIST!$D$6:$D$1000,$F657),
    N(INDEX(CUT_LIST!$G$6:$G$1000,$F657))
  )
)</f>
        <v/>
      </c>
      <c r="E657" t="str" cm="1">
        <f t="array" ref="E657">IF($F657="","",INDEX(CUT_LIST!$H$6:$H$1000,$F657))</f>
        <v/>
      </c>
      <c r="F657" t="str" cm="1">
        <f t="array" ref="F657">IFERROR(
  SMALL(
    IF(
      (TRIM(UPPER(CUT_LIST!$F$6:$F$1000))="YES")*(N(CUT_LIST!$G$6:$G$1000)&gt;0),
      ROW(CUT_LIST!$F$6:$F$1000)-ROW(CUT_LIST!$F$6)+1
    ),
    ROWS($F$7:F657)
  ),
"")</f>
        <v/>
      </c>
    </row>
    <row r="658" spans="1:6">
      <c r="A658" t="str" cm="1">
        <f t="array" ref="A658">IF($F658="","",INDEX(CUT_LIST!$A$6:$A$1000,$F658))</f>
        <v/>
      </c>
      <c r="B658" t="str" cm="1">
        <f t="array" ref="B658">IF($F658="","",INDEX(CUT_LIST!$B$6:$B$1000,$F658))</f>
        <v/>
      </c>
      <c r="C658" t="str" cm="1">
        <f t="array" ref="C658">IF($F658="","",INDEX(CUT_LIST!$C$6:$C$1000,$F658))</f>
        <v/>
      </c>
      <c r="D658" t="str">
        <f>IF($F658="","",
  MIN(
    INDEX(CUT_LIST!$D$6:$D$1000,$F658),
    N(INDEX(CUT_LIST!$G$6:$G$1000,$F658))
  )
)</f>
        <v/>
      </c>
      <c r="E658" t="str" cm="1">
        <f t="array" ref="E658">IF($F658="","",INDEX(CUT_LIST!$H$6:$H$1000,$F658))</f>
        <v/>
      </c>
      <c r="F658" t="str" cm="1">
        <f t="array" ref="F658">IFERROR(
  SMALL(
    IF(
      (TRIM(UPPER(CUT_LIST!$F$6:$F$1000))="YES")*(N(CUT_LIST!$G$6:$G$1000)&gt;0),
      ROW(CUT_LIST!$F$6:$F$1000)-ROW(CUT_LIST!$F$6)+1
    ),
    ROWS($F$7:F658)
  ),
"")</f>
        <v/>
      </c>
    </row>
    <row r="659" spans="1:6">
      <c r="A659" t="str" cm="1">
        <f t="array" ref="A659">IF($F659="","",INDEX(CUT_LIST!$A$6:$A$1000,$F659))</f>
        <v/>
      </c>
      <c r="B659" t="str" cm="1">
        <f t="array" ref="B659">IF($F659="","",INDEX(CUT_LIST!$B$6:$B$1000,$F659))</f>
        <v/>
      </c>
      <c r="C659" t="str" cm="1">
        <f t="array" ref="C659">IF($F659="","",INDEX(CUT_LIST!$C$6:$C$1000,$F659))</f>
        <v/>
      </c>
      <c r="D659" t="str">
        <f>IF($F659="","",
  MIN(
    INDEX(CUT_LIST!$D$6:$D$1000,$F659),
    N(INDEX(CUT_LIST!$G$6:$G$1000,$F659))
  )
)</f>
        <v/>
      </c>
      <c r="E659" t="str" cm="1">
        <f t="array" ref="E659">IF($F659="","",INDEX(CUT_LIST!$H$6:$H$1000,$F659))</f>
        <v/>
      </c>
      <c r="F659" t="str" cm="1">
        <f t="array" ref="F659">IFERROR(
  SMALL(
    IF(
      (TRIM(UPPER(CUT_LIST!$F$6:$F$1000))="YES")*(N(CUT_LIST!$G$6:$G$1000)&gt;0),
      ROW(CUT_LIST!$F$6:$F$1000)-ROW(CUT_LIST!$F$6)+1
    ),
    ROWS($F$7:F659)
  ),
"")</f>
        <v/>
      </c>
    </row>
    <row r="660" spans="1:6">
      <c r="A660" t="str" cm="1">
        <f t="array" ref="A660">IF($F660="","",INDEX(CUT_LIST!$A$6:$A$1000,$F660))</f>
        <v/>
      </c>
      <c r="B660" t="str" cm="1">
        <f t="array" ref="B660">IF($F660="","",INDEX(CUT_LIST!$B$6:$B$1000,$F660))</f>
        <v/>
      </c>
      <c r="C660" t="str" cm="1">
        <f t="array" ref="C660">IF($F660="","",INDEX(CUT_LIST!$C$6:$C$1000,$F660))</f>
        <v/>
      </c>
      <c r="D660" t="str">
        <f>IF($F660="","",
  MIN(
    INDEX(CUT_LIST!$D$6:$D$1000,$F660),
    N(INDEX(CUT_LIST!$G$6:$G$1000,$F660))
  )
)</f>
        <v/>
      </c>
      <c r="E660" t="str" cm="1">
        <f t="array" ref="E660">IF($F660="","",INDEX(CUT_LIST!$H$6:$H$1000,$F660))</f>
        <v/>
      </c>
      <c r="F660" t="str" cm="1">
        <f t="array" ref="F660">IFERROR(
  SMALL(
    IF(
      (TRIM(UPPER(CUT_LIST!$F$6:$F$1000))="YES")*(N(CUT_LIST!$G$6:$G$1000)&gt;0),
      ROW(CUT_LIST!$F$6:$F$1000)-ROW(CUT_LIST!$F$6)+1
    ),
    ROWS($F$7:F660)
  ),
"")</f>
        <v/>
      </c>
    </row>
    <row r="661" spans="1:6">
      <c r="A661" t="str" cm="1">
        <f t="array" ref="A661">IF($F661="","",INDEX(CUT_LIST!$A$6:$A$1000,$F661))</f>
        <v/>
      </c>
      <c r="B661" t="str" cm="1">
        <f t="array" ref="B661">IF($F661="","",INDEX(CUT_LIST!$B$6:$B$1000,$F661))</f>
        <v/>
      </c>
      <c r="C661" t="str" cm="1">
        <f t="array" ref="C661">IF($F661="","",INDEX(CUT_LIST!$C$6:$C$1000,$F661))</f>
        <v/>
      </c>
      <c r="D661" t="str">
        <f>IF($F661="","",
  MIN(
    INDEX(CUT_LIST!$D$6:$D$1000,$F661),
    N(INDEX(CUT_LIST!$G$6:$G$1000,$F661))
  )
)</f>
        <v/>
      </c>
      <c r="E661" t="str" cm="1">
        <f t="array" ref="E661">IF($F661="","",INDEX(CUT_LIST!$H$6:$H$1000,$F661))</f>
        <v/>
      </c>
      <c r="F661" t="str" cm="1">
        <f t="array" ref="F661">IFERROR(
  SMALL(
    IF(
      (TRIM(UPPER(CUT_LIST!$F$6:$F$1000))="YES")*(N(CUT_LIST!$G$6:$G$1000)&gt;0),
      ROW(CUT_LIST!$F$6:$F$1000)-ROW(CUT_LIST!$F$6)+1
    ),
    ROWS($F$7:F661)
  ),
"")</f>
        <v/>
      </c>
    </row>
    <row r="662" spans="1:6">
      <c r="A662" t="str" cm="1">
        <f t="array" ref="A662">IF($F662="","",INDEX(CUT_LIST!$A$6:$A$1000,$F662))</f>
        <v/>
      </c>
      <c r="B662" t="str" cm="1">
        <f t="array" ref="B662">IF($F662="","",INDEX(CUT_LIST!$B$6:$B$1000,$F662))</f>
        <v/>
      </c>
      <c r="C662" t="str" cm="1">
        <f t="array" ref="C662">IF($F662="","",INDEX(CUT_LIST!$C$6:$C$1000,$F662))</f>
        <v/>
      </c>
      <c r="D662" t="str">
        <f>IF($F662="","",
  MIN(
    INDEX(CUT_LIST!$D$6:$D$1000,$F662),
    N(INDEX(CUT_LIST!$G$6:$G$1000,$F662))
  )
)</f>
        <v/>
      </c>
      <c r="E662" t="str" cm="1">
        <f t="array" ref="E662">IF($F662="","",INDEX(CUT_LIST!$H$6:$H$1000,$F662))</f>
        <v/>
      </c>
      <c r="F662" t="str" cm="1">
        <f t="array" ref="F662">IFERROR(
  SMALL(
    IF(
      (TRIM(UPPER(CUT_LIST!$F$6:$F$1000))="YES")*(N(CUT_LIST!$G$6:$G$1000)&gt;0),
      ROW(CUT_LIST!$F$6:$F$1000)-ROW(CUT_LIST!$F$6)+1
    ),
    ROWS($F$7:F662)
  ),
"")</f>
        <v/>
      </c>
    </row>
    <row r="663" spans="1:6">
      <c r="A663" t="str" cm="1">
        <f t="array" ref="A663">IF($F663="","",INDEX(CUT_LIST!$A$6:$A$1000,$F663))</f>
        <v/>
      </c>
      <c r="B663" t="str" cm="1">
        <f t="array" ref="B663">IF($F663="","",INDEX(CUT_LIST!$B$6:$B$1000,$F663))</f>
        <v/>
      </c>
      <c r="C663" t="str" cm="1">
        <f t="array" ref="C663">IF($F663="","",INDEX(CUT_LIST!$C$6:$C$1000,$F663))</f>
        <v/>
      </c>
      <c r="D663" t="str">
        <f>IF($F663="","",
  MIN(
    INDEX(CUT_LIST!$D$6:$D$1000,$F663),
    N(INDEX(CUT_LIST!$G$6:$G$1000,$F663))
  )
)</f>
        <v/>
      </c>
      <c r="E663" t="str" cm="1">
        <f t="array" ref="E663">IF($F663="","",INDEX(CUT_LIST!$H$6:$H$1000,$F663))</f>
        <v/>
      </c>
      <c r="F663" t="str" cm="1">
        <f t="array" ref="F663">IFERROR(
  SMALL(
    IF(
      (TRIM(UPPER(CUT_LIST!$F$6:$F$1000))="YES")*(N(CUT_LIST!$G$6:$G$1000)&gt;0),
      ROW(CUT_LIST!$F$6:$F$1000)-ROW(CUT_LIST!$F$6)+1
    ),
    ROWS($F$7:F663)
  ),
"")</f>
        <v/>
      </c>
    </row>
    <row r="664" spans="1:6">
      <c r="A664" t="str" cm="1">
        <f t="array" ref="A664">IF($F664="","",INDEX(CUT_LIST!$A$6:$A$1000,$F664))</f>
        <v/>
      </c>
      <c r="B664" t="str" cm="1">
        <f t="array" ref="B664">IF($F664="","",INDEX(CUT_LIST!$B$6:$B$1000,$F664))</f>
        <v/>
      </c>
      <c r="C664" t="str" cm="1">
        <f t="array" ref="C664">IF($F664="","",INDEX(CUT_LIST!$C$6:$C$1000,$F664))</f>
        <v/>
      </c>
      <c r="D664" t="str">
        <f>IF($F664="","",
  MIN(
    INDEX(CUT_LIST!$D$6:$D$1000,$F664),
    N(INDEX(CUT_LIST!$G$6:$G$1000,$F664))
  )
)</f>
        <v/>
      </c>
      <c r="E664" t="str" cm="1">
        <f t="array" ref="E664">IF($F664="","",INDEX(CUT_LIST!$H$6:$H$1000,$F664))</f>
        <v/>
      </c>
      <c r="F664" t="str" cm="1">
        <f t="array" ref="F664">IFERROR(
  SMALL(
    IF(
      (TRIM(UPPER(CUT_LIST!$F$6:$F$1000))="YES")*(N(CUT_LIST!$G$6:$G$1000)&gt;0),
      ROW(CUT_LIST!$F$6:$F$1000)-ROW(CUT_LIST!$F$6)+1
    ),
    ROWS($F$7:F664)
  ),
"")</f>
        <v/>
      </c>
    </row>
    <row r="665" spans="1:6">
      <c r="A665" t="str" cm="1">
        <f t="array" ref="A665">IF($F665="","",INDEX(CUT_LIST!$A$6:$A$1000,$F665))</f>
        <v/>
      </c>
      <c r="B665" t="str" cm="1">
        <f t="array" ref="B665">IF($F665="","",INDEX(CUT_LIST!$B$6:$B$1000,$F665))</f>
        <v/>
      </c>
      <c r="C665" t="str" cm="1">
        <f t="array" ref="C665">IF($F665="","",INDEX(CUT_LIST!$C$6:$C$1000,$F665))</f>
        <v/>
      </c>
      <c r="D665" t="str">
        <f>IF($F665="","",
  MIN(
    INDEX(CUT_LIST!$D$6:$D$1000,$F665),
    N(INDEX(CUT_LIST!$G$6:$G$1000,$F665))
  )
)</f>
        <v/>
      </c>
      <c r="E665" t="str" cm="1">
        <f t="array" ref="E665">IF($F665="","",INDEX(CUT_LIST!$H$6:$H$1000,$F665))</f>
        <v/>
      </c>
      <c r="F665" t="str" cm="1">
        <f t="array" ref="F665">IFERROR(
  SMALL(
    IF(
      (TRIM(UPPER(CUT_LIST!$F$6:$F$1000))="YES")*(N(CUT_LIST!$G$6:$G$1000)&gt;0),
      ROW(CUT_LIST!$F$6:$F$1000)-ROW(CUT_LIST!$F$6)+1
    ),
    ROWS($F$7:F665)
  ),
"")</f>
        <v/>
      </c>
    </row>
    <row r="666" spans="1:6">
      <c r="A666" t="str" cm="1">
        <f t="array" ref="A666">IF($F666="","",INDEX(CUT_LIST!$A$6:$A$1000,$F666))</f>
        <v/>
      </c>
      <c r="B666" t="str" cm="1">
        <f t="array" ref="B666">IF($F666="","",INDEX(CUT_LIST!$B$6:$B$1000,$F666))</f>
        <v/>
      </c>
      <c r="C666" t="str" cm="1">
        <f t="array" ref="C666">IF($F666="","",INDEX(CUT_LIST!$C$6:$C$1000,$F666))</f>
        <v/>
      </c>
      <c r="D666" t="str">
        <f>IF($F666="","",
  MIN(
    INDEX(CUT_LIST!$D$6:$D$1000,$F666),
    N(INDEX(CUT_LIST!$G$6:$G$1000,$F666))
  )
)</f>
        <v/>
      </c>
      <c r="E666" t="str" cm="1">
        <f t="array" ref="E666">IF($F666="","",INDEX(CUT_LIST!$H$6:$H$1000,$F666))</f>
        <v/>
      </c>
      <c r="F666" t="str" cm="1">
        <f t="array" ref="F666">IFERROR(
  SMALL(
    IF(
      (TRIM(UPPER(CUT_LIST!$F$6:$F$1000))="YES")*(N(CUT_LIST!$G$6:$G$1000)&gt;0),
      ROW(CUT_LIST!$F$6:$F$1000)-ROW(CUT_LIST!$F$6)+1
    ),
    ROWS($F$7:F666)
  ),
"")</f>
        <v/>
      </c>
    </row>
    <row r="667" spans="1:6">
      <c r="A667" t="str" cm="1">
        <f t="array" ref="A667">IF($F667="","",INDEX(CUT_LIST!$A$6:$A$1000,$F667))</f>
        <v/>
      </c>
      <c r="B667" t="str" cm="1">
        <f t="array" ref="B667">IF($F667="","",INDEX(CUT_LIST!$B$6:$B$1000,$F667))</f>
        <v/>
      </c>
      <c r="C667" t="str" cm="1">
        <f t="array" ref="C667">IF($F667="","",INDEX(CUT_LIST!$C$6:$C$1000,$F667))</f>
        <v/>
      </c>
      <c r="D667" t="str">
        <f>IF($F667="","",
  MIN(
    INDEX(CUT_LIST!$D$6:$D$1000,$F667),
    N(INDEX(CUT_LIST!$G$6:$G$1000,$F667))
  )
)</f>
        <v/>
      </c>
      <c r="E667" t="str" cm="1">
        <f t="array" ref="E667">IF($F667="","",INDEX(CUT_LIST!$H$6:$H$1000,$F667))</f>
        <v/>
      </c>
      <c r="F667" t="str" cm="1">
        <f t="array" ref="F667">IFERROR(
  SMALL(
    IF(
      (TRIM(UPPER(CUT_LIST!$F$6:$F$1000))="YES")*(N(CUT_LIST!$G$6:$G$1000)&gt;0),
      ROW(CUT_LIST!$F$6:$F$1000)-ROW(CUT_LIST!$F$6)+1
    ),
    ROWS($F$7:F667)
  ),
"")</f>
        <v/>
      </c>
    </row>
    <row r="668" spans="1:6">
      <c r="A668" t="str" cm="1">
        <f t="array" ref="A668">IF($F668="","",INDEX(CUT_LIST!$A$6:$A$1000,$F668))</f>
        <v/>
      </c>
      <c r="B668" t="str" cm="1">
        <f t="array" ref="B668">IF($F668="","",INDEX(CUT_LIST!$B$6:$B$1000,$F668))</f>
        <v/>
      </c>
      <c r="C668" t="str" cm="1">
        <f t="array" ref="C668">IF($F668="","",INDEX(CUT_LIST!$C$6:$C$1000,$F668))</f>
        <v/>
      </c>
      <c r="D668" t="str">
        <f>IF($F668="","",
  MIN(
    INDEX(CUT_LIST!$D$6:$D$1000,$F668),
    N(INDEX(CUT_LIST!$G$6:$G$1000,$F668))
  )
)</f>
        <v/>
      </c>
      <c r="E668" t="str" cm="1">
        <f t="array" ref="E668">IF($F668="","",INDEX(CUT_LIST!$H$6:$H$1000,$F668))</f>
        <v/>
      </c>
      <c r="F668" t="str" cm="1">
        <f t="array" ref="F668">IFERROR(
  SMALL(
    IF(
      (TRIM(UPPER(CUT_LIST!$F$6:$F$1000))="YES")*(N(CUT_LIST!$G$6:$G$1000)&gt;0),
      ROW(CUT_LIST!$F$6:$F$1000)-ROW(CUT_LIST!$F$6)+1
    ),
    ROWS($F$7:F668)
  ),
"")</f>
        <v/>
      </c>
    </row>
    <row r="669" spans="1:6">
      <c r="A669" t="str" cm="1">
        <f t="array" ref="A669">IF($F669="","",INDEX(CUT_LIST!$A$6:$A$1000,$F669))</f>
        <v/>
      </c>
      <c r="B669" t="str" cm="1">
        <f t="array" ref="B669">IF($F669="","",INDEX(CUT_LIST!$B$6:$B$1000,$F669))</f>
        <v/>
      </c>
      <c r="C669" t="str" cm="1">
        <f t="array" ref="C669">IF($F669="","",INDEX(CUT_LIST!$C$6:$C$1000,$F669))</f>
        <v/>
      </c>
      <c r="D669" t="str">
        <f>IF($F669="","",
  MIN(
    INDEX(CUT_LIST!$D$6:$D$1000,$F669),
    N(INDEX(CUT_LIST!$G$6:$G$1000,$F669))
  )
)</f>
        <v/>
      </c>
      <c r="E669" t="str" cm="1">
        <f t="array" ref="E669">IF($F669="","",INDEX(CUT_LIST!$H$6:$H$1000,$F669))</f>
        <v/>
      </c>
      <c r="F669" t="str" cm="1">
        <f t="array" ref="F669">IFERROR(
  SMALL(
    IF(
      (TRIM(UPPER(CUT_LIST!$F$6:$F$1000))="YES")*(N(CUT_LIST!$G$6:$G$1000)&gt;0),
      ROW(CUT_LIST!$F$6:$F$1000)-ROW(CUT_LIST!$F$6)+1
    ),
    ROWS($F$7:F669)
  ),
"")</f>
        <v/>
      </c>
    </row>
    <row r="670" spans="1:6">
      <c r="A670" t="str" cm="1">
        <f t="array" ref="A670">IF($F670="","",INDEX(CUT_LIST!$A$6:$A$1000,$F670))</f>
        <v/>
      </c>
      <c r="B670" t="str" cm="1">
        <f t="array" ref="B670">IF($F670="","",INDEX(CUT_LIST!$B$6:$B$1000,$F670))</f>
        <v/>
      </c>
      <c r="C670" t="str" cm="1">
        <f t="array" ref="C670">IF($F670="","",INDEX(CUT_LIST!$C$6:$C$1000,$F670))</f>
        <v/>
      </c>
      <c r="D670" t="str">
        <f>IF($F670="","",
  MIN(
    INDEX(CUT_LIST!$D$6:$D$1000,$F670),
    N(INDEX(CUT_LIST!$G$6:$G$1000,$F670))
  )
)</f>
        <v/>
      </c>
      <c r="E670" t="str" cm="1">
        <f t="array" ref="E670">IF($F670="","",INDEX(CUT_LIST!$H$6:$H$1000,$F670))</f>
        <v/>
      </c>
      <c r="F670" t="str" cm="1">
        <f t="array" ref="F670">IFERROR(
  SMALL(
    IF(
      (TRIM(UPPER(CUT_LIST!$F$6:$F$1000))="YES")*(N(CUT_LIST!$G$6:$G$1000)&gt;0),
      ROW(CUT_LIST!$F$6:$F$1000)-ROW(CUT_LIST!$F$6)+1
    ),
    ROWS($F$7:F670)
  ),
"")</f>
        <v/>
      </c>
    </row>
    <row r="671" spans="1:6">
      <c r="A671" t="str" cm="1">
        <f t="array" ref="A671">IF($F671="","",INDEX(CUT_LIST!$A$6:$A$1000,$F671))</f>
        <v/>
      </c>
      <c r="B671" t="str" cm="1">
        <f t="array" ref="B671">IF($F671="","",INDEX(CUT_LIST!$B$6:$B$1000,$F671))</f>
        <v/>
      </c>
      <c r="C671" t="str" cm="1">
        <f t="array" ref="C671">IF($F671="","",INDEX(CUT_LIST!$C$6:$C$1000,$F671))</f>
        <v/>
      </c>
      <c r="D671" t="str">
        <f>IF($F671="","",
  MIN(
    INDEX(CUT_LIST!$D$6:$D$1000,$F671),
    N(INDEX(CUT_LIST!$G$6:$G$1000,$F671))
  )
)</f>
        <v/>
      </c>
      <c r="E671" t="str" cm="1">
        <f t="array" ref="E671">IF($F671="","",INDEX(CUT_LIST!$H$6:$H$1000,$F671))</f>
        <v/>
      </c>
      <c r="F671" t="str" cm="1">
        <f t="array" ref="F671">IFERROR(
  SMALL(
    IF(
      (TRIM(UPPER(CUT_LIST!$F$6:$F$1000))="YES")*(N(CUT_LIST!$G$6:$G$1000)&gt;0),
      ROW(CUT_LIST!$F$6:$F$1000)-ROW(CUT_LIST!$F$6)+1
    ),
    ROWS($F$7:F671)
  ),
"")</f>
        <v/>
      </c>
    </row>
    <row r="672" spans="1:6">
      <c r="A672" t="str" cm="1">
        <f t="array" ref="A672">IF($F672="","",INDEX(CUT_LIST!$A$6:$A$1000,$F672))</f>
        <v/>
      </c>
      <c r="B672" t="str" cm="1">
        <f t="array" ref="B672">IF($F672="","",INDEX(CUT_LIST!$B$6:$B$1000,$F672))</f>
        <v/>
      </c>
      <c r="C672" t="str" cm="1">
        <f t="array" ref="C672">IF($F672="","",INDEX(CUT_LIST!$C$6:$C$1000,$F672))</f>
        <v/>
      </c>
      <c r="D672" t="str">
        <f>IF($F672="","",
  MIN(
    INDEX(CUT_LIST!$D$6:$D$1000,$F672),
    N(INDEX(CUT_LIST!$G$6:$G$1000,$F672))
  )
)</f>
        <v/>
      </c>
      <c r="E672" t="str" cm="1">
        <f t="array" ref="E672">IF($F672="","",INDEX(CUT_LIST!$H$6:$H$1000,$F672))</f>
        <v/>
      </c>
      <c r="F672" t="str" cm="1">
        <f t="array" ref="F672">IFERROR(
  SMALL(
    IF(
      (TRIM(UPPER(CUT_LIST!$F$6:$F$1000))="YES")*(N(CUT_LIST!$G$6:$G$1000)&gt;0),
      ROW(CUT_LIST!$F$6:$F$1000)-ROW(CUT_LIST!$F$6)+1
    ),
    ROWS($F$7:F672)
  ),
"")</f>
        <v/>
      </c>
    </row>
    <row r="673" spans="1:6">
      <c r="A673" t="str" cm="1">
        <f t="array" ref="A673">IF($F673="","",INDEX(CUT_LIST!$A$6:$A$1000,$F673))</f>
        <v/>
      </c>
      <c r="B673" t="str" cm="1">
        <f t="array" ref="B673">IF($F673="","",INDEX(CUT_LIST!$B$6:$B$1000,$F673))</f>
        <v/>
      </c>
      <c r="C673" t="str" cm="1">
        <f t="array" ref="C673">IF($F673="","",INDEX(CUT_LIST!$C$6:$C$1000,$F673))</f>
        <v/>
      </c>
      <c r="D673" t="str">
        <f>IF($F673="","",
  MIN(
    INDEX(CUT_LIST!$D$6:$D$1000,$F673),
    N(INDEX(CUT_LIST!$G$6:$G$1000,$F673))
  )
)</f>
        <v/>
      </c>
      <c r="E673" t="str" cm="1">
        <f t="array" ref="E673">IF($F673="","",INDEX(CUT_LIST!$H$6:$H$1000,$F673))</f>
        <v/>
      </c>
      <c r="F673" t="str" cm="1">
        <f t="array" ref="F673">IFERROR(
  SMALL(
    IF(
      (TRIM(UPPER(CUT_LIST!$F$6:$F$1000))="YES")*(N(CUT_LIST!$G$6:$G$1000)&gt;0),
      ROW(CUT_LIST!$F$6:$F$1000)-ROW(CUT_LIST!$F$6)+1
    ),
    ROWS($F$7:F673)
  ),
"")</f>
        <v/>
      </c>
    </row>
    <row r="674" spans="1:6">
      <c r="A674" t="str" cm="1">
        <f t="array" ref="A674">IF($F674="","",INDEX(CUT_LIST!$A$6:$A$1000,$F674))</f>
        <v/>
      </c>
      <c r="B674" t="str" cm="1">
        <f t="array" ref="B674">IF($F674="","",INDEX(CUT_LIST!$B$6:$B$1000,$F674))</f>
        <v/>
      </c>
      <c r="C674" t="str" cm="1">
        <f t="array" ref="C674">IF($F674="","",INDEX(CUT_LIST!$C$6:$C$1000,$F674))</f>
        <v/>
      </c>
      <c r="D674" t="str">
        <f>IF($F674="","",
  MIN(
    INDEX(CUT_LIST!$D$6:$D$1000,$F674),
    N(INDEX(CUT_LIST!$G$6:$G$1000,$F674))
  )
)</f>
        <v/>
      </c>
      <c r="E674" t="str" cm="1">
        <f t="array" ref="E674">IF($F674="","",INDEX(CUT_LIST!$H$6:$H$1000,$F674))</f>
        <v/>
      </c>
      <c r="F674" t="str" cm="1">
        <f t="array" ref="F674">IFERROR(
  SMALL(
    IF(
      (TRIM(UPPER(CUT_LIST!$F$6:$F$1000))="YES")*(N(CUT_LIST!$G$6:$G$1000)&gt;0),
      ROW(CUT_LIST!$F$6:$F$1000)-ROW(CUT_LIST!$F$6)+1
    ),
    ROWS($F$7:F674)
  ),
"")</f>
        <v/>
      </c>
    </row>
    <row r="675" spans="1:6">
      <c r="A675" t="str" cm="1">
        <f t="array" ref="A675">IF($F675="","",INDEX(CUT_LIST!$A$6:$A$1000,$F675))</f>
        <v/>
      </c>
      <c r="B675" t="str" cm="1">
        <f t="array" ref="B675">IF($F675="","",INDEX(CUT_LIST!$B$6:$B$1000,$F675))</f>
        <v/>
      </c>
      <c r="C675" t="str" cm="1">
        <f t="array" ref="C675">IF($F675="","",INDEX(CUT_LIST!$C$6:$C$1000,$F675))</f>
        <v/>
      </c>
      <c r="D675" t="str">
        <f>IF($F675="","",
  MIN(
    INDEX(CUT_LIST!$D$6:$D$1000,$F675),
    N(INDEX(CUT_LIST!$G$6:$G$1000,$F675))
  )
)</f>
        <v/>
      </c>
      <c r="E675" t="str" cm="1">
        <f t="array" ref="E675">IF($F675="","",INDEX(CUT_LIST!$H$6:$H$1000,$F675))</f>
        <v/>
      </c>
      <c r="F675" t="str" cm="1">
        <f t="array" ref="F675">IFERROR(
  SMALL(
    IF(
      (TRIM(UPPER(CUT_LIST!$F$6:$F$1000))="YES")*(N(CUT_LIST!$G$6:$G$1000)&gt;0),
      ROW(CUT_LIST!$F$6:$F$1000)-ROW(CUT_LIST!$F$6)+1
    ),
    ROWS($F$7:F675)
  ),
"")</f>
        <v/>
      </c>
    </row>
    <row r="676" spans="1:6">
      <c r="A676" t="str" cm="1">
        <f t="array" ref="A676">IF($F676="","",INDEX(CUT_LIST!$A$6:$A$1000,$F676))</f>
        <v/>
      </c>
      <c r="B676" t="str" cm="1">
        <f t="array" ref="B676">IF($F676="","",INDEX(CUT_LIST!$B$6:$B$1000,$F676))</f>
        <v/>
      </c>
      <c r="C676" t="str" cm="1">
        <f t="array" ref="C676">IF($F676="","",INDEX(CUT_LIST!$C$6:$C$1000,$F676))</f>
        <v/>
      </c>
      <c r="D676" t="str">
        <f>IF($F676="","",
  MIN(
    INDEX(CUT_LIST!$D$6:$D$1000,$F676),
    N(INDEX(CUT_LIST!$G$6:$G$1000,$F676))
  )
)</f>
        <v/>
      </c>
      <c r="E676" t="str" cm="1">
        <f t="array" ref="E676">IF($F676="","",INDEX(CUT_LIST!$H$6:$H$1000,$F676))</f>
        <v/>
      </c>
      <c r="F676" t="str" cm="1">
        <f t="array" ref="F676">IFERROR(
  SMALL(
    IF(
      (TRIM(UPPER(CUT_LIST!$F$6:$F$1000))="YES")*(N(CUT_LIST!$G$6:$G$1000)&gt;0),
      ROW(CUT_LIST!$F$6:$F$1000)-ROW(CUT_LIST!$F$6)+1
    ),
    ROWS($F$7:F676)
  ),
"")</f>
        <v/>
      </c>
    </row>
    <row r="677" spans="1:6">
      <c r="A677" t="str" cm="1">
        <f t="array" ref="A677">IF($F677="","",INDEX(CUT_LIST!$A$6:$A$1000,$F677))</f>
        <v/>
      </c>
      <c r="B677" t="str" cm="1">
        <f t="array" ref="B677">IF($F677="","",INDEX(CUT_LIST!$B$6:$B$1000,$F677))</f>
        <v/>
      </c>
      <c r="C677" t="str" cm="1">
        <f t="array" ref="C677">IF($F677="","",INDEX(CUT_LIST!$C$6:$C$1000,$F677))</f>
        <v/>
      </c>
      <c r="D677" t="str">
        <f>IF($F677="","",
  MIN(
    INDEX(CUT_LIST!$D$6:$D$1000,$F677),
    N(INDEX(CUT_LIST!$G$6:$G$1000,$F677))
  )
)</f>
        <v/>
      </c>
      <c r="E677" t="str" cm="1">
        <f t="array" ref="E677">IF($F677="","",INDEX(CUT_LIST!$H$6:$H$1000,$F677))</f>
        <v/>
      </c>
      <c r="F677" t="str" cm="1">
        <f t="array" ref="F677">IFERROR(
  SMALL(
    IF(
      (TRIM(UPPER(CUT_LIST!$F$6:$F$1000))="YES")*(N(CUT_LIST!$G$6:$G$1000)&gt;0),
      ROW(CUT_LIST!$F$6:$F$1000)-ROW(CUT_LIST!$F$6)+1
    ),
    ROWS($F$7:F677)
  ),
"")</f>
        <v/>
      </c>
    </row>
    <row r="678" spans="1:6">
      <c r="A678" t="str" cm="1">
        <f t="array" ref="A678">IF($F678="","",INDEX(CUT_LIST!$A$6:$A$1000,$F678))</f>
        <v/>
      </c>
      <c r="B678" t="str" cm="1">
        <f t="array" ref="B678">IF($F678="","",INDEX(CUT_LIST!$B$6:$B$1000,$F678))</f>
        <v/>
      </c>
      <c r="C678" t="str" cm="1">
        <f t="array" ref="C678">IF($F678="","",INDEX(CUT_LIST!$C$6:$C$1000,$F678))</f>
        <v/>
      </c>
      <c r="D678" t="str">
        <f>IF($F678="","",
  MIN(
    INDEX(CUT_LIST!$D$6:$D$1000,$F678),
    N(INDEX(CUT_LIST!$G$6:$G$1000,$F678))
  )
)</f>
        <v/>
      </c>
      <c r="E678" t="str" cm="1">
        <f t="array" ref="E678">IF($F678="","",INDEX(CUT_LIST!$H$6:$H$1000,$F678))</f>
        <v/>
      </c>
      <c r="F678" t="str" cm="1">
        <f t="array" ref="F678">IFERROR(
  SMALL(
    IF(
      (TRIM(UPPER(CUT_LIST!$F$6:$F$1000))="YES")*(N(CUT_LIST!$G$6:$G$1000)&gt;0),
      ROW(CUT_LIST!$F$6:$F$1000)-ROW(CUT_LIST!$F$6)+1
    ),
    ROWS($F$7:F678)
  ),
"")</f>
        <v/>
      </c>
    </row>
    <row r="679" spans="1:6">
      <c r="A679" t="str" cm="1">
        <f t="array" ref="A679">IF($F679="","",INDEX(CUT_LIST!$A$6:$A$1000,$F679))</f>
        <v/>
      </c>
      <c r="B679" t="str" cm="1">
        <f t="array" ref="B679">IF($F679="","",INDEX(CUT_LIST!$B$6:$B$1000,$F679))</f>
        <v/>
      </c>
      <c r="C679" t="str" cm="1">
        <f t="array" ref="C679">IF($F679="","",INDEX(CUT_LIST!$C$6:$C$1000,$F679))</f>
        <v/>
      </c>
      <c r="D679" t="str">
        <f>IF($F679="","",
  MIN(
    INDEX(CUT_LIST!$D$6:$D$1000,$F679),
    N(INDEX(CUT_LIST!$G$6:$G$1000,$F679))
  )
)</f>
        <v/>
      </c>
      <c r="E679" t="str" cm="1">
        <f t="array" ref="E679">IF($F679="","",INDEX(CUT_LIST!$H$6:$H$1000,$F679))</f>
        <v/>
      </c>
      <c r="F679" t="str" cm="1">
        <f t="array" ref="F679">IFERROR(
  SMALL(
    IF(
      (TRIM(UPPER(CUT_LIST!$F$6:$F$1000))="YES")*(N(CUT_LIST!$G$6:$G$1000)&gt;0),
      ROW(CUT_LIST!$F$6:$F$1000)-ROW(CUT_LIST!$F$6)+1
    ),
    ROWS($F$7:F679)
  ),
"")</f>
        <v/>
      </c>
    </row>
    <row r="680" spans="1:6">
      <c r="A680" t="str" cm="1">
        <f t="array" ref="A680">IF($F680="","",INDEX(CUT_LIST!$A$6:$A$1000,$F680))</f>
        <v/>
      </c>
      <c r="B680" t="str" cm="1">
        <f t="array" ref="B680">IF($F680="","",INDEX(CUT_LIST!$B$6:$B$1000,$F680))</f>
        <v/>
      </c>
      <c r="C680" t="str" cm="1">
        <f t="array" ref="C680">IF($F680="","",INDEX(CUT_LIST!$C$6:$C$1000,$F680))</f>
        <v/>
      </c>
      <c r="D680" t="str">
        <f>IF($F680="","",
  MIN(
    INDEX(CUT_LIST!$D$6:$D$1000,$F680),
    N(INDEX(CUT_LIST!$G$6:$G$1000,$F680))
  )
)</f>
        <v/>
      </c>
      <c r="E680" t="str" cm="1">
        <f t="array" ref="E680">IF($F680="","",INDEX(CUT_LIST!$H$6:$H$1000,$F680))</f>
        <v/>
      </c>
      <c r="F680" t="str" cm="1">
        <f t="array" ref="F680">IFERROR(
  SMALL(
    IF(
      (TRIM(UPPER(CUT_LIST!$F$6:$F$1000))="YES")*(N(CUT_LIST!$G$6:$G$1000)&gt;0),
      ROW(CUT_LIST!$F$6:$F$1000)-ROW(CUT_LIST!$F$6)+1
    ),
    ROWS($F$7:F680)
  ),
"")</f>
        <v/>
      </c>
    </row>
    <row r="681" spans="1:6">
      <c r="A681" t="str" cm="1">
        <f t="array" ref="A681">IF($F681="","",INDEX(CUT_LIST!$A$6:$A$1000,$F681))</f>
        <v/>
      </c>
      <c r="B681" t="str" cm="1">
        <f t="array" ref="B681">IF($F681="","",INDEX(CUT_LIST!$B$6:$B$1000,$F681))</f>
        <v/>
      </c>
      <c r="C681" t="str" cm="1">
        <f t="array" ref="C681">IF($F681="","",INDEX(CUT_LIST!$C$6:$C$1000,$F681))</f>
        <v/>
      </c>
      <c r="D681" t="str">
        <f>IF($F681="","",
  MIN(
    INDEX(CUT_LIST!$D$6:$D$1000,$F681),
    N(INDEX(CUT_LIST!$G$6:$G$1000,$F681))
  )
)</f>
        <v/>
      </c>
      <c r="E681" t="str" cm="1">
        <f t="array" ref="E681">IF($F681="","",INDEX(CUT_LIST!$H$6:$H$1000,$F681))</f>
        <v/>
      </c>
      <c r="F681" t="str" cm="1">
        <f t="array" ref="F681">IFERROR(
  SMALL(
    IF(
      (TRIM(UPPER(CUT_LIST!$F$6:$F$1000))="YES")*(N(CUT_LIST!$G$6:$G$1000)&gt;0),
      ROW(CUT_LIST!$F$6:$F$1000)-ROW(CUT_LIST!$F$6)+1
    ),
    ROWS($F$7:F681)
  ),
"")</f>
        <v/>
      </c>
    </row>
    <row r="682" spans="1:6">
      <c r="A682" t="str" cm="1">
        <f t="array" ref="A682">IF($F682="","",INDEX(CUT_LIST!$A$6:$A$1000,$F682))</f>
        <v/>
      </c>
      <c r="B682" t="str" cm="1">
        <f t="array" ref="B682">IF($F682="","",INDEX(CUT_LIST!$B$6:$B$1000,$F682))</f>
        <v/>
      </c>
      <c r="C682" t="str" cm="1">
        <f t="array" ref="C682">IF($F682="","",INDEX(CUT_LIST!$C$6:$C$1000,$F682))</f>
        <v/>
      </c>
      <c r="D682" t="str">
        <f>IF($F682="","",
  MIN(
    INDEX(CUT_LIST!$D$6:$D$1000,$F682),
    N(INDEX(CUT_LIST!$G$6:$G$1000,$F682))
  )
)</f>
        <v/>
      </c>
      <c r="E682" t="str" cm="1">
        <f t="array" ref="E682">IF($F682="","",INDEX(CUT_LIST!$H$6:$H$1000,$F682))</f>
        <v/>
      </c>
      <c r="F682" t="str" cm="1">
        <f t="array" ref="F682">IFERROR(
  SMALL(
    IF(
      (TRIM(UPPER(CUT_LIST!$F$6:$F$1000))="YES")*(N(CUT_LIST!$G$6:$G$1000)&gt;0),
      ROW(CUT_LIST!$F$6:$F$1000)-ROW(CUT_LIST!$F$6)+1
    ),
    ROWS($F$7:F682)
  ),
"")</f>
        <v/>
      </c>
    </row>
    <row r="683" spans="1:6">
      <c r="A683" t="str" cm="1">
        <f t="array" ref="A683">IF($F683="","",INDEX(CUT_LIST!$A$6:$A$1000,$F683))</f>
        <v/>
      </c>
      <c r="B683" t="str" cm="1">
        <f t="array" ref="B683">IF($F683="","",INDEX(CUT_LIST!$B$6:$B$1000,$F683))</f>
        <v/>
      </c>
      <c r="C683" t="str" cm="1">
        <f t="array" ref="C683">IF($F683="","",INDEX(CUT_LIST!$C$6:$C$1000,$F683))</f>
        <v/>
      </c>
      <c r="D683" t="str">
        <f>IF($F683="","",
  MIN(
    INDEX(CUT_LIST!$D$6:$D$1000,$F683),
    N(INDEX(CUT_LIST!$G$6:$G$1000,$F683))
  )
)</f>
        <v/>
      </c>
      <c r="E683" t="str" cm="1">
        <f t="array" ref="E683">IF($F683="","",INDEX(CUT_LIST!$H$6:$H$1000,$F683))</f>
        <v/>
      </c>
      <c r="F683" t="str" cm="1">
        <f t="array" ref="F683">IFERROR(
  SMALL(
    IF(
      (TRIM(UPPER(CUT_LIST!$F$6:$F$1000))="YES")*(N(CUT_LIST!$G$6:$G$1000)&gt;0),
      ROW(CUT_LIST!$F$6:$F$1000)-ROW(CUT_LIST!$F$6)+1
    ),
    ROWS($F$7:F683)
  ),
"")</f>
        <v/>
      </c>
    </row>
    <row r="684" spans="1:6">
      <c r="A684" t="str" cm="1">
        <f t="array" ref="A684">IF($F684="","",INDEX(CUT_LIST!$A$6:$A$1000,$F684))</f>
        <v/>
      </c>
      <c r="B684" t="str" cm="1">
        <f t="array" ref="B684">IF($F684="","",INDEX(CUT_LIST!$B$6:$B$1000,$F684))</f>
        <v/>
      </c>
      <c r="C684" t="str" cm="1">
        <f t="array" ref="C684">IF($F684="","",INDEX(CUT_LIST!$C$6:$C$1000,$F684))</f>
        <v/>
      </c>
      <c r="D684" t="str">
        <f>IF($F684="","",
  MIN(
    INDEX(CUT_LIST!$D$6:$D$1000,$F684),
    N(INDEX(CUT_LIST!$G$6:$G$1000,$F684))
  )
)</f>
        <v/>
      </c>
      <c r="E684" t="str" cm="1">
        <f t="array" ref="E684">IF($F684="","",INDEX(CUT_LIST!$H$6:$H$1000,$F684))</f>
        <v/>
      </c>
      <c r="F684" t="str" cm="1">
        <f t="array" ref="F684">IFERROR(
  SMALL(
    IF(
      (TRIM(UPPER(CUT_LIST!$F$6:$F$1000))="YES")*(N(CUT_LIST!$G$6:$G$1000)&gt;0),
      ROW(CUT_LIST!$F$6:$F$1000)-ROW(CUT_LIST!$F$6)+1
    ),
    ROWS($F$7:F684)
  ),
"")</f>
        <v/>
      </c>
    </row>
    <row r="685" spans="1:6">
      <c r="A685" t="str" cm="1">
        <f t="array" ref="A685">IF($F685="","",INDEX(CUT_LIST!$A$6:$A$1000,$F685))</f>
        <v/>
      </c>
      <c r="B685" t="str" cm="1">
        <f t="array" ref="B685">IF($F685="","",INDEX(CUT_LIST!$B$6:$B$1000,$F685))</f>
        <v/>
      </c>
      <c r="C685" t="str" cm="1">
        <f t="array" ref="C685">IF($F685="","",INDEX(CUT_LIST!$C$6:$C$1000,$F685))</f>
        <v/>
      </c>
      <c r="D685" t="str">
        <f>IF($F685="","",
  MIN(
    INDEX(CUT_LIST!$D$6:$D$1000,$F685),
    N(INDEX(CUT_LIST!$G$6:$G$1000,$F685))
  )
)</f>
        <v/>
      </c>
      <c r="E685" t="str" cm="1">
        <f t="array" ref="E685">IF($F685="","",INDEX(CUT_LIST!$H$6:$H$1000,$F685))</f>
        <v/>
      </c>
      <c r="F685" t="str" cm="1">
        <f t="array" ref="F685">IFERROR(
  SMALL(
    IF(
      (TRIM(UPPER(CUT_LIST!$F$6:$F$1000))="YES")*(N(CUT_LIST!$G$6:$G$1000)&gt;0),
      ROW(CUT_LIST!$F$6:$F$1000)-ROW(CUT_LIST!$F$6)+1
    ),
    ROWS($F$7:F685)
  ),
"")</f>
        <v/>
      </c>
    </row>
    <row r="686" spans="1:6">
      <c r="A686" t="str" cm="1">
        <f t="array" ref="A686">IF($F686="","",INDEX(CUT_LIST!$A$6:$A$1000,$F686))</f>
        <v/>
      </c>
      <c r="B686" t="str" cm="1">
        <f t="array" ref="B686">IF($F686="","",INDEX(CUT_LIST!$B$6:$B$1000,$F686))</f>
        <v/>
      </c>
      <c r="C686" t="str" cm="1">
        <f t="array" ref="C686">IF($F686="","",INDEX(CUT_LIST!$C$6:$C$1000,$F686))</f>
        <v/>
      </c>
      <c r="D686" t="str">
        <f>IF($F686="","",
  MIN(
    INDEX(CUT_LIST!$D$6:$D$1000,$F686),
    N(INDEX(CUT_LIST!$G$6:$G$1000,$F686))
  )
)</f>
        <v/>
      </c>
      <c r="E686" t="str" cm="1">
        <f t="array" ref="E686">IF($F686="","",INDEX(CUT_LIST!$H$6:$H$1000,$F686))</f>
        <v/>
      </c>
      <c r="F686" t="str" cm="1">
        <f t="array" ref="F686">IFERROR(
  SMALL(
    IF(
      (TRIM(UPPER(CUT_LIST!$F$6:$F$1000))="YES")*(N(CUT_LIST!$G$6:$G$1000)&gt;0),
      ROW(CUT_LIST!$F$6:$F$1000)-ROW(CUT_LIST!$F$6)+1
    ),
    ROWS($F$7:F686)
  ),
"")</f>
        <v/>
      </c>
    </row>
    <row r="687" spans="1:6">
      <c r="A687" t="str" cm="1">
        <f t="array" ref="A687">IF($F687="","",INDEX(CUT_LIST!$A$6:$A$1000,$F687))</f>
        <v/>
      </c>
      <c r="B687" t="str" cm="1">
        <f t="array" ref="B687">IF($F687="","",INDEX(CUT_LIST!$B$6:$B$1000,$F687))</f>
        <v/>
      </c>
      <c r="C687" t="str" cm="1">
        <f t="array" ref="C687">IF($F687="","",INDEX(CUT_LIST!$C$6:$C$1000,$F687))</f>
        <v/>
      </c>
      <c r="D687" t="str">
        <f>IF($F687="","",
  MIN(
    INDEX(CUT_LIST!$D$6:$D$1000,$F687),
    N(INDEX(CUT_LIST!$G$6:$G$1000,$F687))
  )
)</f>
        <v/>
      </c>
      <c r="E687" t="str" cm="1">
        <f t="array" ref="E687">IF($F687="","",INDEX(CUT_LIST!$H$6:$H$1000,$F687))</f>
        <v/>
      </c>
      <c r="F687" t="str" cm="1">
        <f t="array" ref="F687">IFERROR(
  SMALL(
    IF(
      (TRIM(UPPER(CUT_LIST!$F$6:$F$1000))="YES")*(N(CUT_LIST!$G$6:$G$1000)&gt;0),
      ROW(CUT_LIST!$F$6:$F$1000)-ROW(CUT_LIST!$F$6)+1
    ),
    ROWS($F$7:F687)
  ),
"")</f>
        <v/>
      </c>
    </row>
    <row r="688" spans="1:6">
      <c r="A688" t="str" cm="1">
        <f t="array" ref="A688">IF($F688="","",INDEX(CUT_LIST!$A$6:$A$1000,$F688))</f>
        <v/>
      </c>
      <c r="B688" t="str" cm="1">
        <f t="array" ref="B688">IF($F688="","",INDEX(CUT_LIST!$B$6:$B$1000,$F688))</f>
        <v/>
      </c>
      <c r="C688" t="str" cm="1">
        <f t="array" ref="C688">IF($F688="","",INDEX(CUT_LIST!$C$6:$C$1000,$F688))</f>
        <v/>
      </c>
      <c r="D688" t="str">
        <f>IF($F688="","",
  MIN(
    INDEX(CUT_LIST!$D$6:$D$1000,$F688),
    N(INDEX(CUT_LIST!$G$6:$G$1000,$F688))
  )
)</f>
        <v/>
      </c>
      <c r="E688" t="str" cm="1">
        <f t="array" ref="E688">IF($F688="","",INDEX(CUT_LIST!$H$6:$H$1000,$F688))</f>
        <v/>
      </c>
      <c r="F688" t="str" cm="1">
        <f t="array" ref="F688">IFERROR(
  SMALL(
    IF(
      (TRIM(UPPER(CUT_LIST!$F$6:$F$1000))="YES")*(N(CUT_LIST!$G$6:$G$1000)&gt;0),
      ROW(CUT_LIST!$F$6:$F$1000)-ROW(CUT_LIST!$F$6)+1
    ),
    ROWS($F$7:F688)
  ),
"")</f>
        <v/>
      </c>
    </row>
    <row r="689" spans="1:6">
      <c r="A689" t="str" cm="1">
        <f t="array" ref="A689">IF($F689="","",INDEX(CUT_LIST!$A$6:$A$1000,$F689))</f>
        <v/>
      </c>
      <c r="B689" t="str" cm="1">
        <f t="array" ref="B689">IF($F689="","",INDEX(CUT_LIST!$B$6:$B$1000,$F689))</f>
        <v/>
      </c>
      <c r="C689" t="str" cm="1">
        <f t="array" ref="C689">IF($F689="","",INDEX(CUT_LIST!$C$6:$C$1000,$F689))</f>
        <v/>
      </c>
      <c r="D689" t="str">
        <f>IF($F689="","",
  MIN(
    INDEX(CUT_LIST!$D$6:$D$1000,$F689),
    N(INDEX(CUT_LIST!$G$6:$G$1000,$F689))
  )
)</f>
        <v/>
      </c>
      <c r="E689" t="str" cm="1">
        <f t="array" ref="E689">IF($F689="","",INDEX(CUT_LIST!$H$6:$H$1000,$F689))</f>
        <v/>
      </c>
      <c r="F689" t="str" cm="1">
        <f t="array" ref="F689">IFERROR(
  SMALL(
    IF(
      (TRIM(UPPER(CUT_LIST!$F$6:$F$1000))="YES")*(N(CUT_LIST!$G$6:$G$1000)&gt;0),
      ROW(CUT_LIST!$F$6:$F$1000)-ROW(CUT_LIST!$F$6)+1
    ),
    ROWS($F$7:F689)
  ),
"")</f>
        <v/>
      </c>
    </row>
    <row r="690" spans="1:6">
      <c r="A690" t="str" cm="1">
        <f t="array" ref="A690">IF($F690="","",INDEX(CUT_LIST!$A$6:$A$1000,$F690))</f>
        <v/>
      </c>
      <c r="B690" t="str" cm="1">
        <f t="array" ref="B690">IF($F690="","",INDEX(CUT_LIST!$B$6:$B$1000,$F690))</f>
        <v/>
      </c>
      <c r="C690" t="str" cm="1">
        <f t="array" ref="C690">IF($F690="","",INDEX(CUT_LIST!$C$6:$C$1000,$F690))</f>
        <v/>
      </c>
      <c r="D690" t="str">
        <f>IF($F690="","",
  MIN(
    INDEX(CUT_LIST!$D$6:$D$1000,$F690),
    N(INDEX(CUT_LIST!$G$6:$G$1000,$F690))
  )
)</f>
        <v/>
      </c>
      <c r="E690" t="str" cm="1">
        <f t="array" ref="E690">IF($F690="","",INDEX(CUT_LIST!$H$6:$H$1000,$F690))</f>
        <v/>
      </c>
      <c r="F690" t="str" cm="1">
        <f t="array" ref="F690">IFERROR(
  SMALL(
    IF(
      (TRIM(UPPER(CUT_LIST!$F$6:$F$1000))="YES")*(N(CUT_LIST!$G$6:$G$1000)&gt;0),
      ROW(CUT_LIST!$F$6:$F$1000)-ROW(CUT_LIST!$F$6)+1
    ),
    ROWS($F$7:F690)
  ),
"")</f>
        <v/>
      </c>
    </row>
    <row r="691" spans="1:6">
      <c r="A691" t="str" cm="1">
        <f t="array" ref="A691">IF($F691="","",INDEX(CUT_LIST!$A$6:$A$1000,$F691))</f>
        <v/>
      </c>
      <c r="B691" t="str" cm="1">
        <f t="array" ref="B691">IF($F691="","",INDEX(CUT_LIST!$B$6:$B$1000,$F691))</f>
        <v/>
      </c>
      <c r="C691" t="str" cm="1">
        <f t="array" ref="C691">IF($F691="","",INDEX(CUT_LIST!$C$6:$C$1000,$F691))</f>
        <v/>
      </c>
      <c r="D691" t="str">
        <f>IF($F691="","",
  MIN(
    INDEX(CUT_LIST!$D$6:$D$1000,$F691),
    N(INDEX(CUT_LIST!$G$6:$G$1000,$F691))
  )
)</f>
        <v/>
      </c>
      <c r="E691" t="str" cm="1">
        <f t="array" ref="E691">IF($F691="","",INDEX(CUT_LIST!$H$6:$H$1000,$F691))</f>
        <v/>
      </c>
      <c r="F691" t="str" cm="1">
        <f t="array" ref="F691">IFERROR(
  SMALL(
    IF(
      (TRIM(UPPER(CUT_LIST!$F$6:$F$1000))="YES")*(N(CUT_LIST!$G$6:$G$1000)&gt;0),
      ROW(CUT_LIST!$F$6:$F$1000)-ROW(CUT_LIST!$F$6)+1
    ),
    ROWS($F$7:F691)
  ),
"")</f>
        <v/>
      </c>
    </row>
    <row r="692" spans="1:6">
      <c r="A692" t="str" cm="1">
        <f t="array" ref="A692">IF($F692="","",INDEX(CUT_LIST!$A$6:$A$1000,$F692))</f>
        <v/>
      </c>
      <c r="B692" t="str" cm="1">
        <f t="array" ref="B692">IF($F692="","",INDEX(CUT_LIST!$B$6:$B$1000,$F692))</f>
        <v/>
      </c>
      <c r="C692" t="str" cm="1">
        <f t="array" ref="C692">IF($F692="","",INDEX(CUT_LIST!$C$6:$C$1000,$F692))</f>
        <v/>
      </c>
      <c r="D692" t="str">
        <f>IF($F692="","",
  MIN(
    INDEX(CUT_LIST!$D$6:$D$1000,$F692),
    N(INDEX(CUT_LIST!$G$6:$G$1000,$F692))
  )
)</f>
        <v/>
      </c>
      <c r="E692" t="str" cm="1">
        <f t="array" ref="E692">IF($F692="","",INDEX(CUT_LIST!$H$6:$H$1000,$F692))</f>
        <v/>
      </c>
      <c r="F692" t="str" cm="1">
        <f t="array" ref="F692">IFERROR(
  SMALL(
    IF(
      (TRIM(UPPER(CUT_LIST!$F$6:$F$1000))="YES")*(N(CUT_LIST!$G$6:$G$1000)&gt;0),
      ROW(CUT_LIST!$F$6:$F$1000)-ROW(CUT_LIST!$F$6)+1
    ),
    ROWS($F$7:F692)
  ),
"")</f>
        <v/>
      </c>
    </row>
    <row r="693" spans="1:6">
      <c r="A693" t="str" cm="1">
        <f t="array" ref="A693">IF($F693="","",INDEX(CUT_LIST!$A$6:$A$1000,$F693))</f>
        <v/>
      </c>
      <c r="B693" t="str" cm="1">
        <f t="array" ref="B693">IF($F693="","",INDEX(CUT_LIST!$B$6:$B$1000,$F693))</f>
        <v/>
      </c>
      <c r="C693" t="str" cm="1">
        <f t="array" ref="C693">IF($F693="","",INDEX(CUT_LIST!$C$6:$C$1000,$F693))</f>
        <v/>
      </c>
      <c r="D693" t="str">
        <f>IF($F693="","",
  MIN(
    INDEX(CUT_LIST!$D$6:$D$1000,$F693),
    N(INDEX(CUT_LIST!$G$6:$G$1000,$F693))
  )
)</f>
        <v/>
      </c>
      <c r="E693" t="str" cm="1">
        <f t="array" ref="E693">IF($F693="","",INDEX(CUT_LIST!$H$6:$H$1000,$F693))</f>
        <v/>
      </c>
      <c r="F693" t="str" cm="1">
        <f t="array" ref="F693">IFERROR(
  SMALL(
    IF(
      (TRIM(UPPER(CUT_LIST!$F$6:$F$1000))="YES")*(N(CUT_LIST!$G$6:$G$1000)&gt;0),
      ROW(CUT_LIST!$F$6:$F$1000)-ROW(CUT_LIST!$F$6)+1
    ),
    ROWS($F$7:F693)
  ),
"")</f>
        <v/>
      </c>
    </row>
    <row r="694" spans="1:6">
      <c r="A694" t="str" cm="1">
        <f t="array" ref="A694">IF($F694="","",INDEX(CUT_LIST!$A$6:$A$1000,$F694))</f>
        <v/>
      </c>
      <c r="B694" t="str" cm="1">
        <f t="array" ref="B694">IF($F694="","",INDEX(CUT_LIST!$B$6:$B$1000,$F694))</f>
        <v/>
      </c>
      <c r="C694" t="str" cm="1">
        <f t="array" ref="C694">IF($F694="","",INDEX(CUT_LIST!$C$6:$C$1000,$F694))</f>
        <v/>
      </c>
      <c r="D694" t="str">
        <f>IF($F694="","",
  MIN(
    INDEX(CUT_LIST!$D$6:$D$1000,$F694),
    N(INDEX(CUT_LIST!$G$6:$G$1000,$F694))
  )
)</f>
        <v/>
      </c>
      <c r="E694" t="str" cm="1">
        <f t="array" ref="E694">IF($F694="","",INDEX(CUT_LIST!$H$6:$H$1000,$F694))</f>
        <v/>
      </c>
      <c r="F694" t="str" cm="1">
        <f t="array" ref="F694">IFERROR(
  SMALL(
    IF(
      (TRIM(UPPER(CUT_LIST!$F$6:$F$1000))="YES")*(N(CUT_LIST!$G$6:$G$1000)&gt;0),
      ROW(CUT_LIST!$F$6:$F$1000)-ROW(CUT_LIST!$F$6)+1
    ),
    ROWS($F$7:F694)
  ),
"")</f>
        <v/>
      </c>
    </row>
    <row r="695" spans="1:6">
      <c r="A695" t="str" cm="1">
        <f t="array" ref="A695">IF($F695="","",INDEX(CUT_LIST!$A$6:$A$1000,$F695))</f>
        <v/>
      </c>
      <c r="B695" t="str" cm="1">
        <f t="array" ref="B695">IF($F695="","",INDEX(CUT_LIST!$B$6:$B$1000,$F695))</f>
        <v/>
      </c>
      <c r="C695" t="str" cm="1">
        <f t="array" ref="C695">IF($F695="","",INDEX(CUT_LIST!$C$6:$C$1000,$F695))</f>
        <v/>
      </c>
      <c r="D695" t="str">
        <f>IF($F695="","",
  MIN(
    INDEX(CUT_LIST!$D$6:$D$1000,$F695),
    N(INDEX(CUT_LIST!$G$6:$G$1000,$F695))
  )
)</f>
        <v/>
      </c>
      <c r="E695" t="str" cm="1">
        <f t="array" ref="E695">IF($F695="","",INDEX(CUT_LIST!$H$6:$H$1000,$F695))</f>
        <v/>
      </c>
      <c r="F695" t="str" cm="1">
        <f t="array" ref="F695">IFERROR(
  SMALL(
    IF(
      (TRIM(UPPER(CUT_LIST!$F$6:$F$1000))="YES")*(N(CUT_LIST!$G$6:$G$1000)&gt;0),
      ROW(CUT_LIST!$F$6:$F$1000)-ROW(CUT_LIST!$F$6)+1
    ),
    ROWS($F$7:F695)
  ),
"")</f>
        <v/>
      </c>
    </row>
    <row r="696" spans="1:6">
      <c r="A696" t="str" cm="1">
        <f t="array" ref="A696">IF($F696="","",INDEX(CUT_LIST!$A$6:$A$1000,$F696))</f>
        <v/>
      </c>
      <c r="B696" t="str" cm="1">
        <f t="array" ref="B696">IF($F696="","",INDEX(CUT_LIST!$B$6:$B$1000,$F696))</f>
        <v/>
      </c>
      <c r="C696" t="str" cm="1">
        <f t="array" ref="C696">IF($F696="","",INDEX(CUT_LIST!$C$6:$C$1000,$F696))</f>
        <v/>
      </c>
      <c r="D696" t="str">
        <f>IF($F696="","",
  MIN(
    INDEX(CUT_LIST!$D$6:$D$1000,$F696),
    N(INDEX(CUT_LIST!$G$6:$G$1000,$F696))
  )
)</f>
        <v/>
      </c>
      <c r="E696" t="str" cm="1">
        <f t="array" ref="E696">IF($F696="","",INDEX(CUT_LIST!$H$6:$H$1000,$F696))</f>
        <v/>
      </c>
      <c r="F696" t="str" cm="1">
        <f t="array" ref="F696">IFERROR(
  SMALL(
    IF(
      (TRIM(UPPER(CUT_LIST!$F$6:$F$1000))="YES")*(N(CUT_LIST!$G$6:$G$1000)&gt;0),
      ROW(CUT_LIST!$F$6:$F$1000)-ROW(CUT_LIST!$F$6)+1
    ),
    ROWS($F$7:F696)
  ),
"")</f>
        <v/>
      </c>
    </row>
    <row r="697" spans="1:6">
      <c r="A697" t="str" cm="1">
        <f t="array" ref="A697">IF($F697="","",INDEX(CUT_LIST!$A$6:$A$1000,$F697))</f>
        <v/>
      </c>
      <c r="B697" t="str" cm="1">
        <f t="array" ref="B697">IF($F697="","",INDEX(CUT_LIST!$B$6:$B$1000,$F697))</f>
        <v/>
      </c>
      <c r="C697" t="str" cm="1">
        <f t="array" ref="C697">IF($F697="","",INDEX(CUT_LIST!$C$6:$C$1000,$F697))</f>
        <v/>
      </c>
      <c r="D697" t="str">
        <f>IF($F697="","",
  MIN(
    INDEX(CUT_LIST!$D$6:$D$1000,$F697),
    N(INDEX(CUT_LIST!$G$6:$G$1000,$F697))
  )
)</f>
        <v/>
      </c>
      <c r="E697" t="str" cm="1">
        <f t="array" ref="E697">IF($F697="","",INDEX(CUT_LIST!$H$6:$H$1000,$F697))</f>
        <v/>
      </c>
      <c r="F697" t="str" cm="1">
        <f t="array" ref="F697">IFERROR(
  SMALL(
    IF(
      (TRIM(UPPER(CUT_LIST!$F$6:$F$1000))="YES")*(N(CUT_LIST!$G$6:$G$1000)&gt;0),
      ROW(CUT_LIST!$F$6:$F$1000)-ROW(CUT_LIST!$F$6)+1
    ),
    ROWS($F$7:F697)
  ),
"")</f>
        <v/>
      </c>
    </row>
    <row r="698" spans="1:6">
      <c r="A698" t="str" cm="1">
        <f t="array" ref="A698">IF($F698="","",INDEX(CUT_LIST!$A$6:$A$1000,$F698))</f>
        <v/>
      </c>
      <c r="B698" t="str" cm="1">
        <f t="array" ref="B698">IF($F698="","",INDEX(CUT_LIST!$B$6:$B$1000,$F698))</f>
        <v/>
      </c>
      <c r="C698" t="str" cm="1">
        <f t="array" ref="C698">IF($F698="","",INDEX(CUT_LIST!$C$6:$C$1000,$F698))</f>
        <v/>
      </c>
      <c r="D698" t="str">
        <f>IF($F698="","",
  MIN(
    INDEX(CUT_LIST!$D$6:$D$1000,$F698),
    N(INDEX(CUT_LIST!$G$6:$G$1000,$F698))
  )
)</f>
        <v/>
      </c>
      <c r="E698" t="str" cm="1">
        <f t="array" ref="E698">IF($F698="","",INDEX(CUT_LIST!$H$6:$H$1000,$F698))</f>
        <v/>
      </c>
      <c r="F698" t="str" cm="1">
        <f t="array" ref="F698">IFERROR(
  SMALL(
    IF(
      (TRIM(UPPER(CUT_LIST!$F$6:$F$1000))="YES")*(N(CUT_LIST!$G$6:$G$1000)&gt;0),
      ROW(CUT_LIST!$F$6:$F$1000)-ROW(CUT_LIST!$F$6)+1
    ),
    ROWS($F$7:F698)
  ),
"")</f>
        <v/>
      </c>
    </row>
    <row r="699" spans="1:6">
      <c r="A699" t="str" cm="1">
        <f t="array" ref="A699">IF($F699="","",INDEX(CUT_LIST!$A$6:$A$1000,$F699))</f>
        <v/>
      </c>
      <c r="B699" t="str" cm="1">
        <f t="array" ref="B699">IF($F699="","",INDEX(CUT_LIST!$B$6:$B$1000,$F699))</f>
        <v/>
      </c>
      <c r="C699" t="str" cm="1">
        <f t="array" ref="C699">IF($F699="","",INDEX(CUT_LIST!$C$6:$C$1000,$F699))</f>
        <v/>
      </c>
      <c r="D699" t="str">
        <f>IF($F699="","",
  MIN(
    INDEX(CUT_LIST!$D$6:$D$1000,$F699),
    N(INDEX(CUT_LIST!$G$6:$G$1000,$F699))
  )
)</f>
        <v/>
      </c>
      <c r="E699" t="str" cm="1">
        <f t="array" ref="E699">IF($F699="","",INDEX(CUT_LIST!$H$6:$H$1000,$F699))</f>
        <v/>
      </c>
      <c r="F699" t="str" cm="1">
        <f t="array" ref="F699">IFERROR(
  SMALL(
    IF(
      (TRIM(UPPER(CUT_LIST!$F$6:$F$1000))="YES")*(N(CUT_LIST!$G$6:$G$1000)&gt;0),
      ROW(CUT_LIST!$F$6:$F$1000)-ROW(CUT_LIST!$F$6)+1
    ),
    ROWS($F$7:F699)
  ),
"")</f>
        <v/>
      </c>
    </row>
    <row r="700" spans="1:6">
      <c r="A700" t="str" cm="1">
        <f t="array" ref="A700">IF($F700="","",INDEX(CUT_LIST!$A$6:$A$1000,$F700))</f>
        <v/>
      </c>
      <c r="B700" t="str" cm="1">
        <f t="array" ref="B700">IF($F700="","",INDEX(CUT_LIST!$B$6:$B$1000,$F700))</f>
        <v/>
      </c>
      <c r="C700" t="str" cm="1">
        <f t="array" ref="C700">IF($F700="","",INDEX(CUT_LIST!$C$6:$C$1000,$F700))</f>
        <v/>
      </c>
      <c r="D700" t="str">
        <f>IF($F700="","",
  MIN(
    INDEX(CUT_LIST!$D$6:$D$1000,$F700),
    N(INDEX(CUT_LIST!$G$6:$G$1000,$F700))
  )
)</f>
        <v/>
      </c>
      <c r="E700" t="str" cm="1">
        <f t="array" ref="E700">IF($F700="","",INDEX(CUT_LIST!$H$6:$H$1000,$F700))</f>
        <v/>
      </c>
      <c r="F700" t="str" cm="1">
        <f t="array" ref="F700">IFERROR(
  SMALL(
    IF(
      (TRIM(UPPER(CUT_LIST!$F$6:$F$1000))="YES")*(N(CUT_LIST!$G$6:$G$1000)&gt;0),
      ROW(CUT_LIST!$F$6:$F$1000)-ROW(CUT_LIST!$F$6)+1
    ),
    ROWS($F$7:F700)
  ),
"")</f>
        <v/>
      </c>
    </row>
    <row r="701" spans="1:6">
      <c r="A701" t="str" cm="1">
        <f t="array" ref="A701">IF($F701="","",INDEX(CUT_LIST!$A$6:$A$1000,$F701))</f>
        <v/>
      </c>
      <c r="B701" t="str" cm="1">
        <f t="array" ref="B701">IF($F701="","",INDEX(CUT_LIST!$B$6:$B$1000,$F701))</f>
        <v/>
      </c>
      <c r="C701" t="str" cm="1">
        <f t="array" ref="C701">IF($F701="","",INDEX(CUT_LIST!$C$6:$C$1000,$F701))</f>
        <v/>
      </c>
      <c r="D701" t="str">
        <f>IF($F701="","",
  MIN(
    INDEX(CUT_LIST!$D$6:$D$1000,$F701),
    N(INDEX(CUT_LIST!$G$6:$G$1000,$F701))
  )
)</f>
        <v/>
      </c>
      <c r="E701" t="str" cm="1">
        <f t="array" ref="E701">IF($F701="","",INDEX(CUT_LIST!$H$6:$H$1000,$F701))</f>
        <v/>
      </c>
      <c r="F701" t="str" cm="1">
        <f t="array" ref="F701">IFERROR(
  SMALL(
    IF(
      (TRIM(UPPER(CUT_LIST!$F$6:$F$1000))="YES")*(N(CUT_LIST!$G$6:$G$1000)&gt;0),
      ROW(CUT_LIST!$F$6:$F$1000)-ROW(CUT_LIST!$F$6)+1
    ),
    ROWS($F$7:F701)
  ),
"")</f>
        <v/>
      </c>
    </row>
    <row r="702" spans="1:6">
      <c r="A702" t="str" cm="1">
        <f t="array" ref="A702">IF($F702="","",INDEX(CUT_LIST!$A$6:$A$1000,$F702))</f>
        <v/>
      </c>
      <c r="B702" t="str" cm="1">
        <f t="array" ref="B702">IF($F702="","",INDEX(CUT_LIST!$B$6:$B$1000,$F702))</f>
        <v/>
      </c>
      <c r="C702" t="str" cm="1">
        <f t="array" ref="C702">IF($F702="","",INDEX(CUT_LIST!$C$6:$C$1000,$F702))</f>
        <v/>
      </c>
      <c r="D702" t="str">
        <f>IF($F702="","",
  MIN(
    INDEX(CUT_LIST!$D$6:$D$1000,$F702),
    N(INDEX(CUT_LIST!$G$6:$G$1000,$F702))
  )
)</f>
        <v/>
      </c>
      <c r="E702" t="str" cm="1">
        <f t="array" ref="E702">IF($F702="","",INDEX(CUT_LIST!$H$6:$H$1000,$F702))</f>
        <v/>
      </c>
      <c r="F702" t="str" cm="1">
        <f t="array" ref="F702">IFERROR(
  SMALL(
    IF(
      (TRIM(UPPER(CUT_LIST!$F$6:$F$1000))="YES")*(N(CUT_LIST!$G$6:$G$1000)&gt;0),
      ROW(CUT_LIST!$F$6:$F$1000)-ROW(CUT_LIST!$F$6)+1
    ),
    ROWS($F$7:F702)
  ),
"")</f>
        <v/>
      </c>
    </row>
    <row r="703" spans="1:6">
      <c r="A703" t="str" cm="1">
        <f t="array" ref="A703">IF($F703="","",INDEX(CUT_LIST!$A$6:$A$1000,$F703))</f>
        <v/>
      </c>
      <c r="B703" t="str" cm="1">
        <f t="array" ref="B703">IF($F703="","",INDEX(CUT_LIST!$B$6:$B$1000,$F703))</f>
        <v/>
      </c>
      <c r="C703" t="str" cm="1">
        <f t="array" ref="C703">IF($F703="","",INDEX(CUT_LIST!$C$6:$C$1000,$F703))</f>
        <v/>
      </c>
      <c r="D703" t="str">
        <f>IF($F703="","",
  MIN(
    INDEX(CUT_LIST!$D$6:$D$1000,$F703),
    N(INDEX(CUT_LIST!$G$6:$G$1000,$F703))
  )
)</f>
        <v/>
      </c>
      <c r="E703" t="str" cm="1">
        <f t="array" ref="E703">IF($F703="","",INDEX(CUT_LIST!$H$6:$H$1000,$F703))</f>
        <v/>
      </c>
      <c r="F703" t="str" cm="1">
        <f t="array" ref="F703">IFERROR(
  SMALL(
    IF(
      (TRIM(UPPER(CUT_LIST!$F$6:$F$1000))="YES")*(N(CUT_LIST!$G$6:$G$1000)&gt;0),
      ROW(CUT_LIST!$F$6:$F$1000)-ROW(CUT_LIST!$F$6)+1
    ),
    ROWS($F$7:F703)
  ),
"")</f>
        <v/>
      </c>
    </row>
    <row r="704" spans="1:6">
      <c r="A704" t="str" cm="1">
        <f t="array" ref="A704">IF($F704="","",INDEX(CUT_LIST!$A$6:$A$1000,$F704))</f>
        <v/>
      </c>
      <c r="B704" t="str" cm="1">
        <f t="array" ref="B704">IF($F704="","",INDEX(CUT_LIST!$B$6:$B$1000,$F704))</f>
        <v/>
      </c>
      <c r="C704" t="str" cm="1">
        <f t="array" ref="C704">IF($F704="","",INDEX(CUT_LIST!$C$6:$C$1000,$F704))</f>
        <v/>
      </c>
      <c r="D704" t="str">
        <f>IF($F704="","",
  MIN(
    INDEX(CUT_LIST!$D$6:$D$1000,$F704),
    N(INDEX(CUT_LIST!$G$6:$G$1000,$F704))
  )
)</f>
        <v/>
      </c>
      <c r="E704" t="str" cm="1">
        <f t="array" ref="E704">IF($F704="","",INDEX(CUT_LIST!$H$6:$H$1000,$F704))</f>
        <v/>
      </c>
      <c r="F704" t="str" cm="1">
        <f t="array" ref="F704">IFERROR(
  SMALL(
    IF(
      (TRIM(UPPER(CUT_LIST!$F$6:$F$1000))="YES")*(N(CUT_LIST!$G$6:$G$1000)&gt;0),
      ROW(CUT_LIST!$F$6:$F$1000)-ROW(CUT_LIST!$F$6)+1
    ),
    ROWS($F$7:F704)
  ),
"")</f>
        <v/>
      </c>
    </row>
    <row r="705" spans="1:6">
      <c r="A705" t="str" cm="1">
        <f t="array" ref="A705">IF($F705="","",INDEX(CUT_LIST!$A$6:$A$1000,$F705))</f>
        <v/>
      </c>
      <c r="B705" t="str" cm="1">
        <f t="array" ref="B705">IF($F705="","",INDEX(CUT_LIST!$B$6:$B$1000,$F705))</f>
        <v/>
      </c>
      <c r="C705" t="str" cm="1">
        <f t="array" ref="C705">IF($F705="","",INDEX(CUT_LIST!$C$6:$C$1000,$F705))</f>
        <v/>
      </c>
      <c r="D705" t="str">
        <f>IF($F705="","",
  MIN(
    INDEX(CUT_LIST!$D$6:$D$1000,$F705),
    N(INDEX(CUT_LIST!$G$6:$G$1000,$F705))
  )
)</f>
        <v/>
      </c>
      <c r="E705" t="str" cm="1">
        <f t="array" ref="E705">IF($F705="","",INDEX(CUT_LIST!$H$6:$H$1000,$F705))</f>
        <v/>
      </c>
      <c r="F705" t="str" cm="1">
        <f t="array" ref="F705">IFERROR(
  SMALL(
    IF(
      (TRIM(UPPER(CUT_LIST!$F$6:$F$1000))="YES")*(N(CUT_LIST!$G$6:$G$1000)&gt;0),
      ROW(CUT_LIST!$F$6:$F$1000)-ROW(CUT_LIST!$F$6)+1
    ),
    ROWS($F$7:F705)
  ),
"")</f>
        <v/>
      </c>
    </row>
    <row r="706" spans="1:6">
      <c r="A706" t="str" cm="1">
        <f t="array" ref="A706">IF($F706="","",INDEX(CUT_LIST!$A$6:$A$1000,$F706))</f>
        <v/>
      </c>
      <c r="B706" t="str" cm="1">
        <f t="array" ref="B706">IF($F706="","",INDEX(CUT_LIST!$B$6:$B$1000,$F706))</f>
        <v/>
      </c>
      <c r="C706" t="str" cm="1">
        <f t="array" ref="C706">IF($F706="","",INDEX(CUT_LIST!$C$6:$C$1000,$F706))</f>
        <v/>
      </c>
      <c r="D706" t="str">
        <f>IF($F706="","",
  MIN(
    INDEX(CUT_LIST!$D$6:$D$1000,$F706),
    N(INDEX(CUT_LIST!$G$6:$G$1000,$F706))
  )
)</f>
        <v/>
      </c>
      <c r="E706" t="str" cm="1">
        <f t="array" ref="E706">IF($F706="","",INDEX(CUT_LIST!$H$6:$H$1000,$F706))</f>
        <v/>
      </c>
      <c r="F706" t="str" cm="1">
        <f t="array" ref="F706">IFERROR(
  SMALL(
    IF(
      (TRIM(UPPER(CUT_LIST!$F$6:$F$1000))="YES")*(N(CUT_LIST!$G$6:$G$1000)&gt;0),
      ROW(CUT_LIST!$F$6:$F$1000)-ROW(CUT_LIST!$F$6)+1
    ),
    ROWS($F$7:F706)
  ),
"")</f>
        <v/>
      </c>
    </row>
    <row r="707" spans="1:6">
      <c r="A707" t="str" cm="1">
        <f t="array" ref="A707">IF($F707="","",INDEX(CUT_LIST!$A$6:$A$1000,$F707))</f>
        <v/>
      </c>
      <c r="B707" t="str" cm="1">
        <f t="array" ref="B707">IF($F707="","",INDEX(CUT_LIST!$B$6:$B$1000,$F707))</f>
        <v/>
      </c>
      <c r="C707" t="str" cm="1">
        <f t="array" ref="C707">IF($F707="","",INDEX(CUT_LIST!$C$6:$C$1000,$F707))</f>
        <v/>
      </c>
      <c r="D707" t="str">
        <f>IF($F707="","",
  MIN(
    INDEX(CUT_LIST!$D$6:$D$1000,$F707),
    N(INDEX(CUT_LIST!$G$6:$G$1000,$F707))
  )
)</f>
        <v/>
      </c>
      <c r="E707" t="str" cm="1">
        <f t="array" ref="E707">IF($F707="","",INDEX(CUT_LIST!$H$6:$H$1000,$F707))</f>
        <v/>
      </c>
      <c r="F707" t="str" cm="1">
        <f t="array" ref="F707">IFERROR(
  SMALL(
    IF(
      (TRIM(UPPER(CUT_LIST!$F$6:$F$1000))="YES")*(N(CUT_LIST!$G$6:$G$1000)&gt;0),
      ROW(CUT_LIST!$F$6:$F$1000)-ROW(CUT_LIST!$F$6)+1
    ),
    ROWS($F$7:F707)
  ),
"")</f>
        <v/>
      </c>
    </row>
    <row r="708" spans="1:6">
      <c r="A708" t="str" cm="1">
        <f t="array" ref="A708">IF($F708="","",INDEX(CUT_LIST!$A$6:$A$1000,$F708))</f>
        <v/>
      </c>
      <c r="B708" t="str" cm="1">
        <f t="array" ref="B708">IF($F708="","",INDEX(CUT_LIST!$B$6:$B$1000,$F708))</f>
        <v/>
      </c>
      <c r="C708" t="str" cm="1">
        <f t="array" ref="C708">IF($F708="","",INDEX(CUT_LIST!$C$6:$C$1000,$F708))</f>
        <v/>
      </c>
      <c r="D708" t="str">
        <f>IF($F708="","",
  MIN(
    INDEX(CUT_LIST!$D$6:$D$1000,$F708),
    N(INDEX(CUT_LIST!$G$6:$G$1000,$F708))
  )
)</f>
        <v/>
      </c>
      <c r="E708" t="str" cm="1">
        <f t="array" ref="E708">IF($F708="","",INDEX(CUT_LIST!$H$6:$H$1000,$F708))</f>
        <v/>
      </c>
      <c r="F708" t="str" cm="1">
        <f t="array" ref="F708">IFERROR(
  SMALL(
    IF(
      (TRIM(UPPER(CUT_LIST!$F$6:$F$1000))="YES")*(N(CUT_LIST!$G$6:$G$1000)&gt;0),
      ROW(CUT_LIST!$F$6:$F$1000)-ROW(CUT_LIST!$F$6)+1
    ),
    ROWS($F$7:F708)
  ),
"")</f>
        <v/>
      </c>
    </row>
    <row r="709" spans="1:6">
      <c r="A709" t="str" cm="1">
        <f t="array" ref="A709">IF($F709="","",INDEX(CUT_LIST!$A$6:$A$1000,$F709))</f>
        <v/>
      </c>
      <c r="B709" t="str" cm="1">
        <f t="array" ref="B709">IF($F709="","",INDEX(CUT_LIST!$B$6:$B$1000,$F709))</f>
        <v/>
      </c>
      <c r="C709" t="str" cm="1">
        <f t="array" ref="C709">IF($F709="","",INDEX(CUT_LIST!$C$6:$C$1000,$F709))</f>
        <v/>
      </c>
      <c r="D709" t="str">
        <f>IF($F709="","",
  MIN(
    INDEX(CUT_LIST!$D$6:$D$1000,$F709),
    N(INDEX(CUT_LIST!$G$6:$G$1000,$F709))
  )
)</f>
        <v/>
      </c>
      <c r="E709" t="str" cm="1">
        <f t="array" ref="E709">IF($F709="","",INDEX(CUT_LIST!$H$6:$H$1000,$F709))</f>
        <v/>
      </c>
      <c r="F709" t="str" cm="1">
        <f t="array" ref="F709">IFERROR(
  SMALL(
    IF(
      (TRIM(UPPER(CUT_LIST!$F$6:$F$1000))="YES")*(N(CUT_LIST!$G$6:$G$1000)&gt;0),
      ROW(CUT_LIST!$F$6:$F$1000)-ROW(CUT_LIST!$F$6)+1
    ),
    ROWS($F$7:F709)
  ),
"")</f>
        <v/>
      </c>
    </row>
    <row r="710" spans="1:6">
      <c r="A710" t="str" cm="1">
        <f t="array" ref="A710">IF($F710="","",INDEX(CUT_LIST!$A$6:$A$1000,$F710))</f>
        <v/>
      </c>
      <c r="B710" t="str" cm="1">
        <f t="array" ref="B710">IF($F710="","",INDEX(CUT_LIST!$B$6:$B$1000,$F710))</f>
        <v/>
      </c>
      <c r="C710" t="str" cm="1">
        <f t="array" ref="C710">IF($F710="","",INDEX(CUT_LIST!$C$6:$C$1000,$F710))</f>
        <v/>
      </c>
      <c r="D710" t="str">
        <f>IF($F710="","",
  MIN(
    INDEX(CUT_LIST!$D$6:$D$1000,$F710),
    N(INDEX(CUT_LIST!$G$6:$G$1000,$F710))
  )
)</f>
        <v/>
      </c>
      <c r="E710" t="str" cm="1">
        <f t="array" ref="E710">IF($F710="","",INDEX(CUT_LIST!$H$6:$H$1000,$F710))</f>
        <v/>
      </c>
      <c r="F710" t="str" cm="1">
        <f t="array" ref="F710">IFERROR(
  SMALL(
    IF(
      (TRIM(UPPER(CUT_LIST!$F$6:$F$1000))="YES")*(N(CUT_LIST!$G$6:$G$1000)&gt;0),
      ROW(CUT_LIST!$F$6:$F$1000)-ROW(CUT_LIST!$F$6)+1
    ),
    ROWS($F$7:F710)
  ),
"")</f>
        <v/>
      </c>
    </row>
    <row r="711" spans="1:6">
      <c r="A711" t="str" cm="1">
        <f t="array" ref="A711">IF($F711="","",INDEX(CUT_LIST!$A$6:$A$1000,$F711))</f>
        <v/>
      </c>
      <c r="B711" t="str" cm="1">
        <f t="array" ref="B711">IF($F711="","",INDEX(CUT_LIST!$B$6:$B$1000,$F711))</f>
        <v/>
      </c>
      <c r="C711" t="str" cm="1">
        <f t="array" ref="C711">IF($F711="","",INDEX(CUT_LIST!$C$6:$C$1000,$F711))</f>
        <v/>
      </c>
      <c r="D711" t="str">
        <f>IF($F711="","",
  MIN(
    INDEX(CUT_LIST!$D$6:$D$1000,$F711),
    N(INDEX(CUT_LIST!$G$6:$G$1000,$F711))
  )
)</f>
        <v/>
      </c>
      <c r="E711" t="str" cm="1">
        <f t="array" ref="E711">IF($F711="","",INDEX(CUT_LIST!$H$6:$H$1000,$F711))</f>
        <v/>
      </c>
      <c r="F711" t="str" cm="1">
        <f t="array" ref="F711">IFERROR(
  SMALL(
    IF(
      (TRIM(UPPER(CUT_LIST!$F$6:$F$1000))="YES")*(N(CUT_LIST!$G$6:$G$1000)&gt;0),
      ROW(CUT_LIST!$F$6:$F$1000)-ROW(CUT_LIST!$F$6)+1
    ),
    ROWS($F$7:F711)
  ),
"")</f>
        <v/>
      </c>
    </row>
    <row r="712" spans="1:6">
      <c r="A712" t="str" cm="1">
        <f t="array" ref="A712">IF($F712="","",INDEX(CUT_LIST!$A$6:$A$1000,$F712))</f>
        <v/>
      </c>
      <c r="B712" t="str" cm="1">
        <f t="array" ref="B712">IF($F712="","",INDEX(CUT_LIST!$B$6:$B$1000,$F712))</f>
        <v/>
      </c>
      <c r="C712" t="str" cm="1">
        <f t="array" ref="C712">IF($F712="","",INDEX(CUT_LIST!$C$6:$C$1000,$F712))</f>
        <v/>
      </c>
      <c r="D712" t="str">
        <f>IF($F712="","",
  MIN(
    INDEX(CUT_LIST!$D$6:$D$1000,$F712),
    N(INDEX(CUT_LIST!$G$6:$G$1000,$F712))
  )
)</f>
        <v/>
      </c>
      <c r="E712" t="str" cm="1">
        <f t="array" ref="E712">IF($F712="","",INDEX(CUT_LIST!$H$6:$H$1000,$F712))</f>
        <v/>
      </c>
      <c r="F712" t="str" cm="1">
        <f t="array" ref="F712">IFERROR(
  SMALL(
    IF(
      (TRIM(UPPER(CUT_LIST!$F$6:$F$1000))="YES")*(N(CUT_LIST!$G$6:$G$1000)&gt;0),
      ROW(CUT_LIST!$F$6:$F$1000)-ROW(CUT_LIST!$F$6)+1
    ),
    ROWS($F$7:F712)
  ),
"")</f>
        <v/>
      </c>
    </row>
    <row r="713" spans="1:6">
      <c r="A713" t="str" cm="1">
        <f t="array" ref="A713">IF($F713="","",INDEX(CUT_LIST!$A$6:$A$1000,$F713))</f>
        <v/>
      </c>
      <c r="B713" t="str" cm="1">
        <f t="array" ref="B713">IF($F713="","",INDEX(CUT_LIST!$B$6:$B$1000,$F713))</f>
        <v/>
      </c>
      <c r="C713" t="str" cm="1">
        <f t="array" ref="C713">IF($F713="","",INDEX(CUT_LIST!$C$6:$C$1000,$F713))</f>
        <v/>
      </c>
      <c r="D713" t="str">
        <f>IF($F713="","",
  MIN(
    INDEX(CUT_LIST!$D$6:$D$1000,$F713),
    N(INDEX(CUT_LIST!$G$6:$G$1000,$F713))
  )
)</f>
        <v/>
      </c>
      <c r="E713" t="str" cm="1">
        <f t="array" ref="E713">IF($F713="","",INDEX(CUT_LIST!$H$6:$H$1000,$F713))</f>
        <v/>
      </c>
      <c r="F713" t="str" cm="1">
        <f t="array" ref="F713">IFERROR(
  SMALL(
    IF(
      (TRIM(UPPER(CUT_LIST!$F$6:$F$1000))="YES")*(N(CUT_LIST!$G$6:$G$1000)&gt;0),
      ROW(CUT_LIST!$F$6:$F$1000)-ROW(CUT_LIST!$F$6)+1
    ),
    ROWS($F$7:F713)
  ),
"")</f>
        <v/>
      </c>
    </row>
    <row r="714" spans="1:6">
      <c r="A714" t="str" cm="1">
        <f t="array" ref="A714">IF($F714="","",INDEX(CUT_LIST!$A$6:$A$1000,$F714))</f>
        <v/>
      </c>
      <c r="B714" t="str" cm="1">
        <f t="array" ref="B714">IF($F714="","",INDEX(CUT_LIST!$B$6:$B$1000,$F714))</f>
        <v/>
      </c>
      <c r="C714" t="str" cm="1">
        <f t="array" ref="C714">IF($F714="","",INDEX(CUT_LIST!$C$6:$C$1000,$F714))</f>
        <v/>
      </c>
      <c r="D714" t="str">
        <f>IF($F714="","",
  MIN(
    INDEX(CUT_LIST!$D$6:$D$1000,$F714),
    N(INDEX(CUT_LIST!$G$6:$G$1000,$F714))
  )
)</f>
        <v/>
      </c>
      <c r="E714" t="str" cm="1">
        <f t="array" ref="E714">IF($F714="","",INDEX(CUT_LIST!$H$6:$H$1000,$F714))</f>
        <v/>
      </c>
      <c r="F714" t="str" cm="1">
        <f t="array" ref="F714">IFERROR(
  SMALL(
    IF(
      (TRIM(UPPER(CUT_LIST!$F$6:$F$1000))="YES")*(N(CUT_LIST!$G$6:$G$1000)&gt;0),
      ROW(CUT_LIST!$F$6:$F$1000)-ROW(CUT_LIST!$F$6)+1
    ),
    ROWS($F$7:F714)
  ),
"")</f>
        <v/>
      </c>
    </row>
    <row r="715" spans="1:6">
      <c r="A715" t="str" cm="1">
        <f t="array" ref="A715">IF($F715="","",INDEX(CUT_LIST!$A$6:$A$1000,$F715))</f>
        <v/>
      </c>
      <c r="B715" t="str" cm="1">
        <f t="array" ref="B715">IF($F715="","",INDEX(CUT_LIST!$B$6:$B$1000,$F715))</f>
        <v/>
      </c>
      <c r="C715" t="str" cm="1">
        <f t="array" ref="C715">IF($F715="","",INDEX(CUT_LIST!$C$6:$C$1000,$F715))</f>
        <v/>
      </c>
      <c r="D715" t="str">
        <f>IF($F715="","",
  MIN(
    INDEX(CUT_LIST!$D$6:$D$1000,$F715),
    N(INDEX(CUT_LIST!$G$6:$G$1000,$F715))
  )
)</f>
        <v/>
      </c>
      <c r="E715" t="str" cm="1">
        <f t="array" ref="E715">IF($F715="","",INDEX(CUT_LIST!$H$6:$H$1000,$F715))</f>
        <v/>
      </c>
      <c r="F715" t="str" cm="1">
        <f t="array" ref="F715">IFERROR(
  SMALL(
    IF(
      (TRIM(UPPER(CUT_LIST!$F$6:$F$1000))="YES")*(N(CUT_LIST!$G$6:$G$1000)&gt;0),
      ROW(CUT_LIST!$F$6:$F$1000)-ROW(CUT_LIST!$F$6)+1
    ),
    ROWS($F$7:F715)
  ),
"")</f>
        <v/>
      </c>
    </row>
    <row r="716" spans="1:6">
      <c r="A716" t="str" cm="1">
        <f t="array" ref="A716">IF($F716="","",INDEX(CUT_LIST!$A$6:$A$1000,$F716))</f>
        <v/>
      </c>
      <c r="B716" t="str" cm="1">
        <f t="array" ref="B716">IF($F716="","",INDEX(CUT_LIST!$B$6:$B$1000,$F716))</f>
        <v/>
      </c>
      <c r="C716" t="str" cm="1">
        <f t="array" ref="C716">IF($F716="","",INDEX(CUT_LIST!$C$6:$C$1000,$F716))</f>
        <v/>
      </c>
      <c r="D716" t="str">
        <f>IF($F716="","",
  MIN(
    INDEX(CUT_LIST!$D$6:$D$1000,$F716),
    N(INDEX(CUT_LIST!$G$6:$G$1000,$F716))
  )
)</f>
        <v/>
      </c>
      <c r="E716" t="str" cm="1">
        <f t="array" ref="E716">IF($F716="","",INDEX(CUT_LIST!$H$6:$H$1000,$F716))</f>
        <v/>
      </c>
      <c r="F716" t="str" cm="1">
        <f t="array" ref="F716">IFERROR(
  SMALL(
    IF(
      (TRIM(UPPER(CUT_LIST!$F$6:$F$1000))="YES")*(N(CUT_LIST!$G$6:$G$1000)&gt;0),
      ROW(CUT_LIST!$F$6:$F$1000)-ROW(CUT_LIST!$F$6)+1
    ),
    ROWS($F$7:F716)
  ),
"")</f>
        <v/>
      </c>
    </row>
    <row r="717" spans="1:6">
      <c r="A717" t="str" cm="1">
        <f t="array" ref="A717">IF($F717="","",INDEX(CUT_LIST!$A$6:$A$1000,$F717))</f>
        <v/>
      </c>
      <c r="B717" t="str" cm="1">
        <f t="array" ref="B717">IF($F717="","",INDEX(CUT_LIST!$B$6:$B$1000,$F717))</f>
        <v/>
      </c>
      <c r="C717" t="str" cm="1">
        <f t="array" ref="C717">IF($F717="","",INDEX(CUT_LIST!$C$6:$C$1000,$F717))</f>
        <v/>
      </c>
      <c r="D717" t="str">
        <f>IF($F717="","",
  MIN(
    INDEX(CUT_LIST!$D$6:$D$1000,$F717),
    N(INDEX(CUT_LIST!$G$6:$G$1000,$F717))
  )
)</f>
        <v/>
      </c>
      <c r="E717" t="str" cm="1">
        <f t="array" ref="E717">IF($F717="","",INDEX(CUT_LIST!$H$6:$H$1000,$F717))</f>
        <v/>
      </c>
      <c r="F717" t="str" cm="1">
        <f t="array" ref="F717">IFERROR(
  SMALL(
    IF(
      (TRIM(UPPER(CUT_LIST!$F$6:$F$1000))="YES")*(N(CUT_LIST!$G$6:$G$1000)&gt;0),
      ROW(CUT_LIST!$F$6:$F$1000)-ROW(CUT_LIST!$F$6)+1
    ),
    ROWS($F$7:F717)
  ),
"")</f>
        <v/>
      </c>
    </row>
    <row r="718" spans="1:6">
      <c r="A718" t="str" cm="1">
        <f t="array" ref="A718">IF($F718="","",INDEX(CUT_LIST!$A$6:$A$1000,$F718))</f>
        <v/>
      </c>
      <c r="B718" t="str" cm="1">
        <f t="array" ref="B718">IF($F718="","",INDEX(CUT_LIST!$B$6:$B$1000,$F718))</f>
        <v/>
      </c>
      <c r="C718" t="str" cm="1">
        <f t="array" ref="C718">IF($F718="","",INDEX(CUT_LIST!$C$6:$C$1000,$F718))</f>
        <v/>
      </c>
      <c r="D718" t="str">
        <f>IF($F718="","",
  MIN(
    INDEX(CUT_LIST!$D$6:$D$1000,$F718),
    N(INDEX(CUT_LIST!$G$6:$G$1000,$F718))
  )
)</f>
        <v/>
      </c>
      <c r="E718" t="str" cm="1">
        <f t="array" ref="E718">IF($F718="","",INDEX(CUT_LIST!$H$6:$H$1000,$F718))</f>
        <v/>
      </c>
      <c r="F718" t="str" cm="1">
        <f t="array" ref="F718">IFERROR(
  SMALL(
    IF(
      (TRIM(UPPER(CUT_LIST!$F$6:$F$1000))="YES")*(N(CUT_LIST!$G$6:$G$1000)&gt;0),
      ROW(CUT_LIST!$F$6:$F$1000)-ROW(CUT_LIST!$F$6)+1
    ),
    ROWS($F$7:F718)
  ),
"")</f>
        <v/>
      </c>
    </row>
    <row r="719" spans="1:6">
      <c r="A719" t="str" cm="1">
        <f t="array" ref="A719">IF($F719="","",INDEX(CUT_LIST!$A$6:$A$1000,$F719))</f>
        <v/>
      </c>
      <c r="B719" t="str" cm="1">
        <f t="array" ref="B719">IF($F719="","",INDEX(CUT_LIST!$B$6:$B$1000,$F719))</f>
        <v/>
      </c>
      <c r="C719" t="str" cm="1">
        <f t="array" ref="C719">IF($F719="","",INDEX(CUT_LIST!$C$6:$C$1000,$F719))</f>
        <v/>
      </c>
      <c r="D719" t="str">
        <f>IF($F719="","",
  MIN(
    INDEX(CUT_LIST!$D$6:$D$1000,$F719),
    N(INDEX(CUT_LIST!$G$6:$G$1000,$F719))
  )
)</f>
        <v/>
      </c>
      <c r="E719" t="str" cm="1">
        <f t="array" ref="E719">IF($F719="","",INDEX(CUT_LIST!$H$6:$H$1000,$F719))</f>
        <v/>
      </c>
      <c r="F719" t="str" cm="1">
        <f t="array" ref="F719">IFERROR(
  SMALL(
    IF(
      (TRIM(UPPER(CUT_LIST!$F$6:$F$1000))="YES")*(N(CUT_LIST!$G$6:$G$1000)&gt;0),
      ROW(CUT_LIST!$F$6:$F$1000)-ROW(CUT_LIST!$F$6)+1
    ),
    ROWS($F$7:F719)
  ),
"")</f>
        <v/>
      </c>
    </row>
    <row r="720" spans="1:6">
      <c r="A720" t="str" cm="1">
        <f t="array" ref="A720">IF($F720="","",INDEX(CUT_LIST!$A$6:$A$1000,$F720))</f>
        <v/>
      </c>
      <c r="B720" t="str" cm="1">
        <f t="array" ref="B720">IF($F720="","",INDEX(CUT_LIST!$B$6:$B$1000,$F720))</f>
        <v/>
      </c>
      <c r="C720" t="str" cm="1">
        <f t="array" ref="C720">IF($F720="","",INDEX(CUT_LIST!$C$6:$C$1000,$F720))</f>
        <v/>
      </c>
      <c r="D720" t="str">
        <f>IF($F720="","",
  MIN(
    INDEX(CUT_LIST!$D$6:$D$1000,$F720),
    N(INDEX(CUT_LIST!$G$6:$G$1000,$F720))
  )
)</f>
        <v/>
      </c>
      <c r="E720" t="str" cm="1">
        <f t="array" ref="E720">IF($F720="","",INDEX(CUT_LIST!$H$6:$H$1000,$F720))</f>
        <v/>
      </c>
      <c r="F720" t="str" cm="1">
        <f t="array" ref="F720">IFERROR(
  SMALL(
    IF(
      (TRIM(UPPER(CUT_LIST!$F$6:$F$1000))="YES")*(N(CUT_LIST!$G$6:$G$1000)&gt;0),
      ROW(CUT_LIST!$F$6:$F$1000)-ROW(CUT_LIST!$F$6)+1
    ),
    ROWS($F$7:F720)
  ),
"")</f>
        <v/>
      </c>
    </row>
    <row r="721" spans="1:6">
      <c r="A721" t="str" cm="1">
        <f t="array" ref="A721">IF($F721="","",INDEX(CUT_LIST!$A$6:$A$1000,$F721))</f>
        <v/>
      </c>
      <c r="B721" t="str" cm="1">
        <f t="array" ref="B721">IF($F721="","",INDEX(CUT_LIST!$B$6:$B$1000,$F721))</f>
        <v/>
      </c>
      <c r="C721" t="str" cm="1">
        <f t="array" ref="C721">IF($F721="","",INDEX(CUT_LIST!$C$6:$C$1000,$F721))</f>
        <v/>
      </c>
      <c r="D721" t="str">
        <f>IF($F721="","",
  MIN(
    INDEX(CUT_LIST!$D$6:$D$1000,$F721),
    N(INDEX(CUT_LIST!$G$6:$G$1000,$F721))
  )
)</f>
        <v/>
      </c>
      <c r="E721" t="str" cm="1">
        <f t="array" ref="E721">IF($F721="","",INDEX(CUT_LIST!$H$6:$H$1000,$F721))</f>
        <v/>
      </c>
      <c r="F721" t="str" cm="1">
        <f t="array" ref="F721">IFERROR(
  SMALL(
    IF(
      (TRIM(UPPER(CUT_LIST!$F$6:$F$1000))="YES")*(N(CUT_LIST!$G$6:$G$1000)&gt;0),
      ROW(CUT_LIST!$F$6:$F$1000)-ROW(CUT_LIST!$F$6)+1
    ),
    ROWS($F$7:F721)
  ),
"")</f>
        <v/>
      </c>
    </row>
    <row r="722" spans="1:6">
      <c r="A722" t="str" cm="1">
        <f t="array" ref="A722">IF($F722="","",INDEX(CUT_LIST!$A$6:$A$1000,$F722))</f>
        <v/>
      </c>
      <c r="B722" t="str" cm="1">
        <f t="array" ref="B722">IF($F722="","",INDEX(CUT_LIST!$B$6:$B$1000,$F722))</f>
        <v/>
      </c>
      <c r="C722" t="str" cm="1">
        <f t="array" ref="C722">IF($F722="","",INDEX(CUT_LIST!$C$6:$C$1000,$F722))</f>
        <v/>
      </c>
      <c r="D722" t="str">
        <f>IF($F722="","",
  MIN(
    INDEX(CUT_LIST!$D$6:$D$1000,$F722),
    N(INDEX(CUT_LIST!$G$6:$G$1000,$F722))
  )
)</f>
        <v/>
      </c>
      <c r="E722" t="str" cm="1">
        <f t="array" ref="E722">IF($F722="","",INDEX(CUT_LIST!$H$6:$H$1000,$F722))</f>
        <v/>
      </c>
      <c r="F722" t="str" cm="1">
        <f t="array" ref="F722">IFERROR(
  SMALL(
    IF(
      (TRIM(UPPER(CUT_LIST!$F$6:$F$1000))="YES")*(N(CUT_LIST!$G$6:$G$1000)&gt;0),
      ROW(CUT_LIST!$F$6:$F$1000)-ROW(CUT_LIST!$F$6)+1
    ),
    ROWS($F$7:F722)
  ),
"")</f>
        <v/>
      </c>
    </row>
    <row r="723" spans="1:6">
      <c r="A723" t="str" cm="1">
        <f t="array" ref="A723">IF($F723="","",INDEX(CUT_LIST!$A$6:$A$1000,$F723))</f>
        <v/>
      </c>
      <c r="B723" t="str" cm="1">
        <f t="array" ref="B723">IF($F723="","",INDEX(CUT_LIST!$B$6:$B$1000,$F723))</f>
        <v/>
      </c>
      <c r="C723" t="str" cm="1">
        <f t="array" ref="C723">IF($F723="","",INDEX(CUT_LIST!$C$6:$C$1000,$F723))</f>
        <v/>
      </c>
      <c r="D723" t="str">
        <f>IF($F723="","",
  MIN(
    INDEX(CUT_LIST!$D$6:$D$1000,$F723),
    N(INDEX(CUT_LIST!$G$6:$G$1000,$F723))
  )
)</f>
        <v/>
      </c>
      <c r="E723" t="str" cm="1">
        <f t="array" ref="E723">IF($F723="","",INDEX(CUT_LIST!$H$6:$H$1000,$F723))</f>
        <v/>
      </c>
      <c r="F723" t="str" cm="1">
        <f t="array" ref="F723">IFERROR(
  SMALL(
    IF(
      (TRIM(UPPER(CUT_LIST!$F$6:$F$1000))="YES")*(N(CUT_LIST!$G$6:$G$1000)&gt;0),
      ROW(CUT_LIST!$F$6:$F$1000)-ROW(CUT_LIST!$F$6)+1
    ),
    ROWS($F$7:F723)
  ),
"")</f>
        <v/>
      </c>
    </row>
    <row r="724" spans="1:6">
      <c r="A724" t="str" cm="1">
        <f t="array" ref="A724">IF($F724="","",INDEX(CUT_LIST!$A$6:$A$1000,$F724))</f>
        <v/>
      </c>
      <c r="B724" t="str" cm="1">
        <f t="array" ref="B724">IF($F724="","",INDEX(CUT_LIST!$B$6:$B$1000,$F724))</f>
        <v/>
      </c>
      <c r="C724" t="str" cm="1">
        <f t="array" ref="C724">IF($F724="","",INDEX(CUT_LIST!$C$6:$C$1000,$F724))</f>
        <v/>
      </c>
      <c r="D724" t="str">
        <f>IF($F724="","",
  MIN(
    INDEX(CUT_LIST!$D$6:$D$1000,$F724),
    N(INDEX(CUT_LIST!$G$6:$G$1000,$F724))
  )
)</f>
        <v/>
      </c>
      <c r="E724" t="str" cm="1">
        <f t="array" ref="E724">IF($F724="","",INDEX(CUT_LIST!$H$6:$H$1000,$F724))</f>
        <v/>
      </c>
      <c r="F724" t="str" cm="1">
        <f t="array" ref="F724">IFERROR(
  SMALL(
    IF(
      (TRIM(UPPER(CUT_LIST!$F$6:$F$1000))="YES")*(N(CUT_LIST!$G$6:$G$1000)&gt;0),
      ROW(CUT_LIST!$F$6:$F$1000)-ROW(CUT_LIST!$F$6)+1
    ),
    ROWS($F$7:F724)
  ),
"")</f>
        <v/>
      </c>
    </row>
    <row r="725" spans="1:6">
      <c r="A725" t="str" cm="1">
        <f t="array" ref="A725">IF($F725="","",INDEX(CUT_LIST!$A$6:$A$1000,$F725))</f>
        <v/>
      </c>
      <c r="B725" t="str" cm="1">
        <f t="array" ref="B725">IF($F725="","",INDEX(CUT_LIST!$B$6:$B$1000,$F725))</f>
        <v/>
      </c>
      <c r="C725" t="str" cm="1">
        <f t="array" ref="C725">IF($F725="","",INDEX(CUT_LIST!$C$6:$C$1000,$F725))</f>
        <v/>
      </c>
      <c r="D725" t="str">
        <f>IF($F725="","",
  MIN(
    INDEX(CUT_LIST!$D$6:$D$1000,$F725),
    N(INDEX(CUT_LIST!$G$6:$G$1000,$F725))
  )
)</f>
        <v/>
      </c>
      <c r="E725" t="str" cm="1">
        <f t="array" ref="E725">IF($F725="","",INDEX(CUT_LIST!$H$6:$H$1000,$F725))</f>
        <v/>
      </c>
      <c r="F725" t="str" cm="1">
        <f t="array" ref="F725">IFERROR(
  SMALL(
    IF(
      (TRIM(UPPER(CUT_LIST!$F$6:$F$1000))="YES")*(N(CUT_LIST!$G$6:$G$1000)&gt;0),
      ROW(CUT_LIST!$F$6:$F$1000)-ROW(CUT_LIST!$F$6)+1
    ),
    ROWS($F$7:F725)
  ),
"")</f>
        <v/>
      </c>
    </row>
    <row r="726" spans="1:6">
      <c r="A726" t="str" cm="1">
        <f t="array" ref="A726">IF($F726="","",INDEX(CUT_LIST!$A$6:$A$1000,$F726))</f>
        <v/>
      </c>
      <c r="B726" t="str" cm="1">
        <f t="array" ref="B726">IF($F726="","",INDEX(CUT_LIST!$B$6:$B$1000,$F726))</f>
        <v/>
      </c>
      <c r="C726" t="str" cm="1">
        <f t="array" ref="C726">IF($F726="","",INDEX(CUT_LIST!$C$6:$C$1000,$F726))</f>
        <v/>
      </c>
      <c r="D726" t="str">
        <f>IF($F726="","",
  MIN(
    INDEX(CUT_LIST!$D$6:$D$1000,$F726),
    N(INDEX(CUT_LIST!$G$6:$G$1000,$F726))
  )
)</f>
        <v/>
      </c>
      <c r="E726" t="str" cm="1">
        <f t="array" ref="E726">IF($F726="","",INDEX(CUT_LIST!$H$6:$H$1000,$F726))</f>
        <v/>
      </c>
      <c r="F726" t="str" cm="1">
        <f t="array" ref="F726">IFERROR(
  SMALL(
    IF(
      (TRIM(UPPER(CUT_LIST!$F$6:$F$1000))="YES")*(N(CUT_LIST!$G$6:$G$1000)&gt;0),
      ROW(CUT_LIST!$F$6:$F$1000)-ROW(CUT_LIST!$F$6)+1
    ),
    ROWS($F$7:F726)
  ),
"")</f>
        <v/>
      </c>
    </row>
    <row r="727" spans="1:6">
      <c r="A727" t="str" cm="1">
        <f t="array" ref="A727">IF($F727="","",INDEX(CUT_LIST!$A$6:$A$1000,$F727))</f>
        <v/>
      </c>
      <c r="B727" t="str" cm="1">
        <f t="array" ref="B727">IF($F727="","",INDEX(CUT_LIST!$B$6:$B$1000,$F727))</f>
        <v/>
      </c>
      <c r="C727" t="str" cm="1">
        <f t="array" ref="C727">IF($F727="","",INDEX(CUT_LIST!$C$6:$C$1000,$F727))</f>
        <v/>
      </c>
      <c r="D727" t="str">
        <f>IF($F727="","",
  MIN(
    INDEX(CUT_LIST!$D$6:$D$1000,$F727),
    N(INDEX(CUT_LIST!$G$6:$G$1000,$F727))
  )
)</f>
        <v/>
      </c>
      <c r="E727" t="str" cm="1">
        <f t="array" ref="E727">IF($F727="","",INDEX(CUT_LIST!$H$6:$H$1000,$F727))</f>
        <v/>
      </c>
      <c r="F727" t="str" cm="1">
        <f t="array" ref="F727">IFERROR(
  SMALL(
    IF(
      (TRIM(UPPER(CUT_LIST!$F$6:$F$1000))="YES")*(N(CUT_LIST!$G$6:$G$1000)&gt;0),
      ROW(CUT_LIST!$F$6:$F$1000)-ROW(CUT_LIST!$F$6)+1
    ),
    ROWS($F$7:F727)
  ),
"")</f>
        <v/>
      </c>
    </row>
    <row r="728" spans="1:6">
      <c r="A728" t="str" cm="1">
        <f t="array" ref="A728">IF($F728="","",INDEX(CUT_LIST!$A$6:$A$1000,$F728))</f>
        <v/>
      </c>
      <c r="B728" t="str" cm="1">
        <f t="array" ref="B728">IF($F728="","",INDEX(CUT_LIST!$B$6:$B$1000,$F728))</f>
        <v/>
      </c>
      <c r="C728" t="str" cm="1">
        <f t="array" ref="C728">IF($F728="","",INDEX(CUT_LIST!$C$6:$C$1000,$F728))</f>
        <v/>
      </c>
      <c r="D728" t="str">
        <f>IF($F728="","",
  MIN(
    INDEX(CUT_LIST!$D$6:$D$1000,$F728),
    N(INDEX(CUT_LIST!$G$6:$G$1000,$F728))
  )
)</f>
        <v/>
      </c>
      <c r="E728" t="str" cm="1">
        <f t="array" ref="E728">IF($F728="","",INDEX(CUT_LIST!$H$6:$H$1000,$F728))</f>
        <v/>
      </c>
      <c r="F728" t="str" cm="1">
        <f t="array" ref="F728">IFERROR(
  SMALL(
    IF(
      (TRIM(UPPER(CUT_LIST!$F$6:$F$1000))="YES")*(N(CUT_LIST!$G$6:$G$1000)&gt;0),
      ROW(CUT_LIST!$F$6:$F$1000)-ROW(CUT_LIST!$F$6)+1
    ),
    ROWS($F$7:F728)
  ),
"")</f>
        <v/>
      </c>
    </row>
    <row r="729" spans="1:6">
      <c r="A729" t="str" cm="1">
        <f t="array" ref="A729">IF($F729="","",INDEX(CUT_LIST!$A$6:$A$1000,$F729))</f>
        <v/>
      </c>
      <c r="B729" t="str" cm="1">
        <f t="array" ref="B729">IF($F729="","",INDEX(CUT_LIST!$B$6:$B$1000,$F729))</f>
        <v/>
      </c>
      <c r="C729" t="str" cm="1">
        <f t="array" ref="C729">IF($F729="","",INDEX(CUT_LIST!$C$6:$C$1000,$F729))</f>
        <v/>
      </c>
      <c r="D729" t="str">
        <f>IF($F729="","",
  MIN(
    INDEX(CUT_LIST!$D$6:$D$1000,$F729),
    N(INDEX(CUT_LIST!$G$6:$G$1000,$F729))
  )
)</f>
        <v/>
      </c>
      <c r="E729" t="str" cm="1">
        <f t="array" ref="E729">IF($F729="","",INDEX(CUT_LIST!$H$6:$H$1000,$F729))</f>
        <v/>
      </c>
      <c r="F729" t="str" cm="1">
        <f t="array" ref="F729">IFERROR(
  SMALL(
    IF(
      (TRIM(UPPER(CUT_LIST!$F$6:$F$1000))="YES")*(N(CUT_LIST!$G$6:$G$1000)&gt;0),
      ROW(CUT_LIST!$F$6:$F$1000)-ROW(CUT_LIST!$F$6)+1
    ),
    ROWS($F$7:F729)
  ),
"")</f>
        <v/>
      </c>
    </row>
    <row r="730" spans="1:6">
      <c r="A730" t="str" cm="1">
        <f t="array" ref="A730">IF($F730="","",INDEX(CUT_LIST!$A$6:$A$1000,$F730))</f>
        <v/>
      </c>
      <c r="B730" t="str" cm="1">
        <f t="array" ref="B730">IF($F730="","",INDEX(CUT_LIST!$B$6:$B$1000,$F730))</f>
        <v/>
      </c>
      <c r="C730" t="str" cm="1">
        <f t="array" ref="C730">IF($F730="","",INDEX(CUT_LIST!$C$6:$C$1000,$F730))</f>
        <v/>
      </c>
      <c r="D730" t="str">
        <f>IF($F730="","",
  MIN(
    INDEX(CUT_LIST!$D$6:$D$1000,$F730),
    N(INDEX(CUT_LIST!$G$6:$G$1000,$F730))
  )
)</f>
        <v/>
      </c>
      <c r="E730" t="str" cm="1">
        <f t="array" ref="E730">IF($F730="","",INDEX(CUT_LIST!$H$6:$H$1000,$F730))</f>
        <v/>
      </c>
      <c r="F730" t="str" cm="1">
        <f t="array" ref="F730">IFERROR(
  SMALL(
    IF(
      (TRIM(UPPER(CUT_LIST!$F$6:$F$1000))="YES")*(N(CUT_LIST!$G$6:$G$1000)&gt;0),
      ROW(CUT_LIST!$F$6:$F$1000)-ROW(CUT_LIST!$F$6)+1
    ),
    ROWS($F$7:F730)
  ),
"")</f>
        <v/>
      </c>
    </row>
    <row r="731" spans="1:6">
      <c r="A731" t="str" cm="1">
        <f t="array" ref="A731">IF($F731="","",INDEX(CUT_LIST!$A$6:$A$1000,$F731))</f>
        <v/>
      </c>
      <c r="B731" t="str" cm="1">
        <f t="array" ref="B731">IF($F731="","",INDEX(CUT_LIST!$B$6:$B$1000,$F731))</f>
        <v/>
      </c>
      <c r="C731" t="str" cm="1">
        <f t="array" ref="C731">IF($F731="","",INDEX(CUT_LIST!$C$6:$C$1000,$F731))</f>
        <v/>
      </c>
      <c r="D731" t="str">
        <f>IF($F731="","",
  MIN(
    INDEX(CUT_LIST!$D$6:$D$1000,$F731),
    N(INDEX(CUT_LIST!$G$6:$G$1000,$F731))
  )
)</f>
        <v/>
      </c>
      <c r="E731" t="str" cm="1">
        <f t="array" ref="E731">IF($F731="","",INDEX(CUT_LIST!$H$6:$H$1000,$F731))</f>
        <v/>
      </c>
      <c r="F731" t="str" cm="1">
        <f t="array" ref="F731">IFERROR(
  SMALL(
    IF(
      (TRIM(UPPER(CUT_LIST!$F$6:$F$1000))="YES")*(N(CUT_LIST!$G$6:$G$1000)&gt;0),
      ROW(CUT_LIST!$F$6:$F$1000)-ROW(CUT_LIST!$F$6)+1
    ),
    ROWS($F$7:F731)
  ),
"")</f>
        <v/>
      </c>
    </row>
    <row r="732" spans="1:6">
      <c r="A732" t="str" cm="1">
        <f t="array" ref="A732">IF($F732="","",INDEX(CUT_LIST!$A$6:$A$1000,$F732))</f>
        <v/>
      </c>
      <c r="B732" t="str" cm="1">
        <f t="array" ref="B732">IF($F732="","",INDEX(CUT_LIST!$B$6:$B$1000,$F732))</f>
        <v/>
      </c>
      <c r="C732" t="str" cm="1">
        <f t="array" ref="C732">IF($F732="","",INDEX(CUT_LIST!$C$6:$C$1000,$F732))</f>
        <v/>
      </c>
      <c r="D732" t="str">
        <f>IF($F732="","",
  MIN(
    INDEX(CUT_LIST!$D$6:$D$1000,$F732),
    N(INDEX(CUT_LIST!$G$6:$G$1000,$F732))
  )
)</f>
        <v/>
      </c>
      <c r="E732" t="str" cm="1">
        <f t="array" ref="E732">IF($F732="","",INDEX(CUT_LIST!$H$6:$H$1000,$F732))</f>
        <v/>
      </c>
      <c r="F732" t="str" cm="1">
        <f t="array" ref="F732">IFERROR(
  SMALL(
    IF(
      (TRIM(UPPER(CUT_LIST!$F$6:$F$1000))="YES")*(N(CUT_LIST!$G$6:$G$1000)&gt;0),
      ROW(CUT_LIST!$F$6:$F$1000)-ROW(CUT_LIST!$F$6)+1
    ),
    ROWS($F$7:F732)
  ),
"")</f>
        <v/>
      </c>
    </row>
    <row r="733" spans="1:6">
      <c r="A733" t="str" cm="1">
        <f t="array" ref="A733">IF($F733="","",INDEX(CUT_LIST!$A$6:$A$1000,$F733))</f>
        <v/>
      </c>
      <c r="B733" t="str" cm="1">
        <f t="array" ref="B733">IF($F733="","",INDEX(CUT_LIST!$B$6:$B$1000,$F733))</f>
        <v/>
      </c>
      <c r="C733" t="str" cm="1">
        <f t="array" ref="C733">IF($F733="","",INDEX(CUT_LIST!$C$6:$C$1000,$F733))</f>
        <v/>
      </c>
      <c r="D733" t="str">
        <f>IF($F733="","",
  MIN(
    INDEX(CUT_LIST!$D$6:$D$1000,$F733),
    N(INDEX(CUT_LIST!$G$6:$G$1000,$F733))
  )
)</f>
        <v/>
      </c>
      <c r="E733" t="str" cm="1">
        <f t="array" ref="E733">IF($F733="","",INDEX(CUT_LIST!$H$6:$H$1000,$F733))</f>
        <v/>
      </c>
      <c r="F733" t="str" cm="1">
        <f t="array" ref="F733">IFERROR(
  SMALL(
    IF(
      (TRIM(UPPER(CUT_LIST!$F$6:$F$1000))="YES")*(N(CUT_LIST!$G$6:$G$1000)&gt;0),
      ROW(CUT_LIST!$F$6:$F$1000)-ROW(CUT_LIST!$F$6)+1
    ),
    ROWS($F$7:F733)
  ),
"")</f>
        <v/>
      </c>
    </row>
    <row r="734" spans="1:6">
      <c r="A734" t="str" cm="1">
        <f t="array" ref="A734">IF($F734="","",INDEX(CUT_LIST!$A$6:$A$1000,$F734))</f>
        <v/>
      </c>
      <c r="B734" t="str" cm="1">
        <f t="array" ref="B734">IF($F734="","",INDEX(CUT_LIST!$B$6:$B$1000,$F734))</f>
        <v/>
      </c>
      <c r="C734" t="str" cm="1">
        <f t="array" ref="C734">IF($F734="","",INDEX(CUT_LIST!$C$6:$C$1000,$F734))</f>
        <v/>
      </c>
      <c r="D734" t="str">
        <f>IF($F734="","",
  MIN(
    INDEX(CUT_LIST!$D$6:$D$1000,$F734),
    N(INDEX(CUT_LIST!$G$6:$G$1000,$F734))
  )
)</f>
        <v/>
      </c>
      <c r="E734" t="str" cm="1">
        <f t="array" ref="E734">IF($F734="","",INDEX(CUT_LIST!$H$6:$H$1000,$F734))</f>
        <v/>
      </c>
      <c r="F734" t="str" cm="1">
        <f t="array" ref="F734">IFERROR(
  SMALL(
    IF(
      (TRIM(UPPER(CUT_LIST!$F$6:$F$1000))="YES")*(N(CUT_LIST!$G$6:$G$1000)&gt;0),
      ROW(CUT_LIST!$F$6:$F$1000)-ROW(CUT_LIST!$F$6)+1
    ),
    ROWS($F$7:F734)
  ),
"")</f>
        <v/>
      </c>
    </row>
    <row r="735" spans="1:6">
      <c r="A735" t="str" cm="1">
        <f t="array" ref="A735">IF($F735="","",INDEX(CUT_LIST!$A$6:$A$1000,$F735))</f>
        <v/>
      </c>
      <c r="B735" t="str" cm="1">
        <f t="array" ref="B735">IF($F735="","",INDEX(CUT_LIST!$B$6:$B$1000,$F735))</f>
        <v/>
      </c>
      <c r="C735" t="str" cm="1">
        <f t="array" ref="C735">IF($F735="","",INDEX(CUT_LIST!$C$6:$C$1000,$F735))</f>
        <v/>
      </c>
      <c r="D735" t="str">
        <f>IF($F735="","",
  MIN(
    INDEX(CUT_LIST!$D$6:$D$1000,$F735),
    N(INDEX(CUT_LIST!$G$6:$G$1000,$F735))
  )
)</f>
        <v/>
      </c>
      <c r="E735" t="str" cm="1">
        <f t="array" ref="E735">IF($F735="","",INDEX(CUT_LIST!$H$6:$H$1000,$F735))</f>
        <v/>
      </c>
      <c r="F735" t="str" cm="1">
        <f t="array" ref="F735">IFERROR(
  SMALL(
    IF(
      (TRIM(UPPER(CUT_LIST!$F$6:$F$1000))="YES")*(N(CUT_LIST!$G$6:$G$1000)&gt;0),
      ROW(CUT_LIST!$F$6:$F$1000)-ROW(CUT_LIST!$F$6)+1
    ),
    ROWS($F$7:F735)
  ),
"")</f>
        <v/>
      </c>
    </row>
    <row r="736" spans="1:6">
      <c r="A736" t="str" cm="1">
        <f t="array" ref="A736">IF($F736="","",INDEX(CUT_LIST!$A$6:$A$1000,$F736))</f>
        <v/>
      </c>
      <c r="B736" t="str" cm="1">
        <f t="array" ref="B736">IF($F736="","",INDEX(CUT_LIST!$B$6:$B$1000,$F736))</f>
        <v/>
      </c>
      <c r="C736" t="str" cm="1">
        <f t="array" ref="C736">IF($F736="","",INDEX(CUT_LIST!$C$6:$C$1000,$F736))</f>
        <v/>
      </c>
      <c r="D736" t="str">
        <f>IF($F736="","",
  MIN(
    INDEX(CUT_LIST!$D$6:$D$1000,$F736),
    N(INDEX(CUT_LIST!$G$6:$G$1000,$F736))
  )
)</f>
        <v/>
      </c>
      <c r="E736" t="str" cm="1">
        <f t="array" ref="E736">IF($F736="","",INDEX(CUT_LIST!$H$6:$H$1000,$F736))</f>
        <v/>
      </c>
      <c r="F736" t="str" cm="1">
        <f t="array" ref="F736">IFERROR(
  SMALL(
    IF(
      (TRIM(UPPER(CUT_LIST!$F$6:$F$1000))="YES")*(N(CUT_LIST!$G$6:$G$1000)&gt;0),
      ROW(CUT_LIST!$F$6:$F$1000)-ROW(CUT_LIST!$F$6)+1
    ),
    ROWS($F$7:F736)
  ),
"")</f>
        <v/>
      </c>
    </row>
    <row r="737" spans="1:6">
      <c r="A737" t="str" cm="1">
        <f t="array" ref="A737">IF($F737="","",INDEX(CUT_LIST!$A$6:$A$1000,$F737))</f>
        <v/>
      </c>
      <c r="B737" t="str" cm="1">
        <f t="array" ref="B737">IF($F737="","",INDEX(CUT_LIST!$B$6:$B$1000,$F737))</f>
        <v/>
      </c>
      <c r="C737" t="str" cm="1">
        <f t="array" ref="C737">IF($F737="","",INDEX(CUT_LIST!$C$6:$C$1000,$F737))</f>
        <v/>
      </c>
      <c r="D737" t="str">
        <f>IF($F737="","",
  MIN(
    INDEX(CUT_LIST!$D$6:$D$1000,$F737),
    N(INDEX(CUT_LIST!$G$6:$G$1000,$F737))
  )
)</f>
        <v/>
      </c>
      <c r="E737" t="str" cm="1">
        <f t="array" ref="E737">IF($F737="","",INDEX(CUT_LIST!$H$6:$H$1000,$F737))</f>
        <v/>
      </c>
      <c r="F737" t="str" cm="1">
        <f t="array" ref="F737">IFERROR(
  SMALL(
    IF(
      (TRIM(UPPER(CUT_LIST!$F$6:$F$1000))="YES")*(N(CUT_LIST!$G$6:$G$1000)&gt;0),
      ROW(CUT_LIST!$F$6:$F$1000)-ROW(CUT_LIST!$F$6)+1
    ),
    ROWS($F$7:F737)
  ),
"")</f>
        <v/>
      </c>
    </row>
    <row r="738" spans="1:6">
      <c r="A738" t="str" cm="1">
        <f t="array" ref="A738">IF($F738="","",INDEX(CUT_LIST!$A$6:$A$1000,$F738))</f>
        <v/>
      </c>
      <c r="B738" t="str" cm="1">
        <f t="array" ref="B738">IF($F738="","",INDEX(CUT_LIST!$B$6:$B$1000,$F738))</f>
        <v/>
      </c>
      <c r="C738" t="str" cm="1">
        <f t="array" ref="C738">IF($F738="","",INDEX(CUT_LIST!$C$6:$C$1000,$F738))</f>
        <v/>
      </c>
      <c r="D738" t="str">
        <f>IF($F738="","",
  MIN(
    INDEX(CUT_LIST!$D$6:$D$1000,$F738),
    N(INDEX(CUT_LIST!$G$6:$G$1000,$F738))
  )
)</f>
        <v/>
      </c>
      <c r="E738" t="str" cm="1">
        <f t="array" ref="E738">IF($F738="","",INDEX(CUT_LIST!$H$6:$H$1000,$F738))</f>
        <v/>
      </c>
      <c r="F738" t="str" cm="1">
        <f t="array" ref="F738">IFERROR(
  SMALL(
    IF(
      (TRIM(UPPER(CUT_LIST!$F$6:$F$1000))="YES")*(N(CUT_LIST!$G$6:$G$1000)&gt;0),
      ROW(CUT_LIST!$F$6:$F$1000)-ROW(CUT_LIST!$F$6)+1
    ),
    ROWS($F$7:F738)
  ),
"")</f>
        <v/>
      </c>
    </row>
    <row r="739" spans="1:6">
      <c r="A739" t="str" cm="1">
        <f t="array" ref="A739">IF($F739="","",INDEX(CUT_LIST!$A$6:$A$1000,$F739))</f>
        <v/>
      </c>
      <c r="B739" t="str" cm="1">
        <f t="array" ref="B739">IF($F739="","",INDEX(CUT_LIST!$B$6:$B$1000,$F739))</f>
        <v/>
      </c>
      <c r="C739" t="str" cm="1">
        <f t="array" ref="C739">IF($F739="","",INDEX(CUT_LIST!$C$6:$C$1000,$F739))</f>
        <v/>
      </c>
      <c r="D739" t="str">
        <f>IF($F739="","",
  MIN(
    INDEX(CUT_LIST!$D$6:$D$1000,$F739),
    N(INDEX(CUT_LIST!$G$6:$G$1000,$F739))
  )
)</f>
        <v/>
      </c>
      <c r="E739" t="str" cm="1">
        <f t="array" ref="E739">IF($F739="","",INDEX(CUT_LIST!$H$6:$H$1000,$F739))</f>
        <v/>
      </c>
      <c r="F739" t="str" cm="1">
        <f t="array" ref="F739">IFERROR(
  SMALL(
    IF(
      (TRIM(UPPER(CUT_LIST!$F$6:$F$1000))="YES")*(N(CUT_LIST!$G$6:$G$1000)&gt;0),
      ROW(CUT_LIST!$F$6:$F$1000)-ROW(CUT_LIST!$F$6)+1
    ),
    ROWS($F$7:F739)
  ),
"")</f>
        <v/>
      </c>
    </row>
    <row r="740" spans="1:6">
      <c r="A740" t="str" cm="1">
        <f t="array" ref="A740">IF($F740="","",INDEX(CUT_LIST!$A$6:$A$1000,$F740))</f>
        <v/>
      </c>
      <c r="B740" t="str" cm="1">
        <f t="array" ref="B740">IF($F740="","",INDEX(CUT_LIST!$B$6:$B$1000,$F740))</f>
        <v/>
      </c>
      <c r="C740" t="str" cm="1">
        <f t="array" ref="C740">IF($F740="","",INDEX(CUT_LIST!$C$6:$C$1000,$F740))</f>
        <v/>
      </c>
      <c r="D740" t="str">
        <f>IF($F740="","",
  MIN(
    INDEX(CUT_LIST!$D$6:$D$1000,$F740),
    N(INDEX(CUT_LIST!$G$6:$G$1000,$F740))
  )
)</f>
        <v/>
      </c>
      <c r="E740" t="str" cm="1">
        <f t="array" ref="E740">IF($F740="","",INDEX(CUT_LIST!$H$6:$H$1000,$F740))</f>
        <v/>
      </c>
      <c r="F740" t="str" cm="1">
        <f t="array" ref="F740">IFERROR(
  SMALL(
    IF(
      (TRIM(UPPER(CUT_LIST!$F$6:$F$1000))="YES")*(N(CUT_LIST!$G$6:$G$1000)&gt;0),
      ROW(CUT_LIST!$F$6:$F$1000)-ROW(CUT_LIST!$F$6)+1
    ),
    ROWS($F$7:F740)
  ),
"")</f>
        <v/>
      </c>
    </row>
    <row r="741" spans="1:6">
      <c r="A741" t="str" cm="1">
        <f t="array" ref="A741">IF($F741="","",INDEX(CUT_LIST!$A$6:$A$1000,$F741))</f>
        <v/>
      </c>
      <c r="B741" t="str" cm="1">
        <f t="array" ref="B741">IF($F741="","",INDEX(CUT_LIST!$B$6:$B$1000,$F741))</f>
        <v/>
      </c>
      <c r="C741" t="str" cm="1">
        <f t="array" ref="C741">IF($F741="","",INDEX(CUT_LIST!$C$6:$C$1000,$F741))</f>
        <v/>
      </c>
      <c r="D741" t="str">
        <f>IF($F741="","",
  MIN(
    INDEX(CUT_LIST!$D$6:$D$1000,$F741),
    N(INDEX(CUT_LIST!$G$6:$G$1000,$F741))
  )
)</f>
        <v/>
      </c>
      <c r="E741" t="str" cm="1">
        <f t="array" ref="E741">IF($F741="","",INDEX(CUT_LIST!$H$6:$H$1000,$F741))</f>
        <v/>
      </c>
      <c r="F741" t="str" cm="1">
        <f t="array" ref="F741">IFERROR(
  SMALL(
    IF(
      (TRIM(UPPER(CUT_LIST!$F$6:$F$1000))="YES")*(N(CUT_LIST!$G$6:$G$1000)&gt;0),
      ROW(CUT_LIST!$F$6:$F$1000)-ROW(CUT_LIST!$F$6)+1
    ),
    ROWS($F$7:F741)
  ),
"")</f>
        <v/>
      </c>
    </row>
    <row r="742" spans="1:6">
      <c r="A742" t="str" cm="1">
        <f t="array" ref="A742">IF($F742="","",INDEX(CUT_LIST!$A$6:$A$1000,$F742))</f>
        <v/>
      </c>
      <c r="B742" t="str" cm="1">
        <f t="array" ref="B742">IF($F742="","",INDEX(CUT_LIST!$B$6:$B$1000,$F742))</f>
        <v/>
      </c>
      <c r="C742" t="str" cm="1">
        <f t="array" ref="C742">IF($F742="","",INDEX(CUT_LIST!$C$6:$C$1000,$F742))</f>
        <v/>
      </c>
      <c r="D742" t="str">
        <f>IF($F742="","",
  MIN(
    INDEX(CUT_LIST!$D$6:$D$1000,$F742),
    N(INDEX(CUT_LIST!$G$6:$G$1000,$F742))
  )
)</f>
        <v/>
      </c>
      <c r="E742" t="str" cm="1">
        <f t="array" ref="E742">IF($F742="","",INDEX(CUT_LIST!$H$6:$H$1000,$F742))</f>
        <v/>
      </c>
      <c r="F742" t="str" cm="1">
        <f t="array" ref="F742">IFERROR(
  SMALL(
    IF(
      (TRIM(UPPER(CUT_LIST!$F$6:$F$1000))="YES")*(N(CUT_LIST!$G$6:$G$1000)&gt;0),
      ROW(CUT_LIST!$F$6:$F$1000)-ROW(CUT_LIST!$F$6)+1
    ),
    ROWS($F$7:F742)
  ),
"")</f>
        <v/>
      </c>
    </row>
    <row r="743" spans="1:6">
      <c r="A743" t="str" cm="1">
        <f t="array" ref="A743">IF($F743="","",INDEX(CUT_LIST!$A$6:$A$1000,$F743))</f>
        <v/>
      </c>
      <c r="B743" t="str" cm="1">
        <f t="array" ref="B743">IF($F743="","",INDEX(CUT_LIST!$B$6:$B$1000,$F743))</f>
        <v/>
      </c>
      <c r="C743" t="str" cm="1">
        <f t="array" ref="C743">IF($F743="","",INDEX(CUT_LIST!$C$6:$C$1000,$F743))</f>
        <v/>
      </c>
      <c r="D743" t="str">
        <f>IF($F743="","",
  MIN(
    INDEX(CUT_LIST!$D$6:$D$1000,$F743),
    N(INDEX(CUT_LIST!$G$6:$G$1000,$F743))
  )
)</f>
        <v/>
      </c>
      <c r="E743" t="str" cm="1">
        <f t="array" ref="E743">IF($F743="","",INDEX(CUT_LIST!$H$6:$H$1000,$F743))</f>
        <v/>
      </c>
      <c r="F743" t="str" cm="1">
        <f t="array" ref="F743">IFERROR(
  SMALL(
    IF(
      (TRIM(UPPER(CUT_LIST!$F$6:$F$1000))="YES")*(N(CUT_LIST!$G$6:$G$1000)&gt;0),
      ROW(CUT_LIST!$F$6:$F$1000)-ROW(CUT_LIST!$F$6)+1
    ),
    ROWS($F$7:F743)
  ),
"")</f>
        <v/>
      </c>
    </row>
    <row r="744" spans="1:6">
      <c r="A744" t="str" cm="1">
        <f t="array" ref="A744">IF($F744="","",INDEX(CUT_LIST!$A$6:$A$1000,$F744))</f>
        <v/>
      </c>
      <c r="B744" t="str" cm="1">
        <f t="array" ref="B744">IF($F744="","",INDEX(CUT_LIST!$B$6:$B$1000,$F744))</f>
        <v/>
      </c>
      <c r="C744" t="str" cm="1">
        <f t="array" ref="C744">IF($F744="","",INDEX(CUT_LIST!$C$6:$C$1000,$F744))</f>
        <v/>
      </c>
      <c r="D744" t="str">
        <f>IF($F744="","",
  MIN(
    INDEX(CUT_LIST!$D$6:$D$1000,$F744),
    N(INDEX(CUT_LIST!$G$6:$G$1000,$F744))
  )
)</f>
        <v/>
      </c>
      <c r="E744" t="str" cm="1">
        <f t="array" ref="E744">IF($F744="","",INDEX(CUT_LIST!$H$6:$H$1000,$F744))</f>
        <v/>
      </c>
      <c r="F744" t="str" cm="1">
        <f t="array" ref="F744">IFERROR(
  SMALL(
    IF(
      (TRIM(UPPER(CUT_LIST!$F$6:$F$1000))="YES")*(N(CUT_LIST!$G$6:$G$1000)&gt;0),
      ROW(CUT_LIST!$F$6:$F$1000)-ROW(CUT_LIST!$F$6)+1
    ),
    ROWS($F$7:F744)
  ),
"")</f>
        <v/>
      </c>
    </row>
    <row r="745" spans="1:6">
      <c r="A745" t="str" cm="1">
        <f t="array" ref="A745">IF($F745="","",INDEX(CUT_LIST!$A$6:$A$1000,$F745))</f>
        <v/>
      </c>
      <c r="B745" t="str" cm="1">
        <f t="array" ref="B745">IF($F745="","",INDEX(CUT_LIST!$B$6:$B$1000,$F745))</f>
        <v/>
      </c>
      <c r="C745" t="str" cm="1">
        <f t="array" ref="C745">IF($F745="","",INDEX(CUT_LIST!$C$6:$C$1000,$F745))</f>
        <v/>
      </c>
      <c r="D745" t="str">
        <f>IF($F745="","",
  MIN(
    INDEX(CUT_LIST!$D$6:$D$1000,$F745),
    N(INDEX(CUT_LIST!$G$6:$G$1000,$F745))
  )
)</f>
        <v/>
      </c>
      <c r="E745" t="str" cm="1">
        <f t="array" ref="E745">IF($F745="","",INDEX(CUT_LIST!$H$6:$H$1000,$F745))</f>
        <v/>
      </c>
      <c r="F745" t="str" cm="1">
        <f t="array" ref="F745">IFERROR(
  SMALL(
    IF(
      (TRIM(UPPER(CUT_LIST!$F$6:$F$1000))="YES")*(N(CUT_LIST!$G$6:$G$1000)&gt;0),
      ROW(CUT_LIST!$F$6:$F$1000)-ROW(CUT_LIST!$F$6)+1
    ),
    ROWS($F$7:F745)
  ),
"")</f>
        <v/>
      </c>
    </row>
    <row r="746" spans="1:6">
      <c r="A746" t="str" cm="1">
        <f t="array" ref="A746">IF($F746="","",INDEX(CUT_LIST!$A$6:$A$1000,$F746))</f>
        <v/>
      </c>
      <c r="B746" t="str" cm="1">
        <f t="array" ref="B746">IF($F746="","",INDEX(CUT_LIST!$B$6:$B$1000,$F746))</f>
        <v/>
      </c>
      <c r="C746" t="str" cm="1">
        <f t="array" ref="C746">IF($F746="","",INDEX(CUT_LIST!$C$6:$C$1000,$F746))</f>
        <v/>
      </c>
      <c r="D746" t="str">
        <f>IF($F746="","",
  MIN(
    INDEX(CUT_LIST!$D$6:$D$1000,$F746),
    N(INDEX(CUT_LIST!$G$6:$G$1000,$F746))
  )
)</f>
        <v/>
      </c>
      <c r="E746" t="str" cm="1">
        <f t="array" ref="E746">IF($F746="","",INDEX(CUT_LIST!$H$6:$H$1000,$F746))</f>
        <v/>
      </c>
      <c r="F746" t="str" cm="1">
        <f t="array" ref="F746">IFERROR(
  SMALL(
    IF(
      (TRIM(UPPER(CUT_LIST!$F$6:$F$1000))="YES")*(N(CUT_LIST!$G$6:$G$1000)&gt;0),
      ROW(CUT_LIST!$F$6:$F$1000)-ROW(CUT_LIST!$F$6)+1
    ),
    ROWS($F$7:F746)
  ),
"")</f>
        <v/>
      </c>
    </row>
    <row r="747" spans="1:6">
      <c r="A747" t="str" cm="1">
        <f t="array" ref="A747">IF($F747="","",INDEX(CUT_LIST!$A$6:$A$1000,$F747))</f>
        <v/>
      </c>
      <c r="B747" t="str" cm="1">
        <f t="array" ref="B747">IF($F747="","",INDEX(CUT_LIST!$B$6:$B$1000,$F747))</f>
        <v/>
      </c>
      <c r="C747" t="str" cm="1">
        <f t="array" ref="C747">IF($F747="","",INDEX(CUT_LIST!$C$6:$C$1000,$F747))</f>
        <v/>
      </c>
      <c r="D747" t="str">
        <f>IF($F747="","",
  MIN(
    INDEX(CUT_LIST!$D$6:$D$1000,$F747),
    N(INDEX(CUT_LIST!$G$6:$G$1000,$F747))
  )
)</f>
        <v/>
      </c>
      <c r="E747" t="str" cm="1">
        <f t="array" ref="E747">IF($F747="","",INDEX(CUT_LIST!$H$6:$H$1000,$F747))</f>
        <v/>
      </c>
      <c r="F747" t="str" cm="1">
        <f t="array" ref="F747">IFERROR(
  SMALL(
    IF(
      (TRIM(UPPER(CUT_LIST!$F$6:$F$1000))="YES")*(N(CUT_LIST!$G$6:$G$1000)&gt;0),
      ROW(CUT_LIST!$F$6:$F$1000)-ROW(CUT_LIST!$F$6)+1
    ),
    ROWS($F$7:F747)
  ),
"")</f>
        <v/>
      </c>
    </row>
    <row r="748" spans="1:6">
      <c r="A748" t="str" cm="1">
        <f t="array" ref="A748">IF($F748="","",INDEX(CUT_LIST!$A$6:$A$1000,$F748))</f>
        <v/>
      </c>
      <c r="B748" t="str" cm="1">
        <f t="array" ref="B748">IF($F748="","",INDEX(CUT_LIST!$B$6:$B$1000,$F748))</f>
        <v/>
      </c>
      <c r="C748" t="str" cm="1">
        <f t="array" ref="C748">IF($F748="","",INDEX(CUT_LIST!$C$6:$C$1000,$F748))</f>
        <v/>
      </c>
      <c r="D748" t="str">
        <f>IF($F748="","",
  MIN(
    INDEX(CUT_LIST!$D$6:$D$1000,$F748),
    N(INDEX(CUT_LIST!$G$6:$G$1000,$F748))
  )
)</f>
        <v/>
      </c>
      <c r="E748" t="str" cm="1">
        <f t="array" ref="E748">IF($F748="","",INDEX(CUT_LIST!$H$6:$H$1000,$F748))</f>
        <v/>
      </c>
      <c r="F748" t="str" cm="1">
        <f t="array" ref="F748">IFERROR(
  SMALL(
    IF(
      (TRIM(UPPER(CUT_LIST!$F$6:$F$1000))="YES")*(N(CUT_LIST!$G$6:$G$1000)&gt;0),
      ROW(CUT_LIST!$F$6:$F$1000)-ROW(CUT_LIST!$F$6)+1
    ),
    ROWS($F$7:F748)
  ),
"")</f>
        <v/>
      </c>
    </row>
    <row r="749" spans="1:6">
      <c r="A749" t="str" cm="1">
        <f t="array" ref="A749">IF($F749="","",INDEX(CUT_LIST!$A$6:$A$1000,$F749))</f>
        <v/>
      </c>
      <c r="B749" t="str" cm="1">
        <f t="array" ref="B749">IF($F749="","",INDEX(CUT_LIST!$B$6:$B$1000,$F749))</f>
        <v/>
      </c>
      <c r="C749" t="str" cm="1">
        <f t="array" ref="C749">IF($F749="","",INDEX(CUT_LIST!$C$6:$C$1000,$F749))</f>
        <v/>
      </c>
      <c r="D749" t="str">
        <f>IF($F749="","",
  MIN(
    INDEX(CUT_LIST!$D$6:$D$1000,$F749),
    N(INDEX(CUT_LIST!$G$6:$G$1000,$F749))
  )
)</f>
        <v/>
      </c>
      <c r="E749" t="str" cm="1">
        <f t="array" ref="E749">IF($F749="","",INDEX(CUT_LIST!$H$6:$H$1000,$F749))</f>
        <v/>
      </c>
      <c r="F749" t="str" cm="1">
        <f t="array" ref="F749">IFERROR(
  SMALL(
    IF(
      (TRIM(UPPER(CUT_LIST!$F$6:$F$1000))="YES")*(N(CUT_LIST!$G$6:$G$1000)&gt;0),
      ROW(CUT_LIST!$F$6:$F$1000)-ROW(CUT_LIST!$F$6)+1
    ),
    ROWS($F$7:F749)
  ),
"")</f>
        <v/>
      </c>
    </row>
    <row r="750" spans="1:6">
      <c r="A750" t="str" cm="1">
        <f t="array" ref="A750">IF($F750="","",INDEX(CUT_LIST!$A$6:$A$1000,$F750))</f>
        <v/>
      </c>
      <c r="B750" t="str" cm="1">
        <f t="array" ref="B750">IF($F750="","",INDEX(CUT_LIST!$B$6:$B$1000,$F750))</f>
        <v/>
      </c>
      <c r="C750" t="str" cm="1">
        <f t="array" ref="C750">IF($F750="","",INDEX(CUT_LIST!$C$6:$C$1000,$F750))</f>
        <v/>
      </c>
      <c r="D750" t="str">
        <f>IF($F750="","",
  MIN(
    INDEX(CUT_LIST!$D$6:$D$1000,$F750),
    N(INDEX(CUT_LIST!$G$6:$G$1000,$F750))
  )
)</f>
        <v/>
      </c>
      <c r="E750" t="str" cm="1">
        <f t="array" ref="E750">IF($F750="","",INDEX(CUT_LIST!$H$6:$H$1000,$F750))</f>
        <v/>
      </c>
      <c r="F750" t="str" cm="1">
        <f t="array" ref="F750">IFERROR(
  SMALL(
    IF(
      (TRIM(UPPER(CUT_LIST!$F$6:$F$1000))="YES")*(N(CUT_LIST!$G$6:$G$1000)&gt;0),
      ROW(CUT_LIST!$F$6:$F$1000)-ROW(CUT_LIST!$F$6)+1
    ),
    ROWS($F$7:F750)
  ),
"")</f>
        <v/>
      </c>
    </row>
    <row r="751" spans="1:6">
      <c r="A751" t="str" cm="1">
        <f t="array" ref="A751">IF($F751="","",INDEX(CUT_LIST!$A$6:$A$1000,$F751))</f>
        <v/>
      </c>
      <c r="B751" t="str" cm="1">
        <f t="array" ref="B751">IF($F751="","",INDEX(CUT_LIST!$B$6:$B$1000,$F751))</f>
        <v/>
      </c>
      <c r="C751" t="str" cm="1">
        <f t="array" ref="C751">IF($F751="","",INDEX(CUT_LIST!$C$6:$C$1000,$F751))</f>
        <v/>
      </c>
      <c r="D751" t="str">
        <f>IF($F751="","",
  MIN(
    INDEX(CUT_LIST!$D$6:$D$1000,$F751),
    N(INDEX(CUT_LIST!$G$6:$G$1000,$F751))
  )
)</f>
        <v/>
      </c>
      <c r="E751" t="str" cm="1">
        <f t="array" ref="E751">IF($F751="","",INDEX(CUT_LIST!$H$6:$H$1000,$F751))</f>
        <v/>
      </c>
      <c r="F751" t="str" cm="1">
        <f t="array" ref="F751">IFERROR(
  SMALL(
    IF(
      (TRIM(UPPER(CUT_LIST!$F$6:$F$1000))="YES")*(N(CUT_LIST!$G$6:$G$1000)&gt;0),
      ROW(CUT_LIST!$F$6:$F$1000)-ROW(CUT_LIST!$F$6)+1
    ),
    ROWS($F$7:F751)
  ),
"")</f>
        <v/>
      </c>
    </row>
    <row r="752" spans="1:6">
      <c r="A752" t="str" cm="1">
        <f t="array" ref="A752">IF($F752="","",INDEX(CUT_LIST!$A$6:$A$1000,$F752))</f>
        <v/>
      </c>
      <c r="B752" t="str" cm="1">
        <f t="array" ref="B752">IF($F752="","",INDEX(CUT_LIST!$B$6:$B$1000,$F752))</f>
        <v/>
      </c>
      <c r="C752" t="str" cm="1">
        <f t="array" ref="C752">IF($F752="","",INDEX(CUT_LIST!$C$6:$C$1000,$F752))</f>
        <v/>
      </c>
      <c r="D752" t="str">
        <f>IF($F752="","",
  MIN(
    INDEX(CUT_LIST!$D$6:$D$1000,$F752),
    N(INDEX(CUT_LIST!$G$6:$G$1000,$F752))
  )
)</f>
        <v/>
      </c>
      <c r="E752" t="str" cm="1">
        <f t="array" ref="E752">IF($F752="","",INDEX(CUT_LIST!$H$6:$H$1000,$F752))</f>
        <v/>
      </c>
      <c r="F752" t="str" cm="1">
        <f t="array" ref="F752">IFERROR(
  SMALL(
    IF(
      (TRIM(UPPER(CUT_LIST!$F$6:$F$1000))="YES")*(N(CUT_LIST!$G$6:$G$1000)&gt;0),
      ROW(CUT_LIST!$F$6:$F$1000)-ROW(CUT_LIST!$F$6)+1
    ),
    ROWS($F$7:F752)
  ),
"")</f>
        <v/>
      </c>
    </row>
    <row r="753" spans="1:6">
      <c r="A753" t="str" cm="1">
        <f t="array" ref="A753">IF($F753="","",INDEX(CUT_LIST!$A$6:$A$1000,$F753))</f>
        <v/>
      </c>
      <c r="B753" t="str" cm="1">
        <f t="array" ref="B753">IF($F753="","",INDEX(CUT_LIST!$B$6:$B$1000,$F753))</f>
        <v/>
      </c>
      <c r="C753" t="str" cm="1">
        <f t="array" ref="C753">IF($F753="","",INDEX(CUT_LIST!$C$6:$C$1000,$F753))</f>
        <v/>
      </c>
      <c r="D753" t="str">
        <f>IF($F753="","",
  MIN(
    INDEX(CUT_LIST!$D$6:$D$1000,$F753),
    N(INDEX(CUT_LIST!$G$6:$G$1000,$F753))
  )
)</f>
        <v/>
      </c>
      <c r="E753" t="str" cm="1">
        <f t="array" ref="E753">IF($F753="","",INDEX(CUT_LIST!$H$6:$H$1000,$F753))</f>
        <v/>
      </c>
      <c r="F753" t="str" cm="1">
        <f t="array" ref="F753">IFERROR(
  SMALL(
    IF(
      (TRIM(UPPER(CUT_LIST!$F$6:$F$1000))="YES")*(N(CUT_LIST!$G$6:$G$1000)&gt;0),
      ROW(CUT_LIST!$F$6:$F$1000)-ROW(CUT_LIST!$F$6)+1
    ),
    ROWS($F$7:F753)
  ),
"")</f>
        <v/>
      </c>
    </row>
    <row r="754" spans="1:6">
      <c r="A754" t="str" cm="1">
        <f t="array" ref="A754">IF($F754="","",INDEX(CUT_LIST!$A$6:$A$1000,$F754))</f>
        <v/>
      </c>
      <c r="B754" t="str" cm="1">
        <f t="array" ref="B754">IF($F754="","",INDEX(CUT_LIST!$B$6:$B$1000,$F754))</f>
        <v/>
      </c>
      <c r="C754" t="str" cm="1">
        <f t="array" ref="C754">IF($F754="","",INDEX(CUT_LIST!$C$6:$C$1000,$F754))</f>
        <v/>
      </c>
      <c r="D754" t="str">
        <f>IF($F754="","",
  MIN(
    INDEX(CUT_LIST!$D$6:$D$1000,$F754),
    N(INDEX(CUT_LIST!$G$6:$G$1000,$F754))
  )
)</f>
        <v/>
      </c>
      <c r="E754" t="str" cm="1">
        <f t="array" ref="E754">IF($F754="","",INDEX(CUT_LIST!$H$6:$H$1000,$F754))</f>
        <v/>
      </c>
      <c r="F754" t="str" cm="1">
        <f t="array" ref="F754">IFERROR(
  SMALL(
    IF(
      (TRIM(UPPER(CUT_LIST!$F$6:$F$1000))="YES")*(N(CUT_LIST!$G$6:$G$1000)&gt;0),
      ROW(CUT_LIST!$F$6:$F$1000)-ROW(CUT_LIST!$F$6)+1
    ),
    ROWS($F$7:F754)
  ),
"")</f>
        <v/>
      </c>
    </row>
    <row r="755" spans="1:6">
      <c r="A755" t="str" cm="1">
        <f t="array" ref="A755">IF($F755="","",INDEX(CUT_LIST!$A$6:$A$1000,$F755))</f>
        <v/>
      </c>
      <c r="B755" t="str" cm="1">
        <f t="array" ref="B755">IF($F755="","",INDEX(CUT_LIST!$B$6:$B$1000,$F755))</f>
        <v/>
      </c>
      <c r="C755" t="str" cm="1">
        <f t="array" ref="C755">IF($F755="","",INDEX(CUT_LIST!$C$6:$C$1000,$F755))</f>
        <v/>
      </c>
      <c r="D755" t="str">
        <f>IF($F755="","",
  MIN(
    INDEX(CUT_LIST!$D$6:$D$1000,$F755),
    N(INDEX(CUT_LIST!$G$6:$G$1000,$F755))
  )
)</f>
        <v/>
      </c>
      <c r="E755" t="str" cm="1">
        <f t="array" ref="E755">IF($F755="","",INDEX(CUT_LIST!$H$6:$H$1000,$F755))</f>
        <v/>
      </c>
      <c r="F755" t="str" cm="1">
        <f t="array" ref="F755">IFERROR(
  SMALL(
    IF(
      (TRIM(UPPER(CUT_LIST!$F$6:$F$1000))="YES")*(N(CUT_LIST!$G$6:$G$1000)&gt;0),
      ROW(CUT_LIST!$F$6:$F$1000)-ROW(CUT_LIST!$F$6)+1
    ),
    ROWS($F$7:F755)
  ),
"")</f>
        <v/>
      </c>
    </row>
    <row r="756" spans="1:6">
      <c r="A756" t="str" cm="1">
        <f t="array" ref="A756">IF($F756="","",INDEX(CUT_LIST!$A$6:$A$1000,$F756))</f>
        <v/>
      </c>
      <c r="B756" t="str" cm="1">
        <f t="array" ref="B756">IF($F756="","",INDEX(CUT_LIST!$B$6:$B$1000,$F756))</f>
        <v/>
      </c>
      <c r="C756" t="str" cm="1">
        <f t="array" ref="C756">IF($F756="","",INDEX(CUT_LIST!$C$6:$C$1000,$F756))</f>
        <v/>
      </c>
      <c r="D756" t="str">
        <f>IF($F756="","",
  MIN(
    INDEX(CUT_LIST!$D$6:$D$1000,$F756),
    N(INDEX(CUT_LIST!$G$6:$G$1000,$F756))
  )
)</f>
        <v/>
      </c>
      <c r="E756" t="str" cm="1">
        <f t="array" ref="E756">IF($F756="","",INDEX(CUT_LIST!$H$6:$H$1000,$F756))</f>
        <v/>
      </c>
      <c r="F756" t="str" cm="1">
        <f t="array" ref="F756">IFERROR(
  SMALL(
    IF(
      (TRIM(UPPER(CUT_LIST!$F$6:$F$1000))="YES")*(N(CUT_LIST!$G$6:$G$1000)&gt;0),
      ROW(CUT_LIST!$F$6:$F$1000)-ROW(CUT_LIST!$F$6)+1
    ),
    ROWS($F$7:F756)
  ),
"")</f>
        <v/>
      </c>
    </row>
    <row r="757" spans="1:6">
      <c r="A757" t="str" cm="1">
        <f t="array" ref="A757">IF($F757="","",INDEX(CUT_LIST!$A$6:$A$1000,$F757))</f>
        <v/>
      </c>
      <c r="B757" t="str" cm="1">
        <f t="array" ref="B757">IF($F757="","",INDEX(CUT_LIST!$B$6:$B$1000,$F757))</f>
        <v/>
      </c>
      <c r="C757" t="str" cm="1">
        <f t="array" ref="C757">IF($F757="","",INDEX(CUT_LIST!$C$6:$C$1000,$F757))</f>
        <v/>
      </c>
      <c r="D757" t="str">
        <f>IF($F757="","",
  MIN(
    INDEX(CUT_LIST!$D$6:$D$1000,$F757),
    N(INDEX(CUT_LIST!$G$6:$G$1000,$F757))
  )
)</f>
        <v/>
      </c>
      <c r="E757" t="str" cm="1">
        <f t="array" ref="E757">IF($F757="","",INDEX(CUT_LIST!$H$6:$H$1000,$F757))</f>
        <v/>
      </c>
      <c r="F757" t="str" cm="1">
        <f t="array" ref="F757">IFERROR(
  SMALL(
    IF(
      (TRIM(UPPER(CUT_LIST!$F$6:$F$1000))="YES")*(N(CUT_LIST!$G$6:$G$1000)&gt;0),
      ROW(CUT_LIST!$F$6:$F$1000)-ROW(CUT_LIST!$F$6)+1
    ),
    ROWS($F$7:F757)
  ),
"")</f>
        <v/>
      </c>
    </row>
    <row r="758" spans="1:6">
      <c r="A758" t="str" cm="1">
        <f t="array" ref="A758">IF($F758="","",INDEX(CUT_LIST!$A$6:$A$1000,$F758))</f>
        <v/>
      </c>
      <c r="B758" t="str" cm="1">
        <f t="array" ref="B758">IF($F758="","",INDEX(CUT_LIST!$B$6:$B$1000,$F758))</f>
        <v/>
      </c>
      <c r="C758" t="str" cm="1">
        <f t="array" ref="C758">IF($F758="","",INDEX(CUT_LIST!$C$6:$C$1000,$F758))</f>
        <v/>
      </c>
      <c r="D758" t="str">
        <f>IF($F758="","",
  MIN(
    INDEX(CUT_LIST!$D$6:$D$1000,$F758),
    N(INDEX(CUT_LIST!$G$6:$G$1000,$F758))
  )
)</f>
        <v/>
      </c>
      <c r="E758" t="str" cm="1">
        <f t="array" ref="E758">IF($F758="","",INDEX(CUT_LIST!$H$6:$H$1000,$F758))</f>
        <v/>
      </c>
      <c r="F758" t="str" cm="1">
        <f t="array" ref="F758">IFERROR(
  SMALL(
    IF(
      (TRIM(UPPER(CUT_LIST!$F$6:$F$1000))="YES")*(N(CUT_LIST!$G$6:$G$1000)&gt;0),
      ROW(CUT_LIST!$F$6:$F$1000)-ROW(CUT_LIST!$F$6)+1
    ),
    ROWS($F$7:F758)
  ),
"")</f>
        <v/>
      </c>
    </row>
    <row r="759" spans="1:6">
      <c r="A759" t="str" cm="1">
        <f t="array" ref="A759">IF($F759="","",INDEX(CUT_LIST!$A$6:$A$1000,$F759))</f>
        <v/>
      </c>
      <c r="B759" t="str" cm="1">
        <f t="array" ref="B759">IF($F759="","",INDEX(CUT_LIST!$B$6:$B$1000,$F759))</f>
        <v/>
      </c>
      <c r="C759" t="str" cm="1">
        <f t="array" ref="C759">IF($F759="","",INDEX(CUT_LIST!$C$6:$C$1000,$F759))</f>
        <v/>
      </c>
      <c r="D759" t="str">
        <f>IF($F759="","",
  MIN(
    INDEX(CUT_LIST!$D$6:$D$1000,$F759),
    N(INDEX(CUT_LIST!$G$6:$G$1000,$F759))
  )
)</f>
        <v/>
      </c>
      <c r="E759" t="str" cm="1">
        <f t="array" ref="E759">IF($F759="","",INDEX(CUT_LIST!$H$6:$H$1000,$F759))</f>
        <v/>
      </c>
      <c r="F759" t="str" cm="1">
        <f t="array" ref="F759">IFERROR(
  SMALL(
    IF(
      (TRIM(UPPER(CUT_LIST!$F$6:$F$1000))="YES")*(N(CUT_LIST!$G$6:$G$1000)&gt;0),
      ROW(CUT_LIST!$F$6:$F$1000)-ROW(CUT_LIST!$F$6)+1
    ),
    ROWS($F$7:F759)
  ),
"")</f>
        <v/>
      </c>
    </row>
    <row r="760" spans="1:6">
      <c r="A760" t="str" cm="1">
        <f t="array" ref="A760">IF($F760="","",INDEX(CUT_LIST!$A$6:$A$1000,$F760))</f>
        <v/>
      </c>
      <c r="B760" t="str" cm="1">
        <f t="array" ref="B760">IF($F760="","",INDEX(CUT_LIST!$B$6:$B$1000,$F760))</f>
        <v/>
      </c>
      <c r="C760" t="str" cm="1">
        <f t="array" ref="C760">IF($F760="","",INDEX(CUT_LIST!$C$6:$C$1000,$F760))</f>
        <v/>
      </c>
      <c r="D760" t="str">
        <f>IF($F760="","",
  MIN(
    INDEX(CUT_LIST!$D$6:$D$1000,$F760),
    N(INDEX(CUT_LIST!$G$6:$G$1000,$F760))
  )
)</f>
        <v/>
      </c>
      <c r="E760" t="str" cm="1">
        <f t="array" ref="E760">IF($F760="","",INDEX(CUT_LIST!$H$6:$H$1000,$F760))</f>
        <v/>
      </c>
      <c r="F760" t="str" cm="1">
        <f t="array" ref="F760">IFERROR(
  SMALL(
    IF(
      (TRIM(UPPER(CUT_LIST!$F$6:$F$1000))="YES")*(N(CUT_LIST!$G$6:$G$1000)&gt;0),
      ROW(CUT_LIST!$F$6:$F$1000)-ROW(CUT_LIST!$F$6)+1
    ),
    ROWS($F$7:F760)
  ),
"")</f>
        <v/>
      </c>
    </row>
    <row r="761" spans="1:6">
      <c r="A761" t="str" cm="1">
        <f t="array" ref="A761">IF($F761="","",INDEX(CUT_LIST!$A$6:$A$1000,$F761))</f>
        <v/>
      </c>
      <c r="B761" t="str" cm="1">
        <f t="array" ref="B761">IF($F761="","",INDEX(CUT_LIST!$B$6:$B$1000,$F761))</f>
        <v/>
      </c>
      <c r="C761" t="str" cm="1">
        <f t="array" ref="C761">IF($F761="","",INDEX(CUT_LIST!$C$6:$C$1000,$F761))</f>
        <v/>
      </c>
      <c r="D761" t="str">
        <f>IF($F761="","",
  MIN(
    INDEX(CUT_LIST!$D$6:$D$1000,$F761),
    N(INDEX(CUT_LIST!$G$6:$G$1000,$F761))
  )
)</f>
        <v/>
      </c>
      <c r="E761" t="str" cm="1">
        <f t="array" ref="E761">IF($F761="","",INDEX(CUT_LIST!$H$6:$H$1000,$F761))</f>
        <v/>
      </c>
      <c r="F761" t="str" cm="1">
        <f t="array" ref="F761">IFERROR(
  SMALL(
    IF(
      (TRIM(UPPER(CUT_LIST!$F$6:$F$1000))="YES")*(N(CUT_LIST!$G$6:$G$1000)&gt;0),
      ROW(CUT_LIST!$F$6:$F$1000)-ROW(CUT_LIST!$F$6)+1
    ),
    ROWS($F$7:F761)
  ),
"")</f>
        <v/>
      </c>
    </row>
    <row r="762" spans="1:6">
      <c r="A762" t="str" cm="1">
        <f t="array" ref="A762">IF($F762="","",INDEX(CUT_LIST!$A$6:$A$1000,$F762))</f>
        <v/>
      </c>
      <c r="B762" t="str" cm="1">
        <f t="array" ref="B762">IF($F762="","",INDEX(CUT_LIST!$B$6:$B$1000,$F762))</f>
        <v/>
      </c>
      <c r="C762" t="str" cm="1">
        <f t="array" ref="C762">IF($F762="","",INDEX(CUT_LIST!$C$6:$C$1000,$F762))</f>
        <v/>
      </c>
      <c r="D762" t="str">
        <f>IF($F762="","",
  MIN(
    INDEX(CUT_LIST!$D$6:$D$1000,$F762),
    N(INDEX(CUT_LIST!$G$6:$G$1000,$F762))
  )
)</f>
        <v/>
      </c>
      <c r="E762" t="str" cm="1">
        <f t="array" ref="E762">IF($F762="","",INDEX(CUT_LIST!$H$6:$H$1000,$F762))</f>
        <v/>
      </c>
      <c r="F762" t="str" cm="1">
        <f t="array" ref="F762">IFERROR(
  SMALL(
    IF(
      (TRIM(UPPER(CUT_LIST!$F$6:$F$1000))="YES")*(N(CUT_LIST!$G$6:$G$1000)&gt;0),
      ROW(CUT_LIST!$F$6:$F$1000)-ROW(CUT_LIST!$F$6)+1
    ),
    ROWS($F$7:F762)
  ),
"")</f>
        <v/>
      </c>
    </row>
    <row r="763" spans="1:6">
      <c r="A763" t="str" cm="1">
        <f t="array" ref="A763">IF($F763="","",INDEX(CUT_LIST!$A$6:$A$1000,$F763))</f>
        <v/>
      </c>
      <c r="B763" t="str" cm="1">
        <f t="array" ref="B763">IF($F763="","",INDEX(CUT_LIST!$B$6:$B$1000,$F763))</f>
        <v/>
      </c>
      <c r="C763" t="str" cm="1">
        <f t="array" ref="C763">IF($F763="","",INDEX(CUT_LIST!$C$6:$C$1000,$F763))</f>
        <v/>
      </c>
      <c r="D763" t="str">
        <f>IF($F763="","",
  MIN(
    INDEX(CUT_LIST!$D$6:$D$1000,$F763),
    N(INDEX(CUT_LIST!$G$6:$G$1000,$F763))
  )
)</f>
        <v/>
      </c>
      <c r="E763" t="str" cm="1">
        <f t="array" ref="E763">IF($F763="","",INDEX(CUT_LIST!$H$6:$H$1000,$F763))</f>
        <v/>
      </c>
      <c r="F763" t="str" cm="1">
        <f t="array" ref="F763">IFERROR(
  SMALL(
    IF(
      (TRIM(UPPER(CUT_LIST!$F$6:$F$1000))="YES")*(N(CUT_LIST!$G$6:$G$1000)&gt;0),
      ROW(CUT_LIST!$F$6:$F$1000)-ROW(CUT_LIST!$F$6)+1
    ),
    ROWS($F$7:F763)
  ),
"")</f>
        <v/>
      </c>
    </row>
    <row r="764" spans="1:6">
      <c r="A764" t="str" cm="1">
        <f t="array" ref="A764">IF($F764="","",INDEX(CUT_LIST!$A$6:$A$1000,$F764))</f>
        <v/>
      </c>
      <c r="B764" t="str" cm="1">
        <f t="array" ref="B764">IF($F764="","",INDEX(CUT_LIST!$B$6:$B$1000,$F764))</f>
        <v/>
      </c>
      <c r="C764" t="str" cm="1">
        <f t="array" ref="C764">IF($F764="","",INDEX(CUT_LIST!$C$6:$C$1000,$F764))</f>
        <v/>
      </c>
      <c r="D764" t="str">
        <f>IF($F764="","",
  MIN(
    INDEX(CUT_LIST!$D$6:$D$1000,$F764),
    N(INDEX(CUT_LIST!$G$6:$G$1000,$F764))
  )
)</f>
        <v/>
      </c>
      <c r="E764" t="str" cm="1">
        <f t="array" ref="E764">IF($F764="","",INDEX(CUT_LIST!$H$6:$H$1000,$F764))</f>
        <v/>
      </c>
      <c r="F764" t="str" cm="1">
        <f t="array" ref="F764">IFERROR(
  SMALL(
    IF(
      (TRIM(UPPER(CUT_LIST!$F$6:$F$1000))="YES")*(N(CUT_LIST!$G$6:$G$1000)&gt;0),
      ROW(CUT_LIST!$F$6:$F$1000)-ROW(CUT_LIST!$F$6)+1
    ),
    ROWS($F$7:F764)
  ),
"")</f>
        <v/>
      </c>
    </row>
    <row r="765" spans="1:6">
      <c r="A765" t="str" cm="1">
        <f t="array" ref="A765">IF($F765="","",INDEX(CUT_LIST!$A$6:$A$1000,$F765))</f>
        <v/>
      </c>
      <c r="B765" t="str" cm="1">
        <f t="array" ref="B765">IF($F765="","",INDEX(CUT_LIST!$B$6:$B$1000,$F765))</f>
        <v/>
      </c>
      <c r="C765" t="str" cm="1">
        <f t="array" ref="C765">IF($F765="","",INDEX(CUT_LIST!$C$6:$C$1000,$F765))</f>
        <v/>
      </c>
      <c r="D765" t="str">
        <f>IF($F765="","",
  MIN(
    INDEX(CUT_LIST!$D$6:$D$1000,$F765),
    N(INDEX(CUT_LIST!$G$6:$G$1000,$F765))
  )
)</f>
        <v/>
      </c>
      <c r="E765" t="str" cm="1">
        <f t="array" ref="E765">IF($F765="","",INDEX(CUT_LIST!$H$6:$H$1000,$F765))</f>
        <v/>
      </c>
      <c r="F765" t="str" cm="1">
        <f t="array" ref="F765">IFERROR(
  SMALL(
    IF(
      (TRIM(UPPER(CUT_LIST!$F$6:$F$1000))="YES")*(N(CUT_LIST!$G$6:$G$1000)&gt;0),
      ROW(CUT_LIST!$F$6:$F$1000)-ROW(CUT_LIST!$F$6)+1
    ),
    ROWS($F$7:F765)
  ),
"")</f>
        <v/>
      </c>
    </row>
    <row r="766" spans="1:6">
      <c r="A766" t="str" cm="1">
        <f t="array" ref="A766">IF($F766="","",INDEX(CUT_LIST!$A$6:$A$1000,$F766))</f>
        <v/>
      </c>
      <c r="B766" t="str" cm="1">
        <f t="array" ref="B766">IF($F766="","",INDEX(CUT_LIST!$B$6:$B$1000,$F766))</f>
        <v/>
      </c>
      <c r="C766" t="str" cm="1">
        <f t="array" ref="C766">IF($F766="","",INDEX(CUT_LIST!$C$6:$C$1000,$F766))</f>
        <v/>
      </c>
      <c r="D766" t="str">
        <f>IF($F766="","",
  MIN(
    INDEX(CUT_LIST!$D$6:$D$1000,$F766),
    N(INDEX(CUT_LIST!$G$6:$G$1000,$F766))
  )
)</f>
        <v/>
      </c>
      <c r="E766" t="str" cm="1">
        <f t="array" ref="E766">IF($F766="","",INDEX(CUT_LIST!$H$6:$H$1000,$F766))</f>
        <v/>
      </c>
      <c r="F766" t="str" cm="1">
        <f t="array" ref="F766">IFERROR(
  SMALL(
    IF(
      (TRIM(UPPER(CUT_LIST!$F$6:$F$1000))="YES")*(N(CUT_LIST!$G$6:$G$1000)&gt;0),
      ROW(CUT_LIST!$F$6:$F$1000)-ROW(CUT_LIST!$F$6)+1
    ),
    ROWS($F$7:F766)
  ),
"")</f>
        <v/>
      </c>
    </row>
    <row r="767" spans="1:6">
      <c r="A767" t="str" cm="1">
        <f t="array" ref="A767">IF($F767="","",INDEX(CUT_LIST!$A$6:$A$1000,$F767))</f>
        <v/>
      </c>
      <c r="B767" t="str" cm="1">
        <f t="array" ref="B767">IF($F767="","",INDEX(CUT_LIST!$B$6:$B$1000,$F767))</f>
        <v/>
      </c>
      <c r="C767" t="str" cm="1">
        <f t="array" ref="C767">IF($F767="","",INDEX(CUT_LIST!$C$6:$C$1000,$F767))</f>
        <v/>
      </c>
      <c r="D767" t="str">
        <f>IF($F767="","",
  MIN(
    INDEX(CUT_LIST!$D$6:$D$1000,$F767),
    N(INDEX(CUT_LIST!$G$6:$G$1000,$F767))
  )
)</f>
        <v/>
      </c>
      <c r="E767" t="str" cm="1">
        <f t="array" ref="E767">IF($F767="","",INDEX(CUT_LIST!$H$6:$H$1000,$F767))</f>
        <v/>
      </c>
      <c r="F767" t="str" cm="1">
        <f t="array" ref="F767">IFERROR(
  SMALL(
    IF(
      (TRIM(UPPER(CUT_LIST!$F$6:$F$1000))="YES")*(N(CUT_LIST!$G$6:$G$1000)&gt;0),
      ROW(CUT_LIST!$F$6:$F$1000)-ROW(CUT_LIST!$F$6)+1
    ),
    ROWS($F$7:F767)
  ),
"")</f>
        <v/>
      </c>
    </row>
    <row r="768" spans="1:6">
      <c r="A768" t="str" cm="1">
        <f t="array" ref="A768">IF($F768="","",INDEX(CUT_LIST!$A$6:$A$1000,$F768))</f>
        <v/>
      </c>
      <c r="B768" t="str" cm="1">
        <f t="array" ref="B768">IF($F768="","",INDEX(CUT_LIST!$B$6:$B$1000,$F768))</f>
        <v/>
      </c>
      <c r="C768" t="str" cm="1">
        <f t="array" ref="C768">IF($F768="","",INDEX(CUT_LIST!$C$6:$C$1000,$F768))</f>
        <v/>
      </c>
      <c r="D768" t="str">
        <f>IF($F768="","",
  MIN(
    INDEX(CUT_LIST!$D$6:$D$1000,$F768),
    N(INDEX(CUT_LIST!$G$6:$G$1000,$F768))
  )
)</f>
        <v/>
      </c>
      <c r="E768" t="str" cm="1">
        <f t="array" ref="E768">IF($F768="","",INDEX(CUT_LIST!$H$6:$H$1000,$F768))</f>
        <v/>
      </c>
      <c r="F768" t="str" cm="1">
        <f t="array" ref="F768">IFERROR(
  SMALL(
    IF(
      (TRIM(UPPER(CUT_LIST!$F$6:$F$1000))="YES")*(N(CUT_LIST!$G$6:$G$1000)&gt;0),
      ROW(CUT_LIST!$F$6:$F$1000)-ROW(CUT_LIST!$F$6)+1
    ),
    ROWS($F$7:F768)
  ),
"")</f>
        <v/>
      </c>
    </row>
    <row r="769" spans="1:6">
      <c r="A769" t="str" cm="1">
        <f t="array" ref="A769">IF($F769="","",INDEX(CUT_LIST!$A$6:$A$1000,$F769))</f>
        <v/>
      </c>
      <c r="B769" t="str" cm="1">
        <f t="array" ref="B769">IF($F769="","",INDEX(CUT_LIST!$B$6:$B$1000,$F769))</f>
        <v/>
      </c>
      <c r="C769" t="str" cm="1">
        <f t="array" ref="C769">IF($F769="","",INDEX(CUT_LIST!$C$6:$C$1000,$F769))</f>
        <v/>
      </c>
      <c r="D769" t="str">
        <f>IF($F769="","",
  MIN(
    INDEX(CUT_LIST!$D$6:$D$1000,$F769),
    N(INDEX(CUT_LIST!$G$6:$G$1000,$F769))
  )
)</f>
        <v/>
      </c>
      <c r="E769" t="str" cm="1">
        <f t="array" ref="E769">IF($F769="","",INDEX(CUT_LIST!$H$6:$H$1000,$F769))</f>
        <v/>
      </c>
      <c r="F769" t="str" cm="1">
        <f t="array" ref="F769">IFERROR(
  SMALL(
    IF(
      (TRIM(UPPER(CUT_LIST!$F$6:$F$1000))="YES")*(N(CUT_LIST!$G$6:$G$1000)&gt;0),
      ROW(CUT_LIST!$F$6:$F$1000)-ROW(CUT_LIST!$F$6)+1
    ),
    ROWS($F$7:F769)
  ),
"")</f>
        <v/>
      </c>
    </row>
    <row r="770" spans="1:6">
      <c r="A770" t="str" cm="1">
        <f t="array" ref="A770">IF($F770="","",INDEX(CUT_LIST!$A$6:$A$1000,$F770))</f>
        <v/>
      </c>
      <c r="B770" t="str" cm="1">
        <f t="array" ref="B770">IF($F770="","",INDEX(CUT_LIST!$B$6:$B$1000,$F770))</f>
        <v/>
      </c>
      <c r="C770" t="str" cm="1">
        <f t="array" ref="C770">IF($F770="","",INDEX(CUT_LIST!$C$6:$C$1000,$F770))</f>
        <v/>
      </c>
      <c r="D770" t="str">
        <f>IF($F770="","",
  MIN(
    INDEX(CUT_LIST!$D$6:$D$1000,$F770),
    N(INDEX(CUT_LIST!$G$6:$G$1000,$F770))
  )
)</f>
        <v/>
      </c>
      <c r="E770" t="str" cm="1">
        <f t="array" ref="E770">IF($F770="","",INDEX(CUT_LIST!$H$6:$H$1000,$F770))</f>
        <v/>
      </c>
      <c r="F770" t="str" cm="1">
        <f t="array" ref="F770">IFERROR(
  SMALL(
    IF(
      (TRIM(UPPER(CUT_LIST!$F$6:$F$1000))="YES")*(N(CUT_LIST!$G$6:$G$1000)&gt;0),
      ROW(CUT_LIST!$F$6:$F$1000)-ROW(CUT_LIST!$F$6)+1
    ),
    ROWS($F$7:F770)
  ),
"")</f>
        <v/>
      </c>
    </row>
    <row r="771" spans="1:6">
      <c r="A771" t="str" cm="1">
        <f t="array" ref="A771">IF($F771="","",INDEX(CUT_LIST!$A$6:$A$1000,$F771))</f>
        <v/>
      </c>
      <c r="B771" t="str" cm="1">
        <f t="array" ref="B771">IF($F771="","",INDEX(CUT_LIST!$B$6:$B$1000,$F771))</f>
        <v/>
      </c>
      <c r="C771" t="str" cm="1">
        <f t="array" ref="C771">IF($F771="","",INDEX(CUT_LIST!$C$6:$C$1000,$F771))</f>
        <v/>
      </c>
      <c r="D771" t="str">
        <f>IF($F771="","",
  MIN(
    INDEX(CUT_LIST!$D$6:$D$1000,$F771),
    N(INDEX(CUT_LIST!$G$6:$G$1000,$F771))
  )
)</f>
        <v/>
      </c>
      <c r="E771" t="str" cm="1">
        <f t="array" ref="E771">IF($F771="","",INDEX(CUT_LIST!$H$6:$H$1000,$F771))</f>
        <v/>
      </c>
      <c r="F771" t="str" cm="1">
        <f t="array" ref="F771">IFERROR(
  SMALL(
    IF(
      (TRIM(UPPER(CUT_LIST!$F$6:$F$1000))="YES")*(N(CUT_LIST!$G$6:$G$1000)&gt;0),
      ROW(CUT_LIST!$F$6:$F$1000)-ROW(CUT_LIST!$F$6)+1
    ),
    ROWS($F$7:F771)
  ),
"")</f>
        <v/>
      </c>
    </row>
    <row r="772" spans="1:6">
      <c r="A772" t="str" cm="1">
        <f t="array" ref="A772">IF($F772="","",INDEX(CUT_LIST!$A$6:$A$1000,$F772))</f>
        <v/>
      </c>
      <c r="B772" t="str" cm="1">
        <f t="array" ref="B772">IF($F772="","",INDEX(CUT_LIST!$B$6:$B$1000,$F772))</f>
        <v/>
      </c>
      <c r="C772" t="str" cm="1">
        <f t="array" ref="C772">IF($F772="","",INDEX(CUT_LIST!$C$6:$C$1000,$F772))</f>
        <v/>
      </c>
      <c r="D772" t="str">
        <f>IF($F772="","",
  MIN(
    INDEX(CUT_LIST!$D$6:$D$1000,$F772),
    N(INDEX(CUT_LIST!$G$6:$G$1000,$F772))
  )
)</f>
        <v/>
      </c>
      <c r="E772" t="str" cm="1">
        <f t="array" ref="E772">IF($F772="","",INDEX(CUT_LIST!$H$6:$H$1000,$F772))</f>
        <v/>
      </c>
      <c r="F772" t="str" cm="1">
        <f t="array" ref="F772">IFERROR(
  SMALL(
    IF(
      (TRIM(UPPER(CUT_LIST!$F$6:$F$1000))="YES")*(N(CUT_LIST!$G$6:$G$1000)&gt;0),
      ROW(CUT_LIST!$F$6:$F$1000)-ROW(CUT_LIST!$F$6)+1
    ),
    ROWS($F$7:F772)
  ),
"")</f>
        <v/>
      </c>
    </row>
    <row r="773" spans="1:6">
      <c r="A773" t="str" cm="1">
        <f t="array" ref="A773">IF($F773="","",INDEX(CUT_LIST!$A$6:$A$1000,$F773))</f>
        <v/>
      </c>
      <c r="B773" t="str" cm="1">
        <f t="array" ref="B773">IF($F773="","",INDEX(CUT_LIST!$B$6:$B$1000,$F773))</f>
        <v/>
      </c>
      <c r="C773" t="str" cm="1">
        <f t="array" ref="C773">IF($F773="","",INDEX(CUT_LIST!$C$6:$C$1000,$F773))</f>
        <v/>
      </c>
      <c r="D773" t="str">
        <f>IF($F773="","",
  MIN(
    INDEX(CUT_LIST!$D$6:$D$1000,$F773),
    N(INDEX(CUT_LIST!$G$6:$G$1000,$F773))
  )
)</f>
        <v/>
      </c>
      <c r="E773" t="str" cm="1">
        <f t="array" ref="E773">IF($F773="","",INDEX(CUT_LIST!$H$6:$H$1000,$F773))</f>
        <v/>
      </c>
      <c r="F773" t="str" cm="1">
        <f t="array" ref="F773">IFERROR(
  SMALL(
    IF(
      (TRIM(UPPER(CUT_LIST!$F$6:$F$1000))="YES")*(N(CUT_LIST!$G$6:$G$1000)&gt;0),
      ROW(CUT_LIST!$F$6:$F$1000)-ROW(CUT_LIST!$F$6)+1
    ),
    ROWS($F$7:F773)
  ),
"")</f>
        <v/>
      </c>
    </row>
    <row r="774" spans="1:6">
      <c r="A774" t="str" cm="1">
        <f t="array" ref="A774">IF($F774="","",INDEX(CUT_LIST!$A$6:$A$1000,$F774))</f>
        <v/>
      </c>
      <c r="B774" t="str" cm="1">
        <f t="array" ref="B774">IF($F774="","",INDEX(CUT_LIST!$B$6:$B$1000,$F774))</f>
        <v/>
      </c>
      <c r="C774" t="str" cm="1">
        <f t="array" ref="C774">IF($F774="","",INDEX(CUT_LIST!$C$6:$C$1000,$F774))</f>
        <v/>
      </c>
      <c r="D774" t="str">
        <f>IF($F774="","",
  MIN(
    INDEX(CUT_LIST!$D$6:$D$1000,$F774),
    N(INDEX(CUT_LIST!$G$6:$G$1000,$F774))
  )
)</f>
        <v/>
      </c>
      <c r="E774" t="str" cm="1">
        <f t="array" ref="E774">IF($F774="","",INDEX(CUT_LIST!$H$6:$H$1000,$F774))</f>
        <v/>
      </c>
      <c r="F774" t="str" cm="1">
        <f t="array" ref="F774">IFERROR(
  SMALL(
    IF(
      (TRIM(UPPER(CUT_LIST!$F$6:$F$1000))="YES")*(N(CUT_LIST!$G$6:$G$1000)&gt;0),
      ROW(CUT_LIST!$F$6:$F$1000)-ROW(CUT_LIST!$F$6)+1
    ),
    ROWS($F$7:F774)
  ),
"")</f>
        <v/>
      </c>
    </row>
    <row r="775" spans="1:6">
      <c r="A775" t="str" cm="1">
        <f t="array" ref="A775">IF($F775="","",INDEX(CUT_LIST!$A$6:$A$1000,$F775))</f>
        <v/>
      </c>
      <c r="B775" t="str" cm="1">
        <f t="array" ref="B775">IF($F775="","",INDEX(CUT_LIST!$B$6:$B$1000,$F775))</f>
        <v/>
      </c>
      <c r="C775" t="str" cm="1">
        <f t="array" ref="C775">IF($F775="","",INDEX(CUT_LIST!$C$6:$C$1000,$F775))</f>
        <v/>
      </c>
      <c r="D775" t="str">
        <f>IF($F775="","",
  MIN(
    INDEX(CUT_LIST!$D$6:$D$1000,$F775),
    N(INDEX(CUT_LIST!$G$6:$G$1000,$F775))
  )
)</f>
        <v/>
      </c>
      <c r="E775" t="str" cm="1">
        <f t="array" ref="E775">IF($F775="","",INDEX(CUT_LIST!$H$6:$H$1000,$F775))</f>
        <v/>
      </c>
      <c r="F775" t="str" cm="1">
        <f t="array" ref="F775">IFERROR(
  SMALL(
    IF(
      (TRIM(UPPER(CUT_LIST!$F$6:$F$1000))="YES")*(N(CUT_LIST!$G$6:$G$1000)&gt;0),
      ROW(CUT_LIST!$F$6:$F$1000)-ROW(CUT_LIST!$F$6)+1
    ),
    ROWS($F$7:F775)
  ),
"")</f>
        <v/>
      </c>
    </row>
    <row r="776" spans="1:6">
      <c r="A776" t="str" cm="1">
        <f t="array" ref="A776">IF($F776="","",INDEX(CUT_LIST!$A$6:$A$1000,$F776))</f>
        <v/>
      </c>
      <c r="B776" t="str" cm="1">
        <f t="array" ref="B776">IF($F776="","",INDEX(CUT_LIST!$B$6:$B$1000,$F776))</f>
        <v/>
      </c>
      <c r="C776" t="str" cm="1">
        <f t="array" ref="C776">IF($F776="","",INDEX(CUT_LIST!$C$6:$C$1000,$F776))</f>
        <v/>
      </c>
      <c r="D776" t="str">
        <f>IF($F776="","",
  MIN(
    INDEX(CUT_LIST!$D$6:$D$1000,$F776),
    N(INDEX(CUT_LIST!$G$6:$G$1000,$F776))
  )
)</f>
        <v/>
      </c>
      <c r="E776" t="str" cm="1">
        <f t="array" ref="E776">IF($F776="","",INDEX(CUT_LIST!$H$6:$H$1000,$F776))</f>
        <v/>
      </c>
      <c r="F776" t="str" cm="1">
        <f t="array" ref="F776">IFERROR(
  SMALL(
    IF(
      (TRIM(UPPER(CUT_LIST!$F$6:$F$1000))="YES")*(N(CUT_LIST!$G$6:$G$1000)&gt;0),
      ROW(CUT_LIST!$F$6:$F$1000)-ROW(CUT_LIST!$F$6)+1
    ),
    ROWS($F$7:F776)
  ),
"")</f>
        <v/>
      </c>
    </row>
    <row r="777" spans="1:6">
      <c r="A777" t="str" cm="1">
        <f t="array" ref="A777">IF($F777="","",INDEX(CUT_LIST!$A$6:$A$1000,$F777))</f>
        <v/>
      </c>
      <c r="B777" t="str" cm="1">
        <f t="array" ref="B777">IF($F777="","",INDEX(CUT_LIST!$B$6:$B$1000,$F777))</f>
        <v/>
      </c>
      <c r="C777" t="str" cm="1">
        <f t="array" ref="C777">IF($F777="","",INDEX(CUT_LIST!$C$6:$C$1000,$F777))</f>
        <v/>
      </c>
      <c r="D777" t="str">
        <f>IF($F777="","",
  MIN(
    INDEX(CUT_LIST!$D$6:$D$1000,$F777),
    N(INDEX(CUT_LIST!$G$6:$G$1000,$F777))
  )
)</f>
        <v/>
      </c>
      <c r="E777" t="str" cm="1">
        <f t="array" ref="E777">IF($F777="","",INDEX(CUT_LIST!$H$6:$H$1000,$F777))</f>
        <v/>
      </c>
      <c r="F777" t="str" cm="1">
        <f t="array" ref="F777">IFERROR(
  SMALL(
    IF(
      (TRIM(UPPER(CUT_LIST!$F$6:$F$1000))="YES")*(N(CUT_LIST!$G$6:$G$1000)&gt;0),
      ROW(CUT_LIST!$F$6:$F$1000)-ROW(CUT_LIST!$F$6)+1
    ),
    ROWS($F$7:F777)
  ),
"")</f>
        <v/>
      </c>
    </row>
    <row r="778" spans="1:6">
      <c r="A778" t="str" cm="1">
        <f t="array" ref="A778">IF($F778="","",INDEX(CUT_LIST!$A$6:$A$1000,$F778))</f>
        <v/>
      </c>
      <c r="B778" t="str" cm="1">
        <f t="array" ref="B778">IF($F778="","",INDEX(CUT_LIST!$B$6:$B$1000,$F778))</f>
        <v/>
      </c>
      <c r="C778" t="str" cm="1">
        <f t="array" ref="C778">IF($F778="","",INDEX(CUT_LIST!$C$6:$C$1000,$F778))</f>
        <v/>
      </c>
      <c r="D778" t="str">
        <f>IF($F778="","",
  MIN(
    INDEX(CUT_LIST!$D$6:$D$1000,$F778),
    N(INDEX(CUT_LIST!$G$6:$G$1000,$F778))
  )
)</f>
        <v/>
      </c>
      <c r="E778" t="str" cm="1">
        <f t="array" ref="E778">IF($F778="","",INDEX(CUT_LIST!$H$6:$H$1000,$F778))</f>
        <v/>
      </c>
      <c r="F778" t="str" cm="1">
        <f t="array" ref="F778">IFERROR(
  SMALL(
    IF(
      (TRIM(UPPER(CUT_LIST!$F$6:$F$1000))="YES")*(N(CUT_LIST!$G$6:$G$1000)&gt;0),
      ROW(CUT_LIST!$F$6:$F$1000)-ROW(CUT_LIST!$F$6)+1
    ),
    ROWS($F$7:F778)
  ),
"")</f>
        <v/>
      </c>
    </row>
    <row r="779" spans="1:6">
      <c r="A779" t="str" cm="1">
        <f t="array" ref="A779">IF($F779="","",INDEX(CUT_LIST!$A$6:$A$1000,$F779))</f>
        <v/>
      </c>
      <c r="B779" t="str" cm="1">
        <f t="array" ref="B779">IF($F779="","",INDEX(CUT_LIST!$B$6:$B$1000,$F779))</f>
        <v/>
      </c>
      <c r="C779" t="str" cm="1">
        <f t="array" ref="C779">IF($F779="","",INDEX(CUT_LIST!$C$6:$C$1000,$F779))</f>
        <v/>
      </c>
      <c r="D779" t="str">
        <f>IF($F779="","",
  MIN(
    INDEX(CUT_LIST!$D$6:$D$1000,$F779),
    N(INDEX(CUT_LIST!$G$6:$G$1000,$F779))
  )
)</f>
        <v/>
      </c>
      <c r="E779" t="str" cm="1">
        <f t="array" ref="E779">IF($F779="","",INDEX(CUT_LIST!$H$6:$H$1000,$F779))</f>
        <v/>
      </c>
      <c r="F779" t="str" cm="1">
        <f t="array" ref="F779">IFERROR(
  SMALL(
    IF(
      (TRIM(UPPER(CUT_LIST!$F$6:$F$1000))="YES")*(N(CUT_LIST!$G$6:$G$1000)&gt;0),
      ROW(CUT_LIST!$F$6:$F$1000)-ROW(CUT_LIST!$F$6)+1
    ),
    ROWS($F$7:F779)
  ),
"")</f>
        <v/>
      </c>
    </row>
    <row r="780" spans="1:6">
      <c r="A780" t="str" cm="1">
        <f t="array" ref="A780">IF($F780="","",INDEX(CUT_LIST!$A$6:$A$1000,$F780))</f>
        <v/>
      </c>
      <c r="B780" t="str" cm="1">
        <f t="array" ref="B780">IF($F780="","",INDEX(CUT_LIST!$B$6:$B$1000,$F780))</f>
        <v/>
      </c>
      <c r="C780" t="str" cm="1">
        <f t="array" ref="C780">IF($F780="","",INDEX(CUT_LIST!$C$6:$C$1000,$F780))</f>
        <v/>
      </c>
      <c r="D780" t="str">
        <f>IF($F780="","",
  MIN(
    INDEX(CUT_LIST!$D$6:$D$1000,$F780),
    N(INDEX(CUT_LIST!$G$6:$G$1000,$F780))
  )
)</f>
        <v/>
      </c>
      <c r="E780" t="str" cm="1">
        <f t="array" ref="E780">IF($F780="","",INDEX(CUT_LIST!$H$6:$H$1000,$F780))</f>
        <v/>
      </c>
      <c r="F780" t="str" cm="1">
        <f t="array" ref="F780">IFERROR(
  SMALL(
    IF(
      (TRIM(UPPER(CUT_LIST!$F$6:$F$1000))="YES")*(N(CUT_LIST!$G$6:$G$1000)&gt;0),
      ROW(CUT_LIST!$F$6:$F$1000)-ROW(CUT_LIST!$F$6)+1
    ),
    ROWS($F$7:F780)
  ),
"")</f>
        <v/>
      </c>
    </row>
    <row r="781" spans="1:6">
      <c r="A781" t="str" cm="1">
        <f t="array" ref="A781">IF($F781="","",INDEX(CUT_LIST!$A$6:$A$1000,$F781))</f>
        <v/>
      </c>
      <c r="B781" t="str" cm="1">
        <f t="array" ref="B781">IF($F781="","",INDEX(CUT_LIST!$B$6:$B$1000,$F781))</f>
        <v/>
      </c>
      <c r="C781" t="str" cm="1">
        <f t="array" ref="C781">IF($F781="","",INDEX(CUT_LIST!$C$6:$C$1000,$F781))</f>
        <v/>
      </c>
      <c r="D781" t="str">
        <f>IF($F781="","",
  MIN(
    INDEX(CUT_LIST!$D$6:$D$1000,$F781),
    N(INDEX(CUT_LIST!$G$6:$G$1000,$F781))
  )
)</f>
        <v/>
      </c>
      <c r="E781" t="str" cm="1">
        <f t="array" ref="E781">IF($F781="","",INDEX(CUT_LIST!$H$6:$H$1000,$F781))</f>
        <v/>
      </c>
      <c r="F781" t="str" cm="1">
        <f t="array" ref="F781">IFERROR(
  SMALL(
    IF(
      (TRIM(UPPER(CUT_LIST!$F$6:$F$1000))="YES")*(N(CUT_LIST!$G$6:$G$1000)&gt;0),
      ROW(CUT_LIST!$F$6:$F$1000)-ROW(CUT_LIST!$F$6)+1
    ),
    ROWS($F$7:F781)
  ),
"")</f>
        <v/>
      </c>
    </row>
    <row r="782" spans="1:6">
      <c r="A782" t="str" cm="1">
        <f t="array" ref="A782">IF($F782="","",INDEX(CUT_LIST!$A$6:$A$1000,$F782))</f>
        <v/>
      </c>
      <c r="B782" t="str" cm="1">
        <f t="array" ref="B782">IF($F782="","",INDEX(CUT_LIST!$B$6:$B$1000,$F782))</f>
        <v/>
      </c>
      <c r="C782" t="str" cm="1">
        <f t="array" ref="C782">IF($F782="","",INDEX(CUT_LIST!$C$6:$C$1000,$F782))</f>
        <v/>
      </c>
      <c r="D782" t="str">
        <f>IF($F782="","",
  MIN(
    INDEX(CUT_LIST!$D$6:$D$1000,$F782),
    N(INDEX(CUT_LIST!$G$6:$G$1000,$F782))
  )
)</f>
        <v/>
      </c>
      <c r="E782" t="str" cm="1">
        <f t="array" ref="E782">IF($F782="","",INDEX(CUT_LIST!$H$6:$H$1000,$F782))</f>
        <v/>
      </c>
      <c r="F782" t="str" cm="1">
        <f t="array" ref="F782">IFERROR(
  SMALL(
    IF(
      (TRIM(UPPER(CUT_LIST!$F$6:$F$1000))="YES")*(N(CUT_LIST!$G$6:$G$1000)&gt;0),
      ROW(CUT_LIST!$F$6:$F$1000)-ROW(CUT_LIST!$F$6)+1
    ),
    ROWS($F$7:F782)
  ),
"")</f>
        <v/>
      </c>
    </row>
    <row r="783" spans="1:6">
      <c r="A783" t="str" cm="1">
        <f t="array" ref="A783">IF($F783="","",INDEX(CUT_LIST!$A$6:$A$1000,$F783))</f>
        <v/>
      </c>
      <c r="B783" t="str" cm="1">
        <f t="array" ref="B783">IF($F783="","",INDEX(CUT_LIST!$B$6:$B$1000,$F783))</f>
        <v/>
      </c>
      <c r="C783" t="str" cm="1">
        <f t="array" ref="C783">IF($F783="","",INDEX(CUT_LIST!$C$6:$C$1000,$F783))</f>
        <v/>
      </c>
      <c r="D783" t="str">
        <f>IF($F783="","",
  MIN(
    INDEX(CUT_LIST!$D$6:$D$1000,$F783),
    N(INDEX(CUT_LIST!$G$6:$G$1000,$F783))
  )
)</f>
        <v/>
      </c>
      <c r="E783" t="str" cm="1">
        <f t="array" ref="E783">IF($F783="","",INDEX(CUT_LIST!$H$6:$H$1000,$F783))</f>
        <v/>
      </c>
      <c r="F783" t="str" cm="1">
        <f t="array" ref="F783">IFERROR(
  SMALL(
    IF(
      (TRIM(UPPER(CUT_LIST!$F$6:$F$1000))="YES")*(N(CUT_LIST!$G$6:$G$1000)&gt;0),
      ROW(CUT_LIST!$F$6:$F$1000)-ROW(CUT_LIST!$F$6)+1
    ),
    ROWS($F$7:F783)
  ),
"")</f>
        <v/>
      </c>
    </row>
    <row r="784" spans="1:6">
      <c r="A784" t="str" cm="1">
        <f t="array" ref="A784">IF($F784="","",INDEX(CUT_LIST!$A$6:$A$1000,$F784))</f>
        <v/>
      </c>
      <c r="B784" t="str" cm="1">
        <f t="array" ref="B784">IF($F784="","",INDEX(CUT_LIST!$B$6:$B$1000,$F784))</f>
        <v/>
      </c>
      <c r="C784" t="str" cm="1">
        <f t="array" ref="C784">IF($F784="","",INDEX(CUT_LIST!$C$6:$C$1000,$F784))</f>
        <v/>
      </c>
      <c r="D784" t="str">
        <f>IF($F784="","",
  MIN(
    INDEX(CUT_LIST!$D$6:$D$1000,$F784),
    N(INDEX(CUT_LIST!$G$6:$G$1000,$F784))
  )
)</f>
        <v/>
      </c>
      <c r="E784" t="str" cm="1">
        <f t="array" ref="E784">IF($F784="","",INDEX(CUT_LIST!$H$6:$H$1000,$F784))</f>
        <v/>
      </c>
      <c r="F784" t="str" cm="1">
        <f t="array" ref="F784">IFERROR(
  SMALL(
    IF(
      (TRIM(UPPER(CUT_LIST!$F$6:$F$1000))="YES")*(N(CUT_LIST!$G$6:$G$1000)&gt;0),
      ROW(CUT_LIST!$F$6:$F$1000)-ROW(CUT_LIST!$F$6)+1
    ),
    ROWS($F$7:F784)
  ),
"")</f>
        <v/>
      </c>
    </row>
    <row r="785" spans="1:6">
      <c r="A785" t="str" cm="1">
        <f t="array" ref="A785">IF($F785="","",INDEX(CUT_LIST!$A$6:$A$1000,$F785))</f>
        <v/>
      </c>
      <c r="B785" t="str" cm="1">
        <f t="array" ref="B785">IF($F785="","",INDEX(CUT_LIST!$B$6:$B$1000,$F785))</f>
        <v/>
      </c>
      <c r="C785" t="str" cm="1">
        <f t="array" ref="C785">IF($F785="","",INDEX(CUT_LIST!$C$6:$C$1000,$F785))</f>
        <v/>
      </c>
      <c r="D785" t="str">
        <f>IF($F785="","",
  MIN(
    INDEX(CUT_LIST!$D$6:$D$1000,$F785),
    N(INDEX(CUT_LIST!$G$6:$G$1000,$F785))
  )
)</f>
        <v/>
      </c>
      <c r="E785" t="str" cm="1">
        <f t="array" ref="E785">IF($F785="","",INDEX(CUT_LIST!$H$6:$H$1000,$F785))</f>
        <v/>
      </c>
      <c r="F785" t="str" cm="1">
        <f t="array" ref="F785">IFERROR(
  SMALL(
    IF(
      (TRIM(UPPER(CUT_LIST!$F$6:$F$1000))="YES")*(N(CUT_LIST!$G$6:$G$1000)&gt;0),
      ROW(CUT_LIST!$F$6:$F$1000)-ROW(CUT_LIST!$F$6)+1
    ),
    ROWS($F$7:F785)
  ),
"")</f>
        <v/>
      </c>
    </row>
    <row r="786" spans="1:6">
      <c r="A786" t="str" cm="1">
        <f t="array" ref="A786">IF($F786="","",INDEX(CUT_LIST!$A$6:$A$1000,$F786))</f>
        <v/>
      </c>
      <c r="B786" t="str" cm="1">
        <f t="array" ref="B786">IF($F786="","",INDEX(CUT_LIST!$B$6:$B$1000,$F786))</f>
        <v/>
      </c>
      <c r="C786" t="str" cm="1">
        <f t="array" ref="C786">IF($F786="","",INDEX(CUT_LIST!$C$6:$C$1000,$F786))</f>
        <v/>
      </c>
      <c r="D786" t="str">
        <f>IF($F786="","",
  MIN(
    INDEX(CUT_LIST!$D$6:$D$1000,$F786),
    N(INDEX(CUT_LIST!$G$6:$G$1000,$F786))
  )
)</f>
        <v/>
      </c>
      <c r="E786" t="str" cm="1">
        <f t="array" ref="E786">IF($F786="","",INDEX(CUT_LIST!$H$6:$H$1000,$F786))</f>
        <v/>
      </c>
      <c r="F786" t="str" cm="1">
        <f t="array" ref="F786">IFERROR(
  SMALL(
    IF(
      (TRIM(UPPER(CUT_LIST!$F$6:$F$1000))="YES")*(N(CUT_LIST!$G$6:$G$1000)&gt;0),
      ROW(CUT_LIST!$F$6:$F$1000)-ROW(CUT_LIST!$F$6)+1
    ),
    ROWS($F$7:F786)
  ),
"")</f>
        <v/>
      </c>
    </row>
    <row r="787" spans="1:6">
      <c r="A787" t="str" cm="1">
        <f t="array" ref="A787">IF($F787="","",INDEX(CUT_LIST!$A$6:$A$1000,$F787))</f>
        <v/>
      </c>
      <c r="B787" t="str" cm="1">
        <f t="array" ref="B787">IF($F787="","",INDEX(CUT_LIST!$B$6:$B$1000,$F787))</f>
        <v/>
      </c>
      <c r="C787" t="str" cm="1">
        <f t="array" ref="C787">IF($F787="","",INDEX(CUT_LIST!$C$6:$C$1000,$F787))</f>
        <v/>
      </c>
      <c r="D787" t="str">
        <f>IF($F787="","",
  MIN(
    INDEX(CUT_LIST!$D$6:$D$1000,$F787),
    N(INDEX(CUT_LIST!$G$6:$G$1000,$F787))
  )
)</f>
        <v/>
      </c>
      <c r="E787" t="str" cm="1">
        <f t="array" ref="E787">IF($F787="","",INDEX(CUT_LIST!$H$6:$H$1000,$F787))</f>
        <v/>
      </c>
      <c r="F787" t="str" cm="1">
        <f t="array" ref="F787">IFERROR(
  SMALL(
    IF(
      (TRIM(UPPER(CUT_LIST!$F$6:$F$1000))="YES")*(N(CUT_LIST!$G$6:$G$1000)&gt;0),
      ROW(CUT_LIST!$F$6:$F$1000)-ROW(CUT_LIST!$F$6)+1
    ),
    ROWS($F$7:F787)
  ),
"")</f>
        <v/>
      </c>
    </row>
    <row r="788" spans="1:6">
      <c r="A788" t="str" cm="1">
        <f t="array" ref="A788">IF($F788="","",INDEX(CUT_LIST!$A$6:$A$1000,$F788))</f>
        <v/>
      </c>
      <c r="B788" t="str" cm="1">
        <f t="array" ref="B788">IF($F788="","",INDEX(CUT_LIST!$B$6:$B$1000,$F788))</f>
        <v/>
      </c>
      <c r="C788" t="str" cm="1">
        <f t="array" ref="C788">IF($F788="","",INDEX(CUT_LIST!$C$6:$C$1000,$F788))</f>
        <v/>
      </c>
      <c r="D788" t="str">
        <f>IF($F788="","",
  MIN(
    INDEX(CUT_LIST!$D$6:$D$1000,$F788),
    N(INDEX(CUT_LIST!$G$6:$G$1000,$F788))
  )
)</f>
        <v/>
      </c>
      <c r="E788" t="str" cm="1">
        <f t="array" ref="E788">IF($F788="","",INDEX(CUT_LIST!$H$6:$H$1000,$F788))</f>
        <v/>
      </c>
      <c r="F788" t="str" cm="1">
        <f t="array" ref="F788">IFERROR(
  SMALL(
    IF(
      (TRIM(UPPER(CUT_LIST!$F$6:$F$1000))="YES")*(N(CUT_LIST!$G$6:$G$1000)&gt;0),
      ROW(CUT_LIST!$F$6:$F$1000)-ROW(CUT_LIST!$F$6)+1
    ),
    ROWS($F$7:F788)
  ),
"")</f>
        <v/>
      </c>
    </row>
    <row r="789" spans="1:6">
      <c r="A789" t="str" cm="1">
        <f t="array" ref="A789">IF($F789="","",INDEX(CUT_LIST!$A$6:$A$1000,$F789))</f>
        <v/>
      </c>
      <c r="B789" t="str" cm="1">
        <f t="array" ref="B789">IF($F789="","",INDEX(CUT_LIST!$B$6:$B$1000,$F789))</f>
        <v/>
      </c>
      <c r="C789" t="str" cm="1">
        <f t="array" ref="C789">IF($F789="","",INDEX(CUT_LIST!$C$6:$C$1000,$F789))</f>
        <v/>
      </c>
      <c r="D789" t="str">
        <f>IF($F789="","",
  MIN(
    INDEX(CUT_LIST!$D$6:$D$1000,$F789),
    N(INDEX(CUT_LIST!$G$6:$G$1000,$F789))
  )
)</f>
        <v/>
      </c>
      <c r="E789" t="str" cm="1">
        <f t="array" ref="E789">IF($F789="","",INDEX(CUT_LIST!$H$6:$H$1000,$F789))</f>
        <v/>
      </c>
      <c r="F789" t="str" cm="1">
        <f t="array" ref="F789">IFERROR(
  SMALL(
    IF(
      (TRIM(UPPER(CUT_LIST!$F$6:$F$1000))="YES")*(N(CUT_LIST!$G$6:$G$1000)&gt;0),
      ROW(CUT_LIST!$F$6:$F$1000)-ROW(CUT_LIST!$F$6)+1
    ),
    ROWS($F$7:F789)
  ),
"")</f>
        <v/>
      </c>
    </row>
    <row r="790" spans="1:6">
      <c r="A790" t="str" cm="1">
        <f t="array" ref="A790">IF($F790="","",INDEX(CUT_LIST!$A$6:$A$1000,$F790))</f>
        <v/>
      </c>
      <c r="B790" t="str" cm="1">
        <f t="array" ref="B790">IF($F790="","",INDEX(CUT_LIST!$B$6:$B$1000,$F790))</f>
        <v/>
      </c>
      <c r="C790" t="str" cm="1">
        <f t="array" ref="C790">IF($F790="","",INDEX(CUT_LIST!$C$6:$C$1000,$F790))</f>
        <v/>
      </c>
      <c r="D790" t="str">
        <f>IF($F790="","",
  MIN(
    INDEX(CUT_LIST!$D$6:$D$1000,$F790),
    N(INDEX(CUT_LIST!$G$6:$G$1000,$F790))
  )
)</f>
        <v/>
      </c>
      <c r="E790" t="str" cm="1">
        <f t="array" ref="E790">IF($F790="","",INDEX(CUT_LIST!$H$6:$H$1000,$F790))</f>
        <v/>
      </c>
      <c r="F790" t="str" cm="1">
        <f t="array" ref="F790">IFERROR(
  SMALL(
    IF(
      (TRIM(UPPER(CUT_LIST!$F$6:$F$1000))="YES")*(N(CUT_LIST!$G$6:$G$1000)&gt;0),
      ROW(CUT_LIST!$F$6:$F$1000)-ROW(CUT_LIST!$F$6)+1
    ),
    ROWS($F$7:F790)
  ),
"")</f>
        <v/>
      </c>
    </row>
    <row r="791" spans="1:6">
      <c r="A791" t="str" cm="1">
        <f t="array" ref="A791">IF($F791="","",INDEX(CUT_LIST!$A$6:$A$1000,$F791))</f>
        <v/>
      </c>
      <c r="B791" t="str" cm="1">
        <f t="array" ref="B791">IF($F791="","",INDEX(CUT_LIST!$B$6:$B$1000,$F791))</f>
        <v/>
      </c>
      <c r="C791" t="str" cm="1">
        <f t="array" ref="C791">IF($F791="","",INDEX(CUT_LIST!$C$6:$C$1000,$F791))</f>
        <v/>
      </c>
      <c r="D791" t="str">
        <f>IF($F791="","",
  MIN(
    INDEX(CUT_LIST!$D$6:$D$1000,$F791),
    N(INDEX(CUT_LIST!$G$6:$G$1000,$F791))
  )
)</f>
        <v/>
      </c>
      <c r="E791" t="str" cm="1">
        <f t="array" ref="E791">IF($F791="","",INDEX(CUT_LIST!$H$6:$H$1000,$F791))</f>
        <v/>
      </c>
      <c r="F791" t="str" cm="1">
        <f t="array" ref="F791">IFERROR(
  SMALL(
    IF(
      (TRIM(UPPER(CUT_LIST!$F$6:$F$1000))="YES")*(N(CUT_LIST!$G$6:$G$1000)&gt;0),
      ROW(CUT_LIST!$F$6:$F$1000)-ROW(CUT_LIST!$F$6)+1
    ),
    ROWS($F$7:F791)
  ),
"")</f>
        <v/>
      </c>
    </row>
    <row r="792" spans="1:6">
      <c r="A792" t="str" cm="1">
        <f t="array" ref="A792">IF($F792="","",INDEX(CUT_LIST!$A$6:$A$1000,$F792))</f>
        <v/>
      </c>
      <c r="B792" t="str" cm="1">
        <f t="array" ref="B792">IF($F792="","",INDEX(CUT_LIST!$B$6:$B$1000,$F792))</f>
        <v/>
      </c>
      <c r="C792" t="str" cm="1">
        <f t="array" ref="C792">IF($F792="","",INDEX(CUT_LIST!$C$6:$C$1000,$F792))</f>
        <v/>
      </c>
      <c r="D792" t="str">
        <f>IF($F792="","",
  MIN(
    INDEX(CUT_LIST!$D$6:$D$1000,$F792),
    N(INDEX(CUT_LIST!$G$6:$G$1000,$F792))
  )
)</f>
        <v/>
      </c>
      <c r="E792" t="str" cm="1">
        <f t="array" ref="E792">IF($F792="","",INDEX(CUT_LIST!$H$6:$H$1000,$F792))</f>
        <v/>
      </c>
      <c r="F792" t="str" cm="1">
        <f t="array" ref="F792">IFERROR(
  SMALL(
    IF(
      (TRIM(UPPER(CUT_LIST!$F$6:$F$1000))="YES")*(N(CUT_LIST!$G$6:$G$1000)&gt;0),
      ROW(CUT_LIST!$F$6:$F$1000)-ROW(CUT_LIST!$F$6)+1
    ),
    ROWS($F$7:F792)
  ),
"")</f>
        <v/>
      </c>
    </row>
    <row r="793" spans="1:6">
      <c r="A793" t="str" cm="1">
        <f t="array" ref="A793">IF($F793="","",INDEX(CUT_LIST!$A$6:$A$1000,$F793))</f>
        <v/>
      </c>
      <c r="B793" t="str" cm="1">
        <f t="array" ref="B793">IF($F793="","",INDEX(CUT_LIST!$B$6:$B$1000,$F793))</f>
        <v/>
      </c>
      <c r="C793" t="str" cm="1">
        <f t="array" ref="C793">IF($F793="","",INDEX(CUT_LIST!$C$6:$C$1000,$F793))</f>
        <v/>
      </c>
      <c r="D793" t="str">
        <f>IF($F793="","",
  MIN(
    INDEX(CUT_LIST!$D$6:$D$1000,$F793),
    N(INDEX(CUT_LIST!$G$6:$G$1000,$F793))
  )
)</f>
        <v/>
      </c>
      <c r="E793" t="str" cm="1">
        <f t="array" ref="E793">IF($F793="","",INDEX(CUT_LIST!$H$6:$H$1000,$F793))</f>
        <v/>
      </c>
      <c r="F793" t="str" cm="1">
        <f t="array" ref="F793">IFERROR(
  SMALL(
    IF(
      (TRIM(UPPER(CUT_LIST!$F$6:$F$1000))="YES")*(N(CUT_LIST!$G$6:$G$1000)&gt;0),
      ROW(CUT_LIST!$F$6:$F$1000)-ROW(CUT_LIST!$F$6)+1
    ),
    ROWS($F$7:F793)
  ),
"")</f>
        <v/>
      </c>
    </row>
    <row r="794" spans="1:6">
      <c r="A794" t="str" cm="1">
        <f t="array" ref="A794">IF($F794="","",INDEX(CUT_LIST!$A$6:$A$1000,$F794))</f>
        <v/>
      </c>
      <c r="B794" t="str" cm="1">
        <f t="array" ref="B794">IF($F794="","",INDEX(CUT_LIST!$B$6:$B$1000,$F794))</f>
        <v/>
      </c>
      <c r="C794" t="str" cm="1">
        <f t="array" ref="C794">IF($F794="","",INDEX(CUT_LIST!$C$6:$C$1000,$F794))</f>
        <v/>
      </c>
      <c r="D794" t="str">
        <f>IF($F794="","",
  MIN(
    INDEX(CUT_LIST!$D$6:$D$1000,$F794),
    N(INDEX(CUT_LIST!$G$6:$G$1000,$F794))
  )
)</f>
        <v/>
      </c>
      <c r="E794" t="str" cm="1">
        <f t="array" ref="E794">IF($F794="","",INDEX(CUT_LIST!$H$6:$H$1000,$F794))</f>
        <v/>
      </c>
      <c r="F794" t="str" cm="1">
        <f t="array" ref="F794">IFERROR(
  SMALL(
    IF(
      (TRIM(UPPER(CUT_LIST!$F$6:$F$1000))="YES")*(N(CUT_LIST!$G$6:$G$1000)&gt;0),
      ROW(CUT_LIST!$F$6:$F$1000)-ROW(CUT_LIST!$F$6)+1
    ),
    ROWS($F$7:F794)
  ),
"")</f>
        <v/>
      </c>
    </row>
    <row r="795" spans="1:6">
      <c r="A795" t="str" cm="1">
        <f t="array" ref="A795">IF($F795="","",INDEX(CUT_LIST!$A$6:$A$1000,$F795))</f>
        <v/>
      </c>
      <c r="B795" t="str" cm="1">
        <f t="array" ref="B795">IF($F795="","",INDEX(CUT_LIST!$B$6:$B$1000,$F795))</f>
        <v/>
      </c>
      <c r="C795" t="str" cm="1">
        <f t="array" ref="C795">IF($F795="","",INDEX(CUT_LIST!$C$6:$C$1000,$F795))</f>
        <v/>
      </c>
      <c r="D795" t="str">
        <f>IF($F795="","",
  MIN(
    INDEX(CUT_LIST!$D$6:$D$1000,$F795),
    N(INDEX(CUT_LIST!$G$6:$G$1000,$F795))
  )
)</f>
        <v/>
      </c>
      <c r="E795" t="str" cm="1">
        <f t="array" ref="E795">IF($F795="","",INDEX(CUT_LIST!$H$6:$H$1000,$F795))</f>
        <v/>
      </c>
      <c r="F795" t="str" cm="1">
        <f t="array" ref="F795">IFERROR(
  SMALL(
    IF(
      (TRIM(UPPER(CUT_LIST!$F$6:$F$1000))="YES")*(N(CUT_LIST!$G$6:$G$1000)&gt;0),
      ROW(CUT_LIST!$F$6:$F$1000)-ROW(CUT_LIST!$F$6)+1
    ),
    ROWS($F$7:F795)
  ),
"")</f>
        <v/>
      </c>
    </row>
    <row r="796" spans="1:6">
      <c r="A796" t="str" cm="1">
        <f t="array" ref="A796">IF($F796="","",INDEX(CUT_LIST!$A$6:$A$1000,$F796))</f>
        <v/>
      </c>
      <c r="B796" t="str" cm="1">
        <f t="array" ref="B796">IF($F796="","",INDEX(CUT_LIST!$B$6:$B$1000,$F796))</f>
        <v/>
      </c>
      <c r="C796" t="str" cm="1">
        <f t="array" ref="C796">IF($F796="","",INDEX(CUT_LIST!$C$6:$C$1000,$F796))</f>
        <v/>
      </c>
      <c r="D796" t="str">
        <f>IF($F796="","",
  MIN(
    INDEX(CUT_LIST!$D$6:$D$1000,$F796),
    N(INDEX(CUT_LIST!$G$6:$G$1000,$F796))
  )
)</f>
        <v/>
      </c>
      <c r="E796" t="str" cm="1">
        <f t="array" ref="E796">IF($F796="","",INDEX(CUT_LIST!$H$6:$H$1000,$F796))</f>
        <v/>
      </c>
      <c r="F796" t="str" cm="1">
        <f t="array" ref="F796">IFERROR(
  SMALL(
    IF(
      (TRIM(UPPER(CUT_LIST!$F$6:$F$1000))="YES")*(N(CUT_LIST!$G$6:$G$1000)&gt;0),
      ROW(CUT_LIST!$F$6:$F$1000)-ROW(CUT_LIST!$F$6)+1
    ),
    ROWS($F$7:F796)
  ),
"")</f>
        <v/>
      </c>
    </row>
    <row r="797" spans="1:6">
      <c r="A797" t="str" cm="1">
        <f t="array" ref="A797">IF($F797="","",INDEX(CUT_LIST!$A$6:$A$1000,$F797))</f>
        <v/>
      </c>
      <c r="B797" t="str" cm="1">
        <f t="array" ref="B797">IF($F797="","",INDEX(CUT_LIST!$B$6:$B$1000,$F797))</f>
        <v/>
      </c>
      <c r="C797" t="str" cm="1">
        <f t="array" ref="C797">IF($F797="","",INDEX(CUT_LIST!$C$6:$C$1000,$F797))</f>
        <v/>
      </c>
      <c r="D797" t="str">
        <f>IF($F797="","",
  MIN(
    INDEX(CUT_LIST!$D$6:$D$1000,$F797),
    N(INDEX(CUT_LIST!$G$6:$G$1000,$F797))
  )
)</f>
        <v/>
      </c>
      <c r="E797" t="str" cm="1">
        <f t="array" ref="E797">IF($F797="","",INDEX(CUT_LIST!$H$6:$H$1000,$F797))</f>
        <v/>
      </c>
      <c r="F797" t="str" cm="1">
        <f t="array" ref="F797">IFERROR(
  SMALL(
    IF(
      (TRIM(UPPER(CUT_LIST!$F$6:$F$1000))="YES")*(N(CUT_LIST!$G$6:$G$1000)&gt;0),
      ROW(CUT_LIST!$F$6:$F$1000)-ROW(CUT_LIST!$F$6)+1
    ),
    ROWS($F$7:F797)
  ),
"")</f>
        <v/>
      </c>
    </row>
    <row r="798" spans="1:6">
      <c r="A798" t="str" cm="1">
        <f t="array" ref="A798">IF($F798="","",INDEX(CUT_LIST!$A$6:$A$1000,$F798))</f>
        <v/>
      </c>
      <c r="B798" t="str" cm="1">
        <f t="array" ref="B798">IF($F798="","",INDEX(CUT_LIST!$B$6:$B$1000,$F798))</f>
        <v/>
      </c>
      <c r="C798" t="str" cm="1">
        <f t="array" ref="C798">IF($F798="","",INDEX(CUT_LIST!$C$6:$C$1000,$F798))</f>
        <v/>
      </c>
      <c r="D798" t="str">
        <f>IF($F798="","",
  MIN(
    INDEX(CUT_LIST!$D$6:$D$1000,$F798),
    N(INDEX(CUT_LIST!$G$6:$G$1000,$F798))
  )
)</f>
        <v/>
      </c>
      <c r="E798" t="str" cm="1">
        <f t="array" ref="E798">IF($F798="","",INDEX(CUT_LIST!$H$6:$H$1000,$F798))</f>
        <v/>
      </c>
      <c r="F798" t="str" cm="1">
        <f t="array" ref="F798">IFERROR(
  SMALL(
    IF(
      (TRIM(UPPER(CUT_LIST!$F$6:$F$1000))="YES")*(N(CUT_LIST!$G$6:$G$1000)&gt;0),
      ROW(CUT_LIST!$F$6:$F$1000)-ROW(CUT_LIST!$F$6)+1
    ),
    ROWS($F$7:F798)
  ),
"")</f>
        <v/>
      </c>
    </row>
    <row r="799" spans="1:6">
      <c r="A799" t="str" cm="1">
        <f t="array" ref="A799">IF($F799="","",INDEX(CUT_LIST!$A$6:$A$1000,$F799))</f>
        <v/>
      </c>
      <c r="B799" t="str" cm="1">
        <f t="array" ref="B799">IF($F799="","",INDEX(CUT_LIST!$B$6:$B$1000,$F799))</f>
        <v/>
      </c>
      <c r="C799" t="str" cm="1">
        <f t="array" ref="C799">IF($F799="","",INDEX(CUT_LIST!$C$6:$C$1000,$F799))</f>
        <v/>
      </c>
      <c r="D799" t="str">
        <f>IF($F799="","",
  MIN(
    INDEX(CUT_LIST!$D$6:$D$1000,$F799),
    N(INDEX(CUT_LIST!$G$6:$G$1000,$F799))
  )
)</f>
        <v/>
      </c>
      <c r="E799" t="str" cm="1">
        <f t="array" ref="E799">IF($F799="","",INDEX(CUT_LIST!$H$6:$H$1000,$F799))</f>
        <v/>
      </c>
      <c r="F799" t="str" cm="1">
        <f t="array" ref="F799">IFERROR(
  SMALL(
    IF(
      (TRIM(UPPER(CUT_LIST!$F$6:$F$1000))="YES")*(N(CUT_LIST!$G$6:$G$1000)&gt;0),
      ROW(CUT_LIST!$F$6:$F$1000)-ROW(CUT_LIST!$F$6)+1
    ),
    ROWS($F$7:F799)
  ),
"")</f>
        <v/>
      </c>
    </row>
    <row r="800" spans="1:6">
      <c r="A800" t="str" cm="1">
        <f t="array" ref="A800">IF($F800="","",INDEX(CUT_LIST!$A$6:$A$1000,$F800))</f>
        <v/>
      </c>
      <c r="B800" t="str" cm="1">
        <f t="array" ref="B800">IF($F800="","",INDEX(CUT_LIST!$B$6:$B$1000,$F800))</f>
        <v/>
      </c>
      <c r="C800" t="str" cm="1">
        <f t="array" ref="C800">IF($F800="","",INDEX(CUT_LIST!$C$6:$C$1000,$F800))</f>
        <v/>
      </c>
      <c r="D800" t="str">
        <f>IF($F800="","",
  MIN(
    INDEX(CUT_LIST!$D$6:$D$1000,$F800),
    N(INDEX(CUT_LIST!$G$6:$G$1000,$F800))
  )
)</f>
        <v/>
      </c>
      <c r="E800" t="str" cm="1">
        <f t="array" ref="E800">IF($F800="","",INDEX(CUT_LIST!$H$6:$H$1000,$F800))</f>
        <v/>
      </c>
      <c r="F800" t="str" cm="1">
        <f t="array" ref="F800">IFERROR(
  SMALL(
    IF(
      (TRIM(UPPER(CUT_LIST!$F$6:$F$1000))="YES")*(N(CUT_LIST!$G$6:$G$1000)&gt;0),
      ROW(CUT_LIST!$F$6:$F$1000)-ROW(CUT_LIST!$F$6)+1
    ),
    ROWS($F$7:F800)
  ),
"")</f>
        <v/>
      </c>
    </row>
    <row r="801" spans="1:6">
      <c r="A801" t="str" cm="1">
        <f t="array" ref="A801">IF($F801="","",INDEX(CUT_LIST!$A$6:$A$1000,$F801))</f>
        <v/>
      </c>
      <c r="B801" t="str" cm="1">
        <f t="array" ref="B801">IF($F801="","",INDEX(CUT_LIST!$B$6:$B$1000,$F801))</f>
        <v/>
      </c>
      <c r="C801" t="str" cm="1">
        <f t="array" ref="C801">IF($F801="","",INDEX(CUT_LIST!$C$6:$C$1000,$F801))</f>
        <v/>
      </c>
      <c r="D801" t="str">
        <f>IF($F801="","",
  MIN(
    INDEX(CUT_LIST!$D$6:$D$1000,$F801),
    N(INDEX(CUT_LIST!$G$6:$G$1000,$F801))
  )
)</f>
        <v/>
      </c>
      <c r="E801" t="str" cm="1">
        <f t="array" ref="E801">IF($F801="","",INDEX(CUT_LIST!$H$6:$H$1000,$F801))</f>
        <v/>
      </c>
      <c r="F801" t="str" cm="1">
        <f t="array" ref="F801">IFERROR(
  SMALL(
    IF(
      (TRIM(UPPER(CUT_LIST!$F$6:$F$1000))="YES")*(N(CUT_LIST!$G$6:$G$1000)&gt;0),
      ROW(CUT_LIST!$F$6:$F$1000)-ROW(CUT_LIST!$F$6)+1
    ),
    ROWS($F$7:F801)
  ),
"")</f>
        <v/>
      </c>
    </row>
    <row r="802" spans="1:6">
      <c r="A802" t="str" cm="1">
        <f t="array" ref="A802">IF($F802="","",INDEX(CUT_LIST!$A$6:$A$1000,$F802))</f>
        <v/>
      </c>
      <c r="B802" t="str" cm="1">
        <f t="array" ref="B802">IF($F802="","",INDEX(CUT_LIST!$B$6:$B$1000,$F802))</f>
        <v/>
      </c>
      <c r="C802" t="str" cm="1">
        <f t="array" ref="C802">IF($F802="","",INDEX(CUT_LIST!$C$6:$C$1000,$F802))</f>
        <v/>
      </c>
      <c r="D802" t="str">
        <f>IF($F802="","",
  MIN(
    INDEX(CUT_LIST!$D$6:$D$1000,$F802),
    N(INDEX(CUT_LIST!$G$6:$G$1000,$F802))
  )
)</f>
        <v/>
      </c>
      <c r="E802" t="str" cm="1">
        <f t="array" ref="E802">IF($F802="","",INDEX(CUT_LIST!$H$6:$H$1000,$F802))</f>
        <v/>
      </c>
      <c r="F802" t="str" cm="1">
        <f t="array" ref="F802">IFERROR(
  SMALL(
    IF(
      (TRIM(UPPER(CUT_LIST!$F$6:$F$1000))="YES")*(N(CUT_LIST!$G$6:$G$1000)&gt;0),
      ROW(CUT_LIST!$F$6:$F$1000)-ROW(CUT_LIST!$F$6)+1
    ),
    ROWS($F$7:F802)
  ),
"")</f>
        <v/>
      </c>
    </row>
    <row r="803" spans="1:6">
      <c r="A803" t="str" cm="1">
        <f t="array" ref="A803">IF($F803="","",INDEX(CUT_LIST!$A$6:$A$1000,$F803))</f>
        <v/>
      </c>
      <c r="B803" t="str" cm="1">
        <f t="array" ref="B803">IF($F803="","",INDEX(CUT_LIST!$B$6:$B$1000,$F803))</f>
        <v/>
      </c>
      <c r="C803" t="str" cm="1">
        <f t="array" ref="C803">IF($F803="","",INDEX(CUT_LIST!$C$6:$C$1000,$F803))</f>
        <v/>
      </c>
      <c r="D803" t="str">
        <f>IF($F803="","",
  MIN(
    INDEX(CUT_LIST!$D$6:$D$1000,$F803),
    N(INDEX(CUT_LIST!$G$6:$G$1000,$F803))
  )
)</f>
        <v/>
      </c>
      <c r="E803" t="str" cm="1">
        <f t="array" ref="E803">IF($F803="","",INDEX(CUT_LIST!$H$6:$H$1000,$F803))</f>
        <v/>
      </c>
      <c r="F803" t="str" cm="1">
        <f t="array" ref="F803">IFERROR(
  SMALL(
    IF(
      (TRIM(UPPER(CUT_LIST!$F$6:$F$1000))="YES")*(N(CUT_LIST!$G$6:$G$1000)&gt;0),
      ROW(CUT_LIST!$F$6:$F$1000)-ROW(CUT_LIST!$F$6)+1
    ),
    ROWS($F$7:F803)
  ),
"")</f>
        <v/>
      </c>
    </row>
    <row r="804" spans="1:6">
      <c r="A804" t="str" cm="1">
        <f t="array" ref="A804">IF($F804="","",INDEX(CUT_LIST!$A$6:$A$1000,$F804))</f>
        <v/>
      </c>
      <c r="B804" t="str" cm="1">
        <f t="array" ref="B804">IF($F804="","",INDEX(CUT_LIST!$B$6:$B$1000,$F804))</f>
        <v/>
      </c>
      <c r="C804" t="str" cm="1">
        <f t="array" ref="C804">IF($F804="","",INDEX(CUT_LIST!$C$6:$C$1000,$F804))</f>
        <v/>
      </c>
      <c r="D804" t="str">
        <f>IF($F804="","",
  MIN(
    INDEX(CUT_LIST!$D$6:$D$1000,$F804),
    N(INDEX(CUT_LIST!$G$6:$G$1000,$F804))
  )
)</f>
        <v/>
      </c>
      <c r="E804" t="str" cm="1">
        <f t="array" ref="E804">IF($F804="","",INDEX(CUT_LIST!$H$6:$H$1000,$F804))</f>
        <v/>
      </c>
      <c r="F804" t="str" cm="1">
        <f t="array" ref="F804">IFERROR(
  SMALL(
    IF(
      (TRIM(UPPER(CUT_LIST!$F$6:$F$1000))="YES")*(N(CUT_LIST!$G$6:$G$1000)&gt;0),
      ROW(CUT_LIST!$F$6:$F$1000)-ROW(CUT_LIST!$F$6)+1
    ),
    ROWS($F$7:F804)
  ),
"")</f>
        <v/>
      </c>
    </row>
    <row r="805" spans="1:6">
      <c r="A805" t="str" cm="1">
        <f t="array" ref="A805">IF($F805="","",INDEX(CUT_LIST!$A$6:$A$1000,$F805))</f>
        <v/>
      </c>
      <c r="B805" t="str" cm="1">
        <f t="array" ref="B805">IF($F805="","",INDEX(CUT_LIST!$B$6:$B$1000,$F805))</f>
        <v/>
      </c>
      <c r="C805" t="str" cm="1">
        <f t="array" ref="C805">IF($F805="","",INDEX(CUT_LIST!$C$6:$C$1000,$F805))</f>
        <v/>
      </c>
      <c r="D805" t="str">
        <f>IF($F805="","",
  MIN(
    INDEX(CUT_LIST!$D$6:$D$1000,$F805),
    N(INDEX(CUT_LIST!$G$6:$G$1000,$F805))
  )
)</f>
        <v/>
      </c>
      <c r="E805" t="str" cm="1">
        <f t="array" ref="E805">IF($F805="","",INDEX(CUT_LIST!$H$6:$H$1000,$F805))</f>
        <v/>
      </c>
      <c r="F805" t="str" cm="1">
        <f t="array" ref="F805">IFERROR(
  SMALL(
    IF(
      (TRIM(UPPER(CUT_LIST!$F$6:$F$1000))="YES")*(N(CUT_LIST!$G$6:$G$1000)&gt;0),
      ROW(CUT_LIST!$F$6:$F$1000)-ROW(CUT_LIST!$F$6)+1
    ),
    ROWS($F$7:F805)
  ),
"")</f>
        <v/>
      </c>
    </row>
    <row r="806" spans="1:6">
      <c r="A806" t="str" cm="1">
        <f t="array" ref="A806">IF($F806="","",INDEX(CUT_LIST!$A$6:$A$1000,$F806))</f>
        <v/>
      </c>
      <c r="B806" t="str" cm="1">
        <f t="array" ref="B806">IF($F806="","",INDEX(CUT_LIST!$B$6:$B$1000,$F806))</f>
        <v/>
      </c>
      <c r="C806" t="str" cm="1">
        <f t="array" ref="C806">IF($F806="","",INDEX(CUT_LIST!$C$6:$C$1000,$F806))</f>
        <v/>
      </c>
      <c r="D806" t="str">
        <f>IF($F806="","",
  MIN(
    INDEX(CUT_LIST!$D$6:$D$1000,$F806),
    N(INDEX(CUT_LIST!$G$6:$G$1000,$F806))
  )
)</f>
        <v/>
      </c>
      <c r="E806" t="str" cm="1">
        <f t="array" ref="E806">IF($F806="","",INDEX(CUT_LIST!$H$6:$H$1000,$F806))</f>
        <v/>
      </c>
      <c r="F806" t="str" cm="1">
        <f t="array" ref="F806">IFERROR(
  SMALL(
    IF(
      (TRIM(UPPER(CUT_LIST!$F$6:$F$1000))="YES")*(N(CUT_LIST!$G$6:$G$1000)&gt;0),
      ROW(CUT_LIST!$F$6:$F$1000)-ROW(CUT_LIST!$F$6)+1
    ),
    ROWS($F$7:F806)
  ),
"")</f>
        <v/>
      </c>
    </row>
    <row r="807" spans="1:6">
      <c r="A807" t="str" cm="1">
        <f t="array" ref="A807">IF($F807="","",INDEX(CUT_LIST!$A$6:$A$1000,$F807))</f>
        <v/>
      </c>
      <c r="B807" t="str" cm="1">
        <f t="array" ref="B807">IF($F807="","",INDEX(CUT_LIST!$B$6:$B$1000,$F807))</f>
        <v/>
      </c>
      <c r="C807" t="str" cm="1">
        <f t="array" ref="C807">IF($F807="","",INDEX(CUT_LIST!$C$6:$C$1000,$F807))</f>
        <v/>
      </c>
      <c r="D807" t="str">
        <f>IF($F807="","",
  MIN(
    INDEX(CUT_LIST!$D$6:$D$1000,$F807),
    N(INDEX(CUT_LIST!$G$6:$G$1000,$F807))
  )
)</f>
        <v/>
      </c>
      <c r="E807" t="str" cm="1">
        <f t="array" ref="E807">IF($F807="","",INDEX(CUT_LIST!$H$6:$H$1000,$F807))</f>
        <v/>
      </c>
      <c r="F807" t="str" cm="1">
        <f t="array" ref="F807">IFERROR(
  SMALL(
    IF(
      (TRIM(UPPER(CUT_LIST!$F$6:$F$1000))="YES")*(N(CUT_LIST!$G$6:$G$1000)&gt;0),
      ROW(CUT_LIST!$F$6:$F$1000)-ROW(CUT_LIST!$F$6)+1
    ),
    ROWS($F$7:F807)
  ),
"")</f>
        <v/>
      </c>
    </row>
    <row r="808" spans="1:6">
      <c r="A808" t="str" cm="1">
        <f t="array" ref="A808">IF($F808="","",INDEX(CUT_LIST!$A$6:$A$1000,$F808))</f>
        <v/>
      </c>
      <c r="B808" t="str" cm="1">
        <f t="array" ref="B808">IF($F808="","",INDEX(CUT_LIST!$B$6:$B$1000,$F808))</f>
        <v/>
      </c>
      <c r="C808" t="str" cm="1">
        <f t="array" ref="C808">IF($F808="","",INDEX(CUT_LIST!$C$6:$C$1000,$F808))</f>
        <v/>
      </c>
      <c r="D808" t="str">
        <f>IF($F808="","",
  MIN(
    INDEX(CUT_LIST!$D$6:$D$1000,$F808),
    N(INDEX(CUT_LIST!$G$6:$G$1000,$F808))
  )
)</f>
        <v/>
      </c>
      <c r="E808" t="str" cm="1">
        <f t="array" ref="E808">IF($F808="","",INDEX(CUT_LIST!$H$6:$H$1000,$F808))</f>
        <v/>
      </c>
      <c r="F808" t="str" cm="1">
        <f t="array" ref="F808">IFERROR(
  SMALL(
    IF(
      (TRIM(UPPER(CUT_LIST!$F$6:$F$1000))="YES")*(N(CUT_LIST!$G$6:$G$1000)&gt;0),
      ROW(CUT_LIST!$F$6:$F$1000)-ROW(CUT_LIST!$F$6)+1
    ),
    ROWS($F$7:F808)
  ),
"")</f>
        <v/>
      </c>
    </row>
    <row r="809" spans="1:6">
      <c r="A809" t="str" cm="1">
        <f t="array" ref="A809">IF($F809="","",INDEX(CUT_LIST!$A$6:$A$1000,$F809))</f>
        <v/>
      </c>
      <c r="B809" t="str" cm="1">
        <f t="array" ref="B809">IF($F809="","",INDEX(CUT_LIST!$B$6:$B$1000,$F809))</f>
        <v/>
      </c>
      <c r="C809" t="str" cm="1">
        <f t="array" ref="C809">IF($F809="","",INDEX(CUT_LIST!$C$6:$C$1000,$F809))</f>
        <v/>
      </c>
      <c r="D809" t="str">
        <f>IF($F809="","",
  MIN(
    INDEX(CUT_LIST!$D$6:$D$1000,$F809),
    N(INDEX(CUT_LIST!$G$6:$G$1000,$F809))
  )
)</f>
        <v/>
      </c>
      <c r="E809" t="str" cm="1">
        <f t="array" ref="E809">IF($F809="","",INDEX(CUT_LIST!$H$6:$H$1000,$F809))</f>
        <v/>
      </c>
      <c r="F809" t="str" cm="1">
        <f t="array" ref="F809">IFERROR(
  SMALL(
    IF(
      (TRIM(UPPER(CUT_LIST!$F$6:$F$1000))="YES")*(N(CUT_LIST!$G$6:$G$1000)&gt;0),
      ROW(CUT_LIST!$F$6:$F$1000)-ROW(CUT_LIST!$F$6)+1
    ),
    ROWS($F$7:F809)
  ),
"")</f>
        <v/>
      </c>
    </row>
    <row r="810" spans="1:6">
      <c r="A810" t="str" cm="1">
        <f t="array" ref="A810">IF($F810="","",INDEX(CUT_LIST!$A$6:$A$1000,$F810))</f>
        <v/>
      </c>
      <c r="B810" t="str" cm="1">
        <f t="array" ref="B810">IF($F810="","",INDEX(CUT_LIST!$B$6:$B$1000,$F810))</f>
        <v/>
      </c>
      <c r="C810" t="str" cm="1">
        <f t="array" ref="C810">IF($F810="","",INDEX(CUT_LIST!$C$6:$C$1000,$F810))</f>
        <v/>
      </c>
      <c r="D810" t="str">
        <f>IF($F810="","",
  MIN(
    INDEX(CUT_LIST!$D$6:$D$1000,$F810),
    N(INDEX(CUT_LIST!$G$6:$G$1000,$F810))
  )
)</f>
        <v/>
      </c>
      <c r="E810" t="str" cm="1">
        <f t="array" ref="E810">IF($F810="","",INDEX(CUT_LIST!$H$6:$H$1000,$F810))</f>
        <v/>
      </c>
      <c r="F810" t="str" cm="1">
        <f t="array" ref="F810">IFERROR(
  SMALL(
    IF(
      (TRIM(UPPER(CUT_LIST!$F$6:$F$1000))="YES")*(N(CUT_LIST!$G$6:$G$1000)&gt;0),
      ROW(CUT_LIST!$F$6:$F$1000)-ROW(CUT_LIST!$F$6)+1
    ),
    ROWS($F$7:F810)
  ),
"")</f>
        <v/>
      </c>
    </row>
    <row r="811" spans="1:6">
      <c r="A811" t="str" cm="1">
        <f t="array" ref="A811">IF($F811="","",INDEX(CUT_LIST!$A$6:$A$1000,$F811))</f>
        <v/>
      </c>
      <c r="B811" t="str" cm="1">
        <f t="array" ref="B811">IF($F811="","",INDEX(CUT_LIST!$B$6:$B$1000,$F811))</f>
        <v/>
      </c>
      <c r="C811" t="str" cm="1">
        <f t="array" ref="C811">IF($F811="","",INDEX(CUT_LIST!$C$6:$C$1000,$F811))</f>
        <v/>
      </c>
      <c r="D811" t="str">
        <f>IF($F811="","",
  MIN(
    INDEX(CUT_LIST!$D$6:$D$1000,$F811),
    N(INDEX(CUT_LIST!$G$6:$G$1000,$F811))
  )
)</f>
        <v/>
      </c>
      <c r="E811" t="str" cm="1">
        <f t="array" ref="E811">IF($F811="","",INDEX(CUT_LIST!$H$6:$H$1000,$F811))</f>
        <v/>
      </c>
      <c r="F811" t="str" cm="1">
        <f t="array" ref="F811">IFERROR(
  SMALL(
    IF(
      (TRIM(UPPER(CUT_LIST!$F$6:$F$1000))="YES")*(N(CUT_LIST!$G$6:$G$1000)&gt;0),
      ROW(CUT_LIST!$F$6:$F$1000)-ROW(CUT_LIST!$F$6)+1
    ),
    ROWS($F$7:F811)
  ),
"")</f>
        <v/>
      </c>
    </row>
    <row r="812" spans="1:6">
      <c r="A812" t="str" cm="1">
        <f t="array" ref="A812">IF($F812="","",INDEX(CUT_LIST!$A$6:$A$1000,$F812))</f>
        <v/>
      </c>
      <c r="B812" t="str" cm="1">
        <f t="array" ref="B812">IF($F812="","",INDEX(CUT_LIST!$B$6:$B$1000,$F812))</f>
        <v/>
      </c>
      <c r="C812" t="str" cm="1">
        <f t="array" ref="C812">IF($F812="","",INDEX(CUT_LIST!$C$6:$C$1000,$F812))</f>
        <v/>
      </c>
      <c r="D812" t="str">
        <f>IF($F812="","",
  MIN(
    INDEX(CUT_LIST!$D$6:$D$1000,$F812),
    N(INDEX(CUT_LIST!$G$6:$G$1000,$F812))
  )
)</f>
        <v/>
      </c>
      <c r="E812" t="str" cm="1">
        <f t="array" ref="E812">IF($F812="","",INDEX(CUT_LIST!$H$6:$H$1000,$F812))</f>
        <v/>
      </c>
      <c r="F812" t="str" cm="1">
        <f t="array" ref="F812">IFERROR(
  SMALL(
    IF(
      (TRIM(UPPER(CUT_LIST!$F$6:$F$1000))="YES")*(N(CUT_LIST!$G$6:$G$1000)&gt;0),
      ROW(CUT_LIST!$F$6:$F$1000)-ROW(CUT_LIST!$F$6)+1
    ),
    ROWS($F$7:F812)
  ),
"")</f>
        <v/>
      </c>
    </row>
    <row r="813" spans="1:6">
      <c r="A813" t="str" cm="1">
        <f t="array" ref="A813">IF($F813="","",INDEX(CUT_LIST!$A$6:$A$1000,$F813))</f>
        <v/>
      </c>
      <c r="B813" t="str" cm="1">
        <f t="array" ref="B813">IF($F813="","",INDEX(CUT_LIST!$B$6:$B$1000,$F813))</f>
        <v/>
      </c>
      <c r="C813" t="str" cm="1">
        <f t="array" ref="C813">IF($F813="","",INDEX(CUT_LIST!$C$6:$C$1000,$F813))</f>
        <v/>
      </c>
      <c r="D813" t="str">
        <f>IF($F813="","",
  MIN(
    INDEX(CUT_LIST!$D$6:$D$1000,$F813),
    N(INDEX(CUT_LIST!$G$6:$G$1000,$F813))
  )
)</f>
        <v/>
      </c>
      <c r="E813" t="str" cm="1">
        <f t="array" ref="E813">IF($F813="","",INDEX(CUT_LIST!$H$6:$H$1000,$F813))</f>
        <v/>
      </c>
      <c r="F813" t="str" cm="1">
        <f t="array" ref="F813">IFERROR(
  SMALL(
    IF(
      (TRIM(UPPER(CUT_LIST!$F$6:$F$1000))="YES")*(N(CUT_LIST!$G$6:$G$1000)&gt;0),
      ROW(CUT_LIST!$F$6:$F$1000)-ROW(CUT_LIST!$F$6)+1
    ),
    ROWS($F$7:F813)
  ),
"")</f>
        <v/>
      </c>
    </row>
    <row r="814" spans="1:6">
      <c r="A814" t="str" cm="1">
        <f t="array" ref="A814">IF($F814="","",INDEX(CUT_LIST!$A$6:$A$1000,$F814))</f>
        <v/>
      </c>
      <c r="B814" t="str" cm="1">
        <f t="array" ref="B814">IF($F814="","",INDEX(CUT_LIST!$B$6:$B$1000,$F814))</f>
        <v/>
      </c>
      <c r="C814" t="str" cm="1">
        <f t="array" ref="C814">IF($F814="","",INDEX(CUT_LIST!$C$6:$C$1000,$F814))</f>
        <v/>
      </c>
      <c r="D814" t="str">
        <f>IF($F814="","",
  MIN(
    INDEX(CUT_LIST!$D$6:$D$1000,$F814),
    N(INDEX(CUT_LIST!$G$6:$G$1000,$F814))
  )
)</f>
        <v/>
      </c>
      <c r="E814" t="str" cm="1">
        <f t="array" ref="E814">IF($F814="","",INDEX(CUT_LIST!$H$6:$H$1000,$F814))</f>
        <v/>
      </c>
      <c r="F814" t="str" cm="1">
        <f t="array" ref="F814">IFERROR(
  SMALL(
    IF(
      (TRIM(UPPER(CUT_LIST!$F$6:$F$1000))="YES")*(N(CUT_LIST!$G$6:$G$1000)&gt;0),
      ROW(CUT_LIST!$F$6:$F$1000)-ROW(CUT_LIST!$F$6)+1
    ),
    ROWS($F$7:F814)
  ),
"")</f>
        <v/>
      </c>
    </row>
    <row r="815" spans="1:6">
      <c r="A815" t="str" cm="1">
        <f t="array" ref="A815">IF($F815="","",INDEX(CUT_LIST!$A$6:$A$1000,$F815))</f>
        <v/>
      </c>
      <c r="B815" t="str" cm="1">
        <f t="array" ref="B815">IF($F815="","",INDEX(CUT_LIST!$B$6:$B$1000,$F815))</f>
        <v/>
      </c>
      <c r="C815" t="str" cm="1">
        <f t="array" ref="C815">IF($F815="","",INDEX(CUT_LIST!$C$6:$C$1000,$F815))</f>
        <v/>
      </c>
      <c r="D815" t="str">
        <f>IF($F815="","",
  MIN(
    INDEX(CUT_LIST!$D$6:$D$1000,$F815),
    N(INDEX(CUT_LIST!$G$6:$G$1000,$F815))
  )
)</f>
        <v/>
      </c>
      <c r="E815" t="str" cm="1">
        <f t="array" ref="E815">IF($F815="","",INDEX(CUT_LIST!$H$6:$H$1000,$F815))</f>
        <v/>
      </c>
      <c r="F815" t="str" cm="1">
        <f t="array" ref="F815">IFERROR(
  SMALL(
    IF(
      (TRIM(UPPER(CUT_LIST!$F$6:$F$1000))="YES")*(N(CUT_LIST!$G$6:$G$1000)&gt;0),
      ROW(CUT_LIST!$F$6:$F$1000)-ROW(CUT_LIST!$F$6)+1
    ),
    ROWS($F$7:F815)
  ),
"")</f>
        <v/>
      </c>
    </row>
    <row r="816" spans="1:6">
      <c r="A816" t="str" cm="1">
        <f t="array" ref="A816">IF($F816="","",INDEX(CUT_LIST!$A$6:$A$1000,$F816))</f>
        <v/>
      </c>
      <c r="B816" t="str" cm="1">
        <f t="array" ref="B816">IF($F816="","",INDEX(CUT_LIST!$B$6:$B$1000,$F816))</f>
        <v/>
      </c>
      <c r="C816" t="str" cm="1">
        <f t="array" ref="C816">IF($F816="","",INDEX(CUT_LIST!$C$6:$C$1000,$F816))</f>
        <v/>
      </c>
      <c r="D816" t="str">
        <f>IF($F816="","",
  MIN(
    INDEX(CUT_LIST!$D$6:$D$1000,$F816),
    N(INDEX(CUT_LIST!$G$6:$G$1000,$F816))
  )
)</f>
        <v/>
      </c>
      <c r="E816" t="str" cm="1">
        <f t="array" ref="E816">IF($F816="","",INDEX(CUT_LIST!$H$6:$H$1000,$F816))</f>
        <v/>
      </c>
      <c r="F816" t="str" cm="1">
        <f t="array" ref="F816">IFERROR(
  SMALL(
    IF(
      (TRIM(UPPER(CUT_LIST!$F$6:$F$1000))="YES")*(N(CUT_LIST!$G$6:$G$1000)&gt;0),
      ROW(CUT_LIST!$F$6:$F$1000)-ROW(CUT_LIST!$F$6)+1
    ),
    ROWS($F$7:F816)
  ),
"")</f>
        <v/>
      </c>
    </row>
    <row r="817" spans="1:6">
      <c r="A817" t="str" cm="1">
        <f t="array" ref="A817">IF($F817="","",INDEX(CUT_LIST!$A$6:$A$1000,$F817))</f>
        <v/>
      </c>
      <c r="B817" t="str" cm="1">
        <f t="array" ref="B817">IF($F817="","",INDEX(CUT_LIST!$B$6:$B$1000,$F817))</f>
        <v/>
      </c>
      <c r="C817" t="str" cm="1">
        <f t="array" ref="C817">IF($F817="","",INDEX(CUT_LIST!$C$6:$C$1000,$F817))</f>
        <v/>
      </c>
      <c r="D817" t="str">
        <f>IF($F817="","",
  MIN(
    INDEX(CUT_LIST!$D$6:$D$1000,$F817),
    N(INDEX(CUT_LIST!$G$6:$G$1000,$F817))
  )
)</f>
        <v/>
      </c>
      <c r="E817" t="str" cm="1">
        <f t="array" ref="E817">IF($F817="","",INDEX(CUT_LIST!$H$6:$H$1000,$F817))</f>
        <v/>
      </c>
      <c r="F817" t="str" cm="1">
        <f t="array" ref="F817">IFERROR(
  SMALL(
    IF(
      (TRIM(UPPER(CUT_LIST!$F$6:$F$1000))="YES")*(N(CUT_LIST!$G$6:$G$1000)&gt;0),
      ROW(CUT_LIST!$F$6:$F$1000)-ROW(CUT_LIST!$F$6)+1
    ),
    ROWS($F$7:F817)
  ),
"")</f>
        <v/>
      </c>
    </row>
    <row r="818" spans="1:6">
      <c r="A818" t="str" cm="1">
        <f t="array" ref="A818">IF($F818="","",INDEX(CUT_LIST!$A$6:$A$1000,$F818))</f>
        <v/>
      </c>
      <c r="B818" t="str" cm="1">
        <f t="array" ref="B818">IF($F818="","",INDEX(CUT_LIST!$B$6:$B$1000,$F818))</f>
        <v/>
      </c>
      <c r="C818" t="str" cm="1">
        <f t="array" ref="C818">IF($F818="","",INDEX(CUT_LIST!$C$6:$C$1000,$F818))</f>
        <v/>
      </c>
      <c r="D818" t="str">
        <f>IF($F818="","",
  MIN(
    INDEX(CUT_LIST!$D$6:$D$1000,$F818),
    N(INDEX(CUT_LIST!$G$6:$G$1000,$F818))
  )
)</f>
        <v/>
      </c>
      <c r="E818" t="str" cm="1">
        <f t="array" ref="E818">IF($F818="","",INDEX(CUT_LIST!$H$6:$H$1000,$F818))</f>
        <v/>
      </c>
      <c r="F818" t="str" cm="1">
        <f t="array" ref="F818">IFERROR(
  SMALL(
    IF(
      (TRIM(UPPER(CUT_LIST!$F$6:$F$1000))="YES")*(N(CUT_LIST!$G$6:$G$1000)&gt;0),
      ROW(CUT_LIST!$F$6:$F$1000)-ROW(CUT_LIST!$F$6)+1
    ),
    ROWS($F$7:F818)
  ),
"")</f>
        <v/>
      </c>
    </row>
    <row r="819" spans="1:6">
      <c r="A819" t="str" cm="1">
        <f t="array" ref="A819">IF($F819="","",INDEX(CUT_LIST!$A$6:$A$1000,$F819))</f>
        <v/>
      </c>
      <c r="B819" t="str" cm="1">
        <f t="array" ref="B819">IF($F819="","",INDEX(CUT_LIST!$B$6:$B$1000,$F819))</f>
        <v/>
      </c>
      <c r="C819" t="str" cm="1">
        <f t="array" ref="C819">IF($F819="","",INDEX(CUT_LIST!$C$6:$C$1000,$F819))</f>
        <v/>
      </c>
      <c r="D819" t="str">
        <f>IF($F819="","",
  MIN(
    INDEX(CUT_LIST!$D$6:$D$1000,$F819),
    N(INDEX(CUT_LIST!$G$6:$G$1000,$F819))
  )
)</f>
        <v/>
      </c>
      <c r="E819" t="str" cm="1">
        <f t="array" ref="E819">IF($F819="","",INDEX(CUT_LIST!$H$6:$H$1000,$F819))</f>
        <v/>
      </c>
      <c r="F819" t="str" cm="1">
        <f t="array" ref="F819">IFERROR(
  SMALL(
    IF(
      (TRIM(UPPER(CUT_LIST!$F$6:$F$1000))="YES")*(N(CUT_LIST!$G$6:$G$1000)&gt;0),
      ROW(CUT_LIST!$F$6:$F$1000)-ROW(CUT_LIST!$F$6)+1
    ),
    ROWS($F$7:F819)
  ),
"")</f>
        <v/>
      </c>
    </row>
    <row r="820" spans="1:6">
      <c r="A820" t="str" cm="1">
        <f t="array" ref="A820">IF($F820="","",INDEX(CUT_LIST!$A$6:$A$1000,$F820))</f>
        <v/>
      </c>
      <c r="B820" t="str" cm="1">
        <f t="array" ref="B820">IF($F820="","",INDEX(CUT_LIST!$B$6:$B$1000,$F820))</f>
        <v/>
      </c>
      <c r="C820" t="str" cm="1">
        <f t="array" ref="C820">IF($F820="","",INDEX(CUT_LIST!$C$6:$C$1000,$F820))</f>
        <v/>
      </c>
      <c r="D820" t="str">
        <f>IF($F820="","",
  MIN(
    INDEX(CUT_LIST!$D$6:$D$1000,$F820),
    N(INDEX(CUT_LIST!$G$6:$G$1000,$F820))
  )
)</f>
        <v/>
      </c>
      <c r="E820" t="str" cm="1">
        <f t="array" ref="E820">IF($F820="","",INDEX(CUT_LIST!$H$6:$H$1000,$F820))</f>
        <v/>
      </c>
      <c r="F820" t="str" cm="1">
        <f t="array" ref="F820">IFERROR(
  SMALL(
    IF(
      (TRIM(UPPER(CUT_LIST!$F$6:$F$1000))="YES")*(N(CUT_LIST!$G$6:$G$1000)&gt;0),
      ROW(CUT_LIST!$F$6:$F$1000)-ROW(CUT_LIST!$F$6)+1
    ),
    ROWS($F$7:F820)
  ),
"")</f>
        <v/>
      </c>
    </row>
    <row r="821" spans="1:6">
      <c r="A821" t="str" cm="1">
        <f t="array" ref="A821">IF($F821="","",INDEX(CUT_LIST!$A$6:$A$1000,$F821))</f>
        <v/>
      </c>
      <c r="B821" t="str" cm="1">
        <f t="array" ref="B821">IF($F821="","",INDEX(CUT_LIST!$B$6:$B$1000,$F821))</f>
        <v/>
      </c>
      <c r="C821" t="str" cm="1">
        <f t="array" ref="C821">IF($F821="","",INDEX(CUT_LIST!$C$6:$C$1000,$F821))</f>
        <v/>
      </c>
      <c r="D821" t="str">
        <f>IF($F821="","",
  MIN(
    INDEX(CUT_LIST!$D$6:$D$1000,$F821),
    N(INDEX(CUT_LIST!$G$6:$G$1000,$F821))
  )
)</f>
        <v/>
      </c>
      <c r="E821" t="str" cm="1">
        <f t="array" ref="E821">IF($F821="","",INDEX(CUT_LIST!$H$6:$H$1000,$F821))</f>
        <v/>
      </c>
      <c r="F821" t="str" cm="1">
        <f t="array" ref="F821">IFERROR(
  SMALL(
    IF(
      (TRIM(UPPER(CUT_LIST!$F$6:$F$1000))="YES")*(N(CUT_LIST!$G$6:$G$1000)&gt;0),
      ROW(CUT_LIST!$F$6:$F$1000)-ROW(CUT_LIST!$F$6)+1
    ),
    ROWS($F$7:F821)
  ),
"")</f>
        <v/>
      </c>
    </row>
    <row r="822" spans="1:6">
      <c r="A822" t="str" cm="1">
        <f t="array" ref="A822">IF($F822="","",INDEX(CUT_LIST!$A$6:$A$1000,$F822))</f>
        <v/>
      </c>
      <c r="B822" t="str" cm="1">
        <f t="array" ref="B822">IF($F822="","",INDEX(CUT_LIST!$B$6:$B$1000,$F822))</f>
        <v/>
      </c>
      <c r="C822" t="str" cm="1">
        <f t="array" ref="C822">IF($F822="","",INDEX(CUT_LIST!$C$6:$C$1000,$F822))</f>
        <v/>
      </c>
      <c r="D822" t="str">
        <f>IF($F822="","",
  MIN(
    INDEX(CUT_LIST!$D$6:$D$1000,$F822),
    N(INDEX(CUT_LIST!$G$6:$G$1000,$F822))
  )
)</f>
        <v/>
      </c>
      <c r="E822" t="str" cm="1">
        <f t="array" ref="E822">IF($F822="","",INDEX(CUT_LIST!$H$6:$H$1000,$F822))</f>
        <v/>
      </c>
      <c r="F822" t="str" cm="1">
        <f t="array" ref="F822">IFERROR(
  SMALL(
    IF(
      (TRIM(UPPER(CUT_LIST!$F$6:$F$1000))="YES")*(N(CUT_LIST!$G$6:$G$1000)&gt;0),
      ROW(CUT_LIST!$F$6:$F$1000)-ROW(CUT_LIST!$F$6)+1
    ),
    ROWS($F$7:F822)
  ),
"")</f>
        <v/>
      </c>
    </row>
    <row r="823" spans="1:6">
      <c r="A823" t="str" cm="1">
        <f t="array" ref="A823">IF($F823="","",INDEX(CUT_LIST!$A$6:$A$1000,$F823))</f>
        <v/>
      </c>
      <c r="B823" t="str" cm="1">
        <f t="array" ref="B823">IF($F823="","",INDEX(CUT_LIST!$B$6:$B$1000,$F823))</f>
        <v/>
      </c>
      <c r="C823" t="str" cm="1">
        <f t="array" ref="C823">IF($F823="","",INDEX(CUT_LIST!$C$6:$C$1000,$F823))</f>
        <v/>
      </c>
      <c r="D823" t="str">
        <f>IF($F823="","",
  MIN(
    INDEX(CUT_LIST!$D$6:$D$1000,$F823),
    N(INDEX(CUT_LIST!$G$6:$G$1000,$F823))
  )
)</f>
        <v/>
      </c>
      <c r="E823" t="str" cm="1">
        <f t="array" ref="E823">IF($F823="","",INDEX(CUT_LIST!$H$6:$H$1000,$F823))</f>
        <v/>
      </c>
      <c r="F823" t="str" cm="1">
        <f t="array" ref="F823">IFERROR(
  SMALL(
    IF(
      (TRIM(UPPER(CUT_LIST!$F$6:$F$1000))="YES")*(N(CUT_LIST!$G$6:$G$1000)&gt;0),
      ROW(CUT_LIST!$F$6:$F$1000)-ROW(CUT_LIST!$F$6)+1
    ),
    ROWS($F$7:F823)
  ),
"")</f>
        <v/>
      </c>
    </row>
    <row r="824" spans="1:6">
      <c r="A824" t="str" cm="1">
        <f t="array" ref="A824">IF($F824="","",INDEX(CUT_LIST!$A$6:$A$1000,$F824))</f>
        <v/>
      </c>
      <c r="B824" t="str" cm="1">
        <f t="array" ref="B824">IF($F824="","",INDEX(CUT_LIST!$B$6:$B$1000,$F824))</f>
        <v/>
      </c>
      <c r="C824" t="str" cm="1">
        <f t="array" ref="C824">IF($F824="","",INDEX(CUT_LIST!$C$6:$C$1000,$F824))</f>
        <v/>
      </c>
      <c r="D824" t="str">
        <f>IF($F824="","",
  MIN(
    INDEX(CUT_LIST!$D$6:$D$1000,$F824),
    N(INDEX(CUT_LIST!$G$6:$G$1000,$F824))
  )
)</f>
        <v/>
      </c>
      <c r="E824" t="str" cm="1">
        <f t="array" ref="E824">IF($F824="","",INDEX(CUT_LIST!$H$6:$H$1000,$F824))</f>
        <v/>
      </c>
      <c r="F824" t="str" cm="1">
        <f t="array" ref="F824">IFERROR(
  SMALL(
    IF(
      (TRIM(UPPER(CUT_LIST!$F$6:$F$1000))="YES")*(N(CUT_LIST!$G$6:$G$1000)&gt;0),
      ROW(CUT_LIST!$F$6:$F$1000)-ROW(CUT_LIST!$F$6)+1
    ),
    ROWS($F$7:F824)
  ),
"")</f>
        <v/>
      </c>
    </row>
    <row r="825" spans="1:6">
      <c r="A825" t="str" cm="1">
        <f t="array" ref="A825">IF($F825="","",INDEX(CUT_LIST!$A$6:$A$1000,$F825))</f>
        <v/>
      </c>
      <c r="B825" t="str" cm="1">
        <f t="array" ref="B825">IF($F825="","",INDEX(CUT_LIST!$B$6:$B$1000,$F825))</f>
        <v/>
      </c>
      <c r="C825" t="str" cm="1">
        <f t="array" ref="C825">IF($F825="","",INDEX(CUT_LIST!$C$6:$C$1000,$F825))</f>
        <v/>
      </c>
      <c r="D825" t="str">
        <f>IF($F825="","",
  MIN(
    INDEX(CUT_LIST!$D$6:$D$1000,$F825),
    N(INDEX(CUT_LIST!$G$6:$G$1000,$F825))
  )
)</f>
        <v/>
      </c>
      <c r="E825" t="str" cm="1">
        <f t="array" ref="E825">IF($F825="","",INDEX(CUT_LIST!$H$6:$H$1000,$F825))</f>
        <v/>
      </c>
      <c r="F825" t="str" cm="1">
        <f t="array" ref="F825">IFERROR(
  SMALL(
    IF(
      (TRIM(UPPER(CUT_LIST!$F$6:$F$1000))="YES")*(N(CUT_LIST!$G$6:$G$1000)&gt;0),
      ROW(CUT_LIST!$F$6:$F$1000)-ROW(CUT_LIST!$F$6)+1
    ),
    ROWS($F$7:F825)
  ),
"")</f>
        <v/>
      </c>
    </row>
    <row r="826" spans="1:6">
      <c r="A826" t="str" cm="1">
        <f t="array" ref="A826">IF($F826="","",INDEX(CUT_LIST!$A$6:$A$1000,$F826))</f>
        <v/>
      </c>
      <c r="B826" t="str" cm="1">
        <f t="array" ref="B826">IF($F826="","",INDEX(CUT_LIST!$B$6:$B$1000,$F826))</f>
        <v/>
      </c>
      <c r="C826" t="str" cm="1">
        <f t="array" ref="C826">IF($F826="","",INDEX(CUT_LIST!$C$6:$C$1000,$F826))</f>
        <v/>
      </c>
      <c r="D826" t="str">
        <f>IF($F826="","",
  MIN(
    INDEX(CUT_LIST!$D$6:$D$1000,$F826),
    N(INDEX(CUT_LIST!$G$6:$G$1000,$F826))
  )
)</f>
        <v/>
      </c>
      <c r="E826" t="str" cm="1">
        <f t="array" ref="E826">IF($F826="","",INDEX(CUT_LIST!$H$6:$H$1000,$F826))</f>
        <v/>
      </c>
      <c r="F826" t="str" cm="1">
        <f t="array" ref="F826">IFERROR(
  SMALL(
    IF(
      (TRIM(UPPER(CUT_LIST!$F$6:$F$1000))="YES")*(N(CUT_LIST!$G$6:$G$1000)&gt;0),
      ROW(CUT_LIST!$F$6:$F$1000)-ROW(CUT_LIST!$F$6)+1
    ),
    ROWS($F$7:F826)
  ),
"")</f>
        <v/>
      </c>
    </row>
    <row r="827" spans="1:6">
      <c r="A827" t="str" cm="1">
        <f t="array" ref="A827">IF($F827="","",INDEX(CUT_LIST!$A$6:$A$1000,$F827))</f>
        <v/>
      </c>
      <c r="B827" t="str" cm="1">
        <f t="array" ref="B827">IF($F827="","",INDEX(CUT_LIST!$B$6:$B$1000,$F827))</f>
        <v/>
      </c>
      <c r="C827" t="str" cm="1">
        <f t="array" ref="C827">IF($F827="","",INDEX(CUT_LIST!$C$6:$C$1000,$F827))</f>
        <v/>
      </c>
      <c r="D827" t="str">
        <f>IF($F827="","",
  MIN(
    INDEX(CUT_LIST!$D$6:$D$1000,$F827),
    N(INDEX(CUT_LIST!$G$6:$G$1000,$F827))
  )
)</f>
        <v/>
      </c>
      <c r="E827" t="str" cm="1">
        <f t="array" ref="E827">IF($F827="","",INDEX(CUT_LIST!$H$6:$H$1000,$F827))</f>
        <v/>
      </c>
      <c r="F827" t="str" cm="1">
        <f t="array" ref="F827">IFERROR(
  SMALL(
    IF(
      (TRIM(UPPER(CUT_LIST!$F$6:$F$1000))="YES")*(N(CUT_LIST!$G$6:$G$1000)&gt;0),
      ROW(CUT_LIST!$F$6:$F$1000)-ROW(CUT_LIST!$F$6)+1
    ),
    ROWS($F$7:F827)
  ),
"")</f>
        <v/>
      </c>
    </row>
    <row r="828" spans="1:6">
      <c r="A828" t="str" cm="1">
        <f t="array" ref="A828">IF($F828="","",INDEX(CUT_LIST!$A$6:$A$1000,$F828))</f>
        <v/>
      </c>
      <c r="B828" t="str" cm="1">
        <f t="array" ref="B828">IF($F828="","",INDEX(CUT_LIST!$B$6:$B$1000,$F828))</f>
        <v/>
      </c>
      <c r="C828" t="str" cm="1">
        <f t="array" ref="C828">IF($F828="","",INDEX(CUT_LIST!$C$6:$C$1000,$F828))</f>
        <v/>
      </c>
      <c r="D828" t="str">
        <f>IF($F828="","",
  MIN(
    INDEX(CUT_LIST!$D$6:$D$1000,$F828),
    N(INDEX(CUT_LIST!$G$6:$G$1000,$F828))
  )
)</f>
        <v/>
      </c>
      <c r="E828" t="str" cm="1">
        <f t="array" ref="E828">IF($F828="","",INDEX(CUT_LIST!$H$6:$H$1000,$F828))</f>
        <v/>
      </c>
      <c r="F828" t="str" cm="1">
        <f t="array" ref="F828">IFERROR(
  SMALL(
    IF(
      (TRIM(UPPER(CUT_LIST!$F$6:$F$1000))="YES")*(N(CUT_LIST!$G$6:$G$1000)&gt;0),
      ROW(CUT_LIST!$F$6:$F$1000)-ROW(CUT_LIST!$F$6)+1
    ),
    ROWS($F$7:F828)
  ),
"")</f>
        <v/>
      </c>
    </row>
    <row r="829" spans="1:6">
      <c r="A829" t="str" cm="1">
        <f t="array" ref="A829">IF($F829="","",INDEX(CUT_LIST!$A$6:$A$1000,$F829))</f>
        <v/>
      </c>
      <c r="B829" t="str" cm="1">
        <f t="array" ref="B829">IF($F829="","",INDEX(CUT_LIST!$B$6:$B$1000,$F829))</f>
        <v/>
      </c>
      <c r="C829" t="str" cm="1">
        <f t="array" ref="C829">IF($F829="","",INDEX(CUT_LIST!$C$6:$C$1000,$F829))</f>
        <v/>
      </c>
      <c r="D829" t="str">
        <f>IF($F829="","",
  MIN(
    INDEX(CUT_LIST!$D$6:$D$1000,$F829),
    N(INDEX(CUT_LIST!$G$6:$G$1000,$F829))
  )
)</f>
        <v/>
      </c>
      <c r="E829" t="str" cm="1">
        <f t="array" ref="E829">IF($F829="","",INDEX(CUT_LIST!$H$6:$H$1000,$F829))</f>
        <v/>
      </c>
      <c r="F829" t="str" cm="1">
        <f t="array" ref="F829">IFERROR(
  SMALL(
    IF(
      (TRIM(UPPER(CUT_LIST!$F$6:$F$1000))="YES")*(N(CUT_LIST!$G$6:$G$1000)&gt;0),
      ROW(CUT_LIST!$F$6:$F$1000)-ROW(CUT_LIST!$F$6)+1
    ),
    ROWS($F$7:F829)
  ),
"")</f>
        <v/>
      </c>
    </row>
    <row r="830" spans="1:6">
      <c r="A830" t="str" cm="1">
        <f t="array" ref="A830">IF($F830="","",INDEX(CUT_LIST!$A$6:$A$1000,$F830))</f>
        <v/>
      </c>
      <c r="B830" t="str" cm="1">
        <f t="array" ref="B830">IF($F830="","",INDEX(CUT_LIST!$B$6:$B$1000,$F830))</f>
        <v/>
      </c>
      <c r="C830" t="str" cm="1">
        <f t="array" ref="C830">IF($F830="","",INDEX(CUT_LIST!$C$6:$C$1000,$F830))</f>
        <v/>
      </c>
      <c r="D830" t="str">
        <f>IF($F830="","",
  MIN(
    INDEX(CUT_LIST!$D$6:$D$1000,$F830),
    N(INDEX(CUT_LIST!$G$6:$G$1000,$F830))
  )
)</f>
        <v/>
      </c>
      <c r="E830" t="str" cm="1">
        <f t="array" ref="E830">IF($F830="","",INDEX(CUT_LIST!$H$6:$H$1000,$F830))</f>
        <v/>
      </c>
      <c r="F830" t="str" cm="1">
        <f t="array" ref="F830">IFERROR(
  SMALL(
    IF(
      (TRIM(UPPER(CUT_LIST!$F$6:$F$1000))="YES")*(N(CUT_LIST!$G$6:$G$1000)&gt;0),
      ROW(CUT_LIST!$F$6:$F$1000)-ROW(CUT_LIST!$F$6)+1
    ),
    ROWS($F$7:F830)
  ),
"")</f>
        <v/>
      </c>
    </row>
    <row r="831" spans="1:6">
      <c r="A831" t="str" cm="1">
        <f t="array" ref="A831">IF($F831="","",INDEX(CUT_LIST!$A$6:$A$1000,$F831))</f>
        <v/>
      </c>
      <c r="B831" t="str" cm="1">
        <f t="array" ref="B831">IF($F831="","",INDEX(CUT_LIST!$B$6:$B$1000,$F831))</f>
        <v/>
      </c>
      <c r="C831" t="str" cm="1">
        <f t="array" ref="C831">IF($F831="","",INDEX(CUT_LIST!$C$6:$C$1000,$F831))</f>
        <v/>
      </c>
      <c r="D831" t="str">
        <f>IF($F831="","",
  MIN(
    INDEX(CUT_LIST!$D$6:$D$1000,$F831),
    N(INDEX(CUT_LIST!$G$6:$G$1000,$F831))
  )
)</f>
        <v/>
      </c>
      <c r="E831" t="str" cm="1">
        <f t="array" ref="E831">IF($F831="","",INDEX(CUT_LIST!$H$6:$H$1000,$F831))</f>
        <v/>
      </c>
      <c r="F831" t="str" cm="1">
        <f t="array" ref="F831">IFERROR(
  SMALL(
    IF(
      (TRIM(UPPER(CUT_LIST!$F$6:$F$1000))="YES")*(N(CUT_LIST!$G$6:$G$1000)&gt;0),
      ROW(CUT_LIST!$F$6:$F$1000)-ROW(CUT_LIST!$F$6)+1
    ),
    ROWS($F$7:F831)
  ),
"")</f>
        <v/>
      </c>
    </row>
    <row r="832" spans="1:6">
      <c r="A832" t="str" cm="1">
        <f t="array" ref="A832">IF($F832="","",INDEX(CUT_LIST!$A$6:$A$1000,$F832))</f>
        <v/>
      </c>
      <c r="B832" t="str" cm="1">
        <f t="array" ref="B832">IF($F832="","",INDEX(CUT_LIST!$B$6:$B$1000,$F832))</f>
        <v/>
      </c>
      <c r="C832" t="str" cm="1">
        <f t="array" ref="C832">IF($F832="","",INDEX(CUT_LIST!$C$6:$C$1000,$F832))</f>
        <v/>
      </c>
      <c r="D832" t="str">
        <f>IF($F832="","",
  MIN(
    INDEX(CUT_LIST!$D$6:$D$1000,$F832),
    N(INDEX(CUT_LIST!$G$6:$G$1000,$F832))
  )
)</f>
        <v/>
      </c>
      <c r="E832" t="str" cm="1">
        <f t="array" ref="E832">IF($F832="","",INDEX(CUT_LIST!$H$6:$H$1000,$F832))</f>
        <v/>
      </c>
      <c r="F832" t="str" cm="1">
        <f t="array" ref="F832">IFERROR(
  SMALL(
    IF(
      (TRIM(UPPER(CUT_LIST!$F$6:$F$1000))="YES")*(N(CUT_LIST!$G$6:$G$1000)&gt;0),
      ROW(CUT_LIST!$F$6:$F$1000)-ROW(CUT_LIST!$F$6)+1
    ),
    ROWS($F$7:F832)
  ),
"")</f>
        <v/>
      </c>
    </row>
    <row r="833" spans="1:6">
      <c r="A833" t="str" cm="1">
        <f t="array" ref="A833">IF($F833="","",INDEX(CUT_LIST!$A$6:$A$1000,$F833))</f>
        <v/>
      </c>
      <c r="B833" t="str" cm="1">
        <f t="array" ref="B833">IF($F833="","",INDEX(CUT_LIST!$B$6:$B$1000,$F833))</f>
        <v/>
      </c>
      <c r="C833" t="str" cm="1">
        <f t="array" ref="C833">IF($F833="","",INDEX(CUT_LIST!$C$6:$C$1000,$F833))</f>
        <v/>
      </c>
      <c r="D833" t="str">
        <f>IF($F833="","",
  MIN(
    INDEX(CUT_LIST!$D$6:$D$1000,$F833),
    N(INDEX(CUT_LIST!$G$6:$G$1000,$F833))
  )
)</f>
        <v/>
      </c>
      <c r="E833" t="str" cm="1">
        <f t="array" ref="E833">IF($F833="","",INDEX(CUT_LIST!$H$6:$H$1000,$F833))</f>
        <v/>
      </c>
      <c r="F833" t="str" cm="1">
        <f t="array" ref="F833">IFERROR(
  SMALL(
    IF(
      (TRIM(UPPER(CUT_LIST!$F$6:$F$1000))="YES")*(N(CUT_LIST!$G$6:$G$1000)&gt;0),
      ROW(CUT_LIST!$F$6:$F$1000)-ROW(CUT_LIST!$F$6)+1
    ),
    ROWS($F$7:F833)
  ),
"")</f>
        <v/>
      </c>
    </row>
    <row r="834" spans="1:6">
      <c r="A834" t="str" cm="1">
        <f t="array" ref="A834">IF($F834="","",INDEX(CUT_LIST!$A$6:$A$1000,$F834))</f>
        <v/>
      </c>
      <c r="B834" t="str" cm="1">
        <f t="array" ref="B834">IF($F834="","",INDEX(CUT_LIST!$B$6:$B$1000,$F834))</f>
        <v/>
      </c>
      <c r="C834" t="str" cm="1">
        <f t="array" ref="C834">IF($F834="","",INDEX(CUT_LIST!$C$6:$C$1000,$F834))</f>
        <v/>
      </c>
      <c r="D834" t="str">
        <f>IF($F834="","",
  MIN(
    INDEX(CUT_LIST!$D$6:$D$1000,$F834),
    N(INDEX(CUT_LIST!$G$6:$G$1000,$F834))
  )
)</f>
        <v/>
      </c>
      <c r="E834" t="str" cm="1">
        <f t="array" ref="E834">IF($F834="","",INDEX(CUT_LIST!$H$6:$H$1000,$F834))</f>
        <v/>
      </c>
      <c r="F834" t="str" cm="1">
        <f t="array" ref="F834">IFERROR(
  SMALL(
    IF(
      (TRIM(UPPER(CUT_LIST!$F$6:$F$1000))="YES")*(N(CUT_LIST!$G$6:$G$1000)&gt;0),
      ROW(CUT_LIST!$F$6:$F$1000)-ROW(CUT_LIST!$F$6)+1
    ),
    ROWS($F$7:F834)
  ),
"")</f>
        <v/>
      </c>
    </row>
    <row r="835" spans="1:6">
      <c r="A835" t="str" cm="1">
        <f t="array" ref="A835">IF($F835="","",INDEX(CUT_LIST!$A$6:$A$1000,$F835))</f>
        <v/>
      </c>
      <c r="B835" t="str" cm="1">
        <f t="array" ref="B835">IF($F835="","",INDEX(CUT_LIST!$B$6:$B$1000,$F835))</f>
        <v/>
      </c>
      <c r="C835" t="str" cm="1">
        <f t="array" ref="C835">IF($F835="","",INDEX(CUT_LIST!$C$6:$C$1000,$F835))</f>
        <v/>
      </c>
      <c r="D835" t="str">
        <f>IF($F835="","",
  MIN(
    INDEX(CUT_LIST!$D$6:$D$1000,$F835),
    N(INDEX(CUT_LIST!$G$6:$G$1000,$F835))
  )
)</f>
        <v/>
      </c>
      <c r="E835" t="str" cm="1">
        <f t="array" ref="E835">IF($F835="","",INDEX(CUT_LIST!$H$6:$H$1000,$F835))</f>
        <v/>
      </c>
      <c r="F835" t="str" cm="1">
        <f t="array" ref="F835">IFERROR(
  SMALL(
    IF(
      (TRIM(UPPER(CUT_LIST!$F$6:$F$1000))="YES")*(N(CUT_LIST!$G$6:$G$1000)&gt;0),
      ROW(CUT_LIST!$F$6:$F$1000)-ROW(CUT_LIST!$F$6)+1
    ),
    ROWS($F$7:F835)
  ),
"")</f>
        <v/>
      </c>
    </row>
    <row r="836" spans="1:6">
      <c r="A836" t="str" cm="1">
        <f t="array" ref="A836">IF($F836="","",INDEX(CUT_LIST!$A$6:$A$1000,$F836))</f>
        <v/>
      </c>
      <c r="B836" t="str" cm="1">
        <f t="array" ref="B836">IF($F836="","",INDEX(CUT_LIST!$B$6:$B$1000,$F836))</f>
        <v/>
      </c>
      <c r="C836" t="str" cm="1">
        <f t="array" ref="C836">IF($F836="","",INDEX(CUT_LIST!$C$6:$C$1000,$F836))</f>
        <v/>
      </c>
      <c r="D836" t="str">
        <f>IF($F836="","",
  MIN(
    INDEX(CUT_LIST!$D$6:$D$1000,$F836),
    N(INDEX(CUT_LIST!$G$6:$G$1000,$F836))
  )
)</f>
        <v/>
      </c>
      <c r="E836" t="str" cm="1">
        <f t="array" ref="E836">IF($F836="","",INDEX(CUT_LIST!$H$6:$H$1000,$F836))</f>
        <v/>
      </c>
      <c r="F836" t="str" cm="1">
        <f t="array" ref="F836">IFERROR(
  SMALL(
    IF(
      (TRIM(UPPER(CUT_LIST!$F$6:$F$1000))="YES")*(N(CUT_LIST!$G$6:$G$1000)&gt;0),
      ROW(CUT_LIST!$F$6:$F$1000)-ROW(CUT_LIST!$F$6)+1
    ),
    ROWS($F$7:F836)
  ),
"")</f>
        <v/>
      </c>
    </row>
    <row r="837" spans="1:6">
      <c r="A837" t="str" cm="1">
        <f t="array" ref="A837">IF($F837="","",INDEX(CUT_LIST!$A$6:$A$1000,$F837))</f>
        <v/>
      </c>
      <c r="B837" t="str" cm="1">
        <f t="array" ref="B837">IF($F837="","",INDEX(CUT_LIST!$B$6:$B$1000,$F837))</f>
        <v/>
      </c>
      <c r="C837" t="str" cm="1">
        <f t="array" ref="C837">IF($F837="","",INDEX(CUT_LIST!$C$6:$C$1000,$F837))</f>
        <v/>
      </c>
      <c r="D837" t="str">
        <f>IF($F837="","",
  MIN(
    INDEX(CUT_LIST!$D$6:$D$1000,$F837),
    N(INDEX(CUT_LIST!$G$6:$G$1000,$F837))
  )
)</f>
        <v/>
      </c>
      <c r="E837" t="str" cm="1">
        <f t="array" ref="E837">IF($F837="","",INDEX(CUT_LIST!$H$6:$H$1000,$F837))</f>
        <v/>
      </c>
      <c r="F837" t="str" cm="1">
        <f t="array" ref="F837">IFERROR(
  SMALL(
    IF(
      (TRIM(UPPER(CUT_LIST!$F$6:$F$1000))="YES")*(N(CUT_LIST!$G$6:$G$1000)&gt;0),
      ROW(CUT_LIST!$F$6:$F$1000)-ROW(CUT_LIST!$F$6)+1
    ),
    ROWS($F$7:F837)
  ),
"")</f>
        <v/>
      </c>
    </row>
    <row r="838" spans="1:6">
      <c r="A838" t="str" cm="1">
        <f t="array" ref="A838">IF($F838="","",INDEX(CUT_LIST!$A$6:$A$1000,$F838))</f>
        <v/>
      </c>
      <c r="B838" t="str" cm="1">
        <f t="array" ref="B838">IF($F838="","",INDEX(CUT_LIST!$B$6:$B$1000,$F838))</f>
        <v/>
      </c>
      <c r="C838" t="str" cm="1">
        <f t="array" ref="C838">IF($F838="","",INDEX(CUT_LIST!$C$6:$C$1000,$F838))</f>
        <v/>
      </c>
      <c r="D838" t="str">
        <f>IF($F838="","",
  MIN(
    INDEX(CUT_LIST!$D$6:$D$1000,$F838),
    N(INDEX(CUT_LIST!$G$6:$G$1000,$F838))
  )
)</f>
        <v/>
      </c>
      <c r="E838" t="str" cm="1">
        <f t="array" ref="E838">IF($F838="","",INDEX(CUT_LIST!$H$6:$H$1000,$F838))</f>
        <v/>
      </c>
      <c r="F838" t="str" cm="1">
        <f t="array" ref="F838">IFERROR(
  SMALL(
    IF(
      (TRIM(UPPER(CUT_LIST!$F$6:$F$1000))="YES")*(N(CUT_LIST!$G$6:$G$1000)&gt;0),
      ROW(CUT_LIST!$F$6:$F$1000)-ROW(CUT_LIST!$F$6)+1
    ),
    ROWS($F$7:F838)
  ),
"")</f>
        <v/>
      </c>
    </row>
    <row r="839" spans="1:6">
      <c r="A839" t="str" cm="1">
        <f t="array" ref="A839">IF($F839="","",INDEX(CUT_LIST!$A$6:$A$1000,$F839))</f>
        <v/>
      </c>
      <c r="B839" t="str" cm="1">
        <f t="array" ref="B839">IF($F839="","",INDEX(CUT_LIST!$B$6:$B$1000,$F839))</f>
        <v/>
      </c>
      <c r="C839" t="str" cm="1">
        <f t="array" ref="C839">IF($F839="","",INDEX(CUT_LIST!$C$6:$C$1000,$F839))</f>
        <v/>
      </c>
      <c r="D839" t="str">
        <f>IF($F839="","",
  MIN(
    INDEX(CUT_LIST!$D$6:$D$1000,$F839),
    N(INDEX(CUT_LIST!$G$6:$G$1000,$F839))
  )
)</f>
        <v/>
      </c>
      <c r="E839" t="str" cm="1">
        <f t="array" ref="E839">IF($F839="","",INDEX(CUT_LIST!$H$6:$H$1000,$F839))</f>
        <v/>
      </c>
      <c r="F839" t="str" cm="1">
        <f t="array" ref="F839">IFERROR(
  SMALL(
    IF(
      (TRIM(UPPER(CUT_LIST!$F$6:$F$1000))="YES")*(N(CUT_LIST!$G$6:$G$1000)&gt;0),
      ROW(CUT_LIST!$F$6:$F$1000)-ROW(CUT_LIST!$F$6)+1
    ),
    ROWS($F$7:F839)
  ),
"")</f>
        <v/>
      </c>
    </row>
    <row r="840" spans="1:6">
      <c r="A840" t="str" cm="1">
        <f t="array" ref="A840">IF($F840="","",INDEX(CUT_LIST!$A$6:$A$1000,$F840))</f>
        <v/>
      </c>
      <c r="B840" t="str" cm="1">
        <f t="array" ref="B840">IF($F840="","",INDEX(CUT_LIST!$B$6:$B$1000,$F840))</f>
        <v/>
      </c>
      <c r="C840" t="str" cm="1">
        <f t="array" ref="C840">IF($F840="","",INDEX(CUT_LIST!$C$6:$C$1000,$F840))</f>
        <v/>
      </c>
      <c r="D840" t="str">
        <f>IF($F840="","",
  MIN(
    INDEX(CUT_LIST!$D$6:$D$1000,$F840),
    N(INDEX(CUT_LIST!$G$6:$G$1000,$F840))
  )
)</f>
        <v/>
      </c>
      <c r="E840" t="str" cm="1">
        <f t="array" ref="E840">IF($F840="","",INDEX(CUT_LIST!$H$6:$H$1000,$F840))</f>
        <v/>
      </c>
      <c r="F840" t="str" cm="1">
        <f t="array" ref="F840">IFERROR(
  SMALL(
    IF(
      (TRIM(UPPER(CUT_LIST!$F$6:$F$1000))="YES")*(N(CUT_LIST!$G$6:$G$1000)&gt;0),
      ROW(CUT_LIST!$F$6:$F$1000)-ROW(CUT_LIST!$F$6)+1
    ),
    ROWS($F$7:F840)
  ),
"")</f>
        <v/>
      </c>
    </row>
    <row r="841" spans="1:6">
      <c r="A841" t="str" cm="1">
        <f t="array" ref="A841">IF($F841="","",INDEX(CUT_LIST!$A$6:$A$1000,$F841))</f>
        <v/>
      </c>
      <c r="B841" t="str" cm="1">
        <f t="array" ref="B841">IF($F841="","",INDEX(CUT_LIST!$B$6:$B$1000,$F841))</f>
        <v/>
      </c>
      <c r="C841" t="str" cm="1">
        <f t="array" ref="C841">IF($F841="","",INDEX(CUT_LIST!$C$6:$C$1000,$F841))</f>
        <v/>
      </c>
      <c r="D841" t="str">
        <f>IF($F841="","",
  MIN(
    INDEX(CUT_LIST!$D$6:$D$1000,$F841),
    N(INDEX(CUT_LIST!$G$6:$G$1000,$F841))
  )
)</f>
        <v/>
      </c>
      <c r="E841" t="str" cm="1">
        <f t="array" ref="E841">IF($F841="","",INDEX(CUT_LIST!$H$6:$H$1000,$F841))</f>
        <v/>
      </c>
      <c r="F841" t="str" cm="1">
        <f t="array" ref="F841">IFERROR(
  SMALL(
    IF(
      (TRIM(UPPER(CUT_LIST!$F$6:$F$1000))="YES")*(N(CUT_LIST!$G$6:$G$1000)&gt;0),
      ROW(CUT_LIST!$F$6:$F$1000)-ROW(CUT_LIST!$F$6)+1
    ),
    ROWS($F$7:F841)
  ),
"")</f>
        <v/>
      </c>
    </row>
    <row r="842" spans="1:6">
      <c r="A842" t="str" cm="1">
        <f t="array" ref="A842">IF($F842="","",INDEX(CUT_LIST!$A$6:$A$1000,$F842))</f>
        <v/>
      </c>
      <c r="B842" t="str" cm="1">
        <f t="array" ref="B842">IF($F842="","",INDEX(CUT_LIST!$B$6:$B$1000,$F842))</f>
        <v/>
      </c>
      <c r="C842" t="str" cm="1">
        <f t="array" ref="C842">IF($F842="","",INDEX(CUT_LIST!$C$6:$C$1000,$F842))</f>
        <v/>
      </c>
      <c r="D842" t="str">
        <f>IF($F842="","",
  MIN(
    INDEX(CUT_LIST!$D$6:$D$1000,$F842),
    N(INDEX(CUT_LIST!$G$6:$G$1000,$F842))
  )
)</f>
        <v/>
      </c>
      <c r="E842" t="str" cm="1">
        <f t="array" ref="E842">IF($F842="","",INDEX(CUT_LIST!$H$6:$H$1000,$F842))</f>
        <v/>
      </c>
      <c r="F842" t="str" cm="1">
        <f t="array" ref="F842">IFERROR(
  SMALL(
    IF(
      (TRIM(UPPER(CUT_LIST!$F$6:$F$1000))="YES")*(N(CUT_LIST!$G$6:$G$1000)&gt;0),
      ROW(CUT_LIST!$F$6:$F$1000)-ROW(CUT_LIST!$F$6)+1
    ),
    ROWS($F$7:F842)
  ),
"")</f>
        <v/>
      </c>
    </row>
    <row r="843" spans="1:6">
      <c r="A843" t="str" cm="1">
        <f t="array" ref="A843">IF($F843="","",INDEX(CUT_LIST!$A$6:$A$1000,$F843))</f>
        <v/>
      </c>
      <c r="B843" t="str" cm="1">
        <f t="array" ref="B843">IF($F843="","",INDEX(CUT_LIST!$B$6:$B$1000,$F843))</f>
        <v/>
      </c>
      <c r="C843" t="str" cm="1">
        <f t="array" ref="C843">IF($F843="","",INDEX(CUT_LIST!$C$6:$C$1000,$F843))</f>
        <v/>
      </c>
      <c r="D843" t="str">
        <f>IF($F843="","",
  MIN(
    INDEX(CUT_LIST!$D$6:$D$1000,$F843),
    N(INDEX(CUT_LIST!$G$6:$G$1000,$F843))
  )
)</f>
        <v/>
      </c>
      <c r="E843" t="str" cm="1">
        <f t="array" ref="E843">IF($F843="","",INDEX(CUT_LIST!$H$6:$H$1000,$F843))</f>
        <v/>
      </c>
      <c r="F843" t="str" cm="1">
        <f t="array" ref="F843">IFERROR(
  SMALL(
    IF(
      (TRIM(UPPER(CUT_LIST!$F$6:$F$1000))="YES")*(N(CUT_LIST!$G$6:$G$1000)&gt;0),
      ROW(CUT_LIST!$F$6:$F$1000)-ROW(CUT_LIST!$F$6)+1
    ),
    ROWS($F$7:F843)
  ),
"")</f>
        <v/>
      </c>
    </row>
    <row r="844" spans="1:6">
      <c r="A844" t="str" cm="1">
        <f t="array" ref="A844">IF($F844="","",INDEX(CUT_LIST!$A$6:$A$1000,$F844))</f>
        <v/>
      </c>
      <c r="B844" t="str" cm="1">
        <f t="array" ref="B844">IF($F844="","",INDEX(CUT_LIST!$B$6:$B$1000,$F844))</f>
        <v/>
      </c>
      <c r="C844" t="str" cm="1">
        <f t="array" ref="C844">IF($F844="","",INDEX(CUT_LIST!$C$6:$C$1000,$F844))</f>
        <v/>
      </c>
      <c r="D844" t="str">
        <f>IF($F844="","",
  MIN(
    INDEX(CUT_LIST!$D$6:$D$1000,$F844),
    N(INDEX(CUT_LIST!$G$6:$G$1000,$F844))
  )
)</f>
        <v/>
      </c>
      <c r="E844" t="str" cm="1">
        <f t="array" ref="E844">IF($F844="","",INDEX(CUT_LIST!$H$6:$H$1000,$F844))</f>
        <v/>
      </c>
      <c r="F844" t="str" cm="1">
        <f t="array" ref="F844">IFERROR(
  SMALL(
    IF(
      (TRIM(UPPER(CUT_LIST!$F$6:$F$1000))="YES")*(N(CUT_LIST!$G$6:$G$1000)&gt;0),
      ROW(CUT_LIST!$F$6:$F$1000)-ROW(CUT_LIST!$F$6)+1
    ),
    ROWS($F$7:F844)
  ),
"")</f>
        <v/>
      </c>
    </row>
    <row r="845" spans="1:6">
      <c r="A845" t="str" cm="1">
        <f t="array" ref="A845">IF($F845="","",INDEX(CUT_LIST!$A$6:$A$1000,$F845))</f>
        <v/>
      </c>
      <c r="B845" t="str" cm="1">
        <f t="array" ref="B845">IF($F845="","",INDEX(CUT_LIST!$B$6:$B$1000,$F845))</f>
        <v/>
      </c>
      <c r="C845" t="str" cm="1">
        <f t="array" ref="C845">IF($F845="","",INDEX(CUT_LIST!$C$6:$C$1000,$F845))</f>
        <v/>
      </c>
      <c r="D845" t="str">
        <f>IF($F845="","",
  MIN(
    INDEX(CUT_LIST!$D$6:$D$1000,$F845),
    N(INDEX(CUT_LIST!$G$6:$G$1000,$F845))
  )
)</f>
        <v/>
      </c>
      <c r="E845" t="str" cm="1">
        <f t="array" ref="E845">IF($F845="","",INDEX(CUT_LIST!$H$6:$H$1000,$F845))</f>
        <v/>
      </c>
      <c r="F845" t="str" cm="1">
        <f t="array" ref="F845">IFERROR(
  SMALL(
    IF(
      (TRIM(UPPER(CUT_LIST!$F$6:$F$1000))="YES")*(N(CUT_LIST!$G$6:$G$1000)&gt;0),
      ROW(CUT_LIST!$F$6:$F$1000)-ROW(CUT_LIST!$F$6)+1
    ),
    ROWS($F$7:F845)
  ),
"")</f>
        <v/>
      </c>
    </row>
    <row r="846" spans="1:6">
      <c r="A846" t="str" cm="1">
        <f t="array" ref="A846">IF($F846="","",INDEX(CUT_LIST!$A$6:$A$1000,$F846))</f>
        <v/>
      </c>
      <c r="B846" t="str" cm="1">
        <f t="array" ref="B846">IF($F846="","",INDEX(CUT_LIST!$B$6:$B$1000,$F846))</f>
        <v/>
      </c>
      <c r="C846" t="str" cm="1">
        <f t="array" ref="C846">IF($F846="","",INDEX(CUT_LIST!$C$6:$C$1000,$F846))</f>
        <v/>
      </c>
      <c r="D846" t="str">
        <f>IF($F846="","",
  MIN(
    INDEX(CUT_LIST!$D$6:$D$1000,$F846),
    N(INDEX(CUT_LIST!$G$6:$G$1000,$F846))
  )
)</f>
        <v/>
      </c>
      <c r="E846" t="str" cm="1">
        <f t="array" ref="E846">IF($F846="","",INDEX(CUT_LIST!$H$6:$H$1000,$F846))</f>
        <v/>
      </c>
      <c r="F846" t="str" cm="1">
        <f t="array" ref="F846">IFERROR(
  SMALL(
    IF(
      (TRIM(UPPER(CUT_LIST!$F$6:$F$1000))="YES")*(N(CUT_LIST!$G$6:$G$1000)&gt;0),
      ROW(CUT_LIST!$F$6:$F$1000)-ROW(CUT_LIST!$F$6)+1
    ),
    ROWS($F$7:F846)
  ),
"")</f>
        <v/>
      </c>
    </row>
    <row r="847" spans="1:6">
      <c r="A847" t="str" cm="1">
        <f t="array" ref="A847">IF($F847="","",INDEX(CUT_LIST!$A$6:$A$1000,$F847))</f>
        <v/>
      </c>
      <c r="B847" t="str" cm="1">
        <f t="array" ref="B847">IF($F847="","",INDEX(CUT_LIST!$B$6:$B$1000,$F847))</f>
        <v/>
      </c>
      <c r="C847" t="str" cm="1">
        <f t="array" ref="C847">IF($F847="","",INDEX(CUT_LIST!$C$6:$C$1000,$F847))</f>
        <v/>
      </c>
      <c r="D847" t="str">
        <f>IF($F847="","",
  MIN(
    INDEX(CUT_LIST!$D$6:$D$1000,$F847),
    N(INDEX(CUT_LIST!$G$6:$G$1000,$F847))
  )
)</f>
        <v/>
      </c>
      <c r="E847" t="str" cm="1">
        <f t="array" ref="E847">IF($F847="","",INDEX(CUT_LIST!$H$6:$H$1000,$F847))</f>
        <v/>
      </c>
      <c r="F847" t="str" cm="1">
        <f t="array" ref="F847">IFERROR(
  SMALL(
    IF(
      (TRIM(UPPER(CUT_LIST!$F$6:$F$1000))="YES")*(N(CUT_LIST!$G$6:$G$1000)&gt;0),
      ROW(CUT_LIST!$F$6:$F$1000)-ROW(CUT_LIST!$F$6)+1
    ),
    ROWS($F$7:F847)
  ),
"")</f>
        <v/>
      </c>
    </row>
    <row r="848" spans="1:6">
      <c r="A848" t="str" cm="1">
        <f t="array" ref="A848">IF($F848="","",INDEX(CUT_LIST!$A$6:$A$1000,$F848))</f>
        <v/>
      </c>
      <c r="B848" t="str" cm="1">
        <f t="array" ref="B848">IF($F848="","",INDEX(CUT_LIST!$B$6:$B$1000,$F848))</f>
        <v/>
      </c>
      <c r="C848" t="str" cm="1">
        <f t="array" ref="C848">IF($F848="","",INDEX(CUT_LIST!$C$6:$C$1000,$F848))</f>
        <v/>
      </c>
      <c r="D848" t="str">
        <f>IF($F848="","",
  MIN(
    INDEX(CUT_LIST!$D$6:$D$1000,$F848),
    N(INDEX(CUT_LIST!$G$6:$G$1000,$F848))
  )
)</f>
        <v/>
      </c>
      <c r="E848" t="str" cm="1">
        <f t="array" ref="E848">IF($F848="","",INDEX(CUT_LIST!$H$6:$H$1000,$F848))</f>
        <v/>
      </c>
      <c r="F848" t="str" cm="1">
        <f t="array" ref="F848">IFERROR(
  SMALL(
    IF(
      (TRIM(UPPER(CUT_LIST!$F$6:$F$1000))="YES")*(N(CUT_LIST!$G$6:$G$1000)&gt;0),
      ROW(CUT_LIST!$F$6:$F$1000)-ROW(CUT_LIST!$F$6)+1
    ),
    ROWS($F$7:F848)
  ),
"")</f>
        <v/>
      </c>
    </row>
    <row r="849" spans="1:6">
      <c r="A849" t="str" cm="1">
        <f t="array" ref="A849">IF($F849="","",INDEX(CUT_LIST!$A$6:$A$1000,$F849))</f>
        <v/>
      </c>
      <c r="B849" t="str" cm="1">
        <f t="array" ref="B849">IF($F849="","",INDEX(CUT_LIST!$B$6:$B$1000,$F849))</f>
        <v/>
      </c>
      <c r="C849" t="str" cm="1">
        <f t="array" ref="C849">IF($F849="","",INDEX(CUT_LIST!$C$6:$C$1000,$F849))</f>
        <v/>
      </c>
      <c r="D849" t="str">
        <f>IF($F849="","",
  MIN(
    INDEX(CUT_LIST!$D$6:$D$1000,$F849),
    N(INDEX(CUT_LIST!$G$6:$G$1000,$F849))
  )
)</f>
        <v/>
      </c>
      <c r="E849" t="str" cm="1">
        <f t="array" ref="E849">IF($F849="","",INDEX(CUT_LIST!$H$6:$H$1000,$F849))</f>
        <v/>
      </c>
      <c r="F849" t="str" cm="1">
        <f t="array" ref="F849">IFERROR(
  SMALL(
    IF(
      (TRIM(UPPER(CUT_LIST!$F$6:$F$1000))="YES")*(N(CUT_LIST!$G$6:$G$1000)&gt;0),
      ROW(CUT_LIST!$F$6:$F$1000)-ROW(CUT_LIST!$F$6)+1
    ),
    ROWS($F$7:F849)
  ),
"")</f>
        <v/>
      </c>
    </row>
    <row r="850" spans="1:6">
      <c r="A850" t="str" cm="1">
        <f t="array" ref="A850">IF($F850="","",INDEX(CUT_LIST!$A$6:$A$1000,$F850))</f>
        <v/>
      </c>
      <c r="B850" t="str" cm="1">
        <f t="array" ref="B850">IF($F850="","",INDEX(CUT_LIST!$B$6:$B$1000,$F850))</f>
        <v/>
      </c>
      <c r="C850" t="str" cm="1">
        <f t="array" ref="C850">IF($F850="","",INDEX(CUT_LIST!$C$6:$C$1000,$F850))</f>
        <v/>
      </c>
      <c r="D850" t="str">
        <f>IF($F850="","",
  MIN(
    INDEX(CUT_LIST!$D$6:$D$1000,$F850),
    N(INDEX(CUT_LIST!$G$6:$G$1000,$F850))
  )
)</f>
        <v/>
      </c>
      <c r="E850" t="str" cm="1">
        <f t="array" ref="E850">IF($F850="","",INDEX(CUT_LIST!$H$6:$H$1000,$F850))</f>
        <v/>
      </c>
      <c r="F850" t="str" cm="1">
        <f t="array" ref="F850">IFERROR(
  SMALL(
    IF(
      (TRIM(UPPER(CUT_LIST!$F$6:$F$1000))="YES")*(N(CUT_LIST!$G$6:$G$1000)&gt;0),
      ROW(CUT_LIST!$F$6:$F$1000)-ROW(CUT_LIST!$F$6)+1
    ),
    ROWS($F$7:F850)
  ),
"")</f>
        <v/>
      </c>
    </row>
    <row r="851" spans="1:6">
      <c r="A851" t="str" cm="1">
        <f t="array" ref="A851">IF($F851="","",INDEX(CUT_LIST!$A$6:$A$1000,$F851))</f>
        <v/>
      </c>
      <c r="B851" t="str" cm="1">
        <f t="array" ref="B851">IF($F851="","",INDEX(CUT_LIST!$B$6:$B$1000,$F851))</f>
        <v/>
      </c>
      <c r="C851" t="str" cm="1">
        <f t="array" ref="C851">IF($F851="","",INDEX(CUT_LIST!$C$6:$C$1000,$F851))</f>
        <v/>
      </c>
      <c r="D851" t="str">
        <f>IF($F851="","",
  MIN(
    INDEX(CUT_LIST!$D$6:$D$1000,$F851),
    N(INDEX(CUT_LIST!$G$6:$G$1000,$F851))
  )
)</f>
        <v/>
      </c>
      <c r="E851" t="str" cm="1">
        <f t="array" ref="E851">IF($F851="","",INDEX(CUT_LIST!$H$6:$H$1000,$F851))</f>
        <v/>
      </c>
      <c r="F851" t="str" cm="1">
        <f t="array" ref="F851">IFERROR(
  SMALL(
    IF(
      (TRIM(UPPER(CUT_LIST!$F$6:$F$1000))="YES")*(N(CUT_LIST!$G$6:$G$1000)&gt;0),
      ROW(CUT_LIST!$F$6:$F$1000)-ROW(CUT_LIST!$F$6)+1
    ),
    ROWS($F$7:F851)
  ),
"")</f>
        <v/>
      </c>
    </row>
    <row r="852" spans="1:6">
      <c r="A852" t="str" cm="1">
        <f t="array" ref="A852">IF($F852="","",INDEX(CUT_LIST!$A$6:$A$1000,$F852))</f>
        <v/>
      </c>
      <c r="B852" t="str" cm="1">
        <f t="array" ref="B852">IF($F852="","",INDEX(CUT_LIST!$B$6:$B$1000,$F852))</f>
        <v/>
      </c>
      <c r="C852" t="str" cm="1">
        <f t="array" ref="C852">IF($F852="","",INDEX(CUT_LIST!$C$6:$C$1000,$F852))</f>
        <v/>
      </c>
      <c r="D852" t="str">
        <f>IF($F852="","",
  MIN(
    INDEX(CUT_LIST!$D$6:$D$1000,$F852),
    N(INDEX(CUT_LIST!$G$6:$G$1000,$F852))
  )
)</f>
        <v/>
      </c>
      <c r="E852" t="str" cm="1">
        <f t="array" ref="E852">IF($F852="","",INDEX(CUT_LIST!$H$6:$H$1000,$F852))</f>
        <v/>
      </c>
      <c r="F852" t="str" cm="1">
        <f t="array" ref="F852">IFERROR(
  SMALL(
    IF(
      (TRIM(UPPER(CUT_LIST!$F$6:$F$1000))="YES")*(N(CUT_LIST!$G$6:$G$1000)&gt;0),
      ROW(CUT_LIST!$F$6:$F$1000)-ROW(CUT_LIST!$F$6)+1
    ),
    ROWS($F$7:F852)
  ),
"")</f>
        <v/>
      </c>
    </row>
    <row r="853" spans="1:6">
      <c r="A853" t="str" cm="1">
        <f t="array" ref="A853">IF($F853="","",INDEX(CUT_LIST!$A$6:$A$1000,$F853))</f>
        <v/>
      </c>
      <c r="B853" t="str" cm="1">
        <f t="array" ref="B853">IF($F853="","",INDEX(CUT_LIST!$B$6:$B$1000,$F853))</f>
        <v/>
      </c>
      <c r="C853" t="str" cm="1">
        <f t="array" ref="C853">IF($F853="","",INDEX(CUT_LIST!$C$6:$C$1000,$F853))</f>
        <v/>
      </c>
      <c r="D853" t="str">
        <f>IF($F853="","",
  MIN(
    INDEX(CUT_LIST!$D$6:$D$1000,$F853),
    N(INDEX(CUT_LIST!$G$6:$G$1000,$F853))
  )
)</f>
        <v/>
      </c>
      <c r="E853" t="str" cm="1">
        <f t="array" ref="E853">IF($F853="","",INDEX(CUT_LIST!$H$6:$H$1000,$F853))</f>
        <v/>
      </c>
      <c r="F853" t="str" cm="1">
        <f t="array" ref="F853">IFERROR(
  SMALL(
    IF(
      (TRIM(UPPER(CUT_LIST!$F$6:$F$1000))="YES")*(N(CUT_LIST!$G$6:$G$1000)&gt;0),
      ROW(CUT_LIST!$F$6:$F$1000)-ROW(CUT_LIST!$F$6)+1
    ),
    ROWS($F$7:F853)
  ),
"")</f>
        <v/>
      </c>
    </row>
    <row r="854" spans="1:6">
      <c r="A854" t="str" cm="1">
        <f t="array" ref="A854">IF($F854="","",INDEX(CUT_LIST!$A$6:$A$1000,$F854))</f>
        <v/>
      </c>
      <c r="B854" t="str" cm="1">
        <f t="array" ref="B854">IF($F854="","",INDEX(CUT_LIST!$B$6:$B$1000,$F854))</f>
        <v/>
      </c>
      <c r="C854" t="str" cm="1">
        <f t="array" ref="C854">IF($F854="","",INDEX(CUT_LIST!$C$6:$C$1000,$F854))</f>
        <v/>
      </c>
      <c r="D854" t="str">
        <f>IF($F854="","",
  MIN(
    INDEX(CUT_LIST!$D$6:$D$1000,$F854),
    N(INDEX(CUT_LIST!$G$6:$G$1000,$F854))
  )
)</f>
        <v/>
      </c>
      <c r="E854" t="str" cm="1">
        <f t="array" ref="E854">IF($F854="","",INDEX(CUT_LIST!$H$6:$H$1000,$F854))</f>
        <v/>
      </c>
      <c r="F854" t="str" cm="1">
        <f t="array" ref="F854">IFERROR(
  SMALL(
    IF(
      (TRIM(UPPER(CUT_LIST!$F$6:$F$1000))="YES")*(N(CUT_LIST!$G$6:$G$1000)&gt;0),
      ROW(CUT_LIST!$F$6:$F$1000)-ROW(CUT_LIST!$F$6)+1
    ),
    ROWS($F$7:F854)
  ),
"")</f>
        <v/>
      </c>
    </row>
    <row r="855" spans="1:6">
      <c r="A855" t="str" cm="1">
        <f t="array" ref="A855">IF($F855="","",INDEX(CUT_LIST!$A$6:$A$1000,$F855))</f>
        <v/>
      </c>
      <c r="B855" t="str" cm="1">
        <f t="array" ref="B855">IF($F855="","",INDEX(CUT_LIST!$B$6:$B$1000,$F855))</f>
        <v/>
      </c>
      <c r="C855" t="str" cm="1">
        <f t="array" ref="C855">IF($F855="","",INDEX(CUT_LIST!$C$6:$C$1000,$F855))</f>
        <v/>
      </c>
      <c r="D855" t="str">
        <f>IF($F855="","",
  MIN(
    INDEX(CUT_LIST!$D$6:$D$1000,$F855),
    N(INDEX(CUT_LIST!$G$6:$G$1000,$F855))
  )
)</f>
        <v/>
      </c>
      <c r="E855" t="str" cm="1">
        <f t="array" ref="E855">IF($F855="","",INDEX(CUT_LIST!$H$6:$H$1000,$F855))</f>
        <v/>
      </c>
      <c r="F855" t="str" cm="1">
        <f t="array" ref="F855">IFERROR(
  SMALL(
    IF(
      (TRIM(UPPER(CUT_LIST!$F$6:$F$1000))="YES")*(N(CUT_LIST!$G$6:$G$1000)&gt;0),
      ROW(CUT_LIST!$F$6:$F$1000)-ROW(CUT_LIST!$F$6)+1
    ),
    ROWS($F$7:F855)
  ),
"")</f>
        <v/>
      </c>
    </row>
    <row r="856" spans="1:6">
      <c r="A856" t="str" cm="1">
        <f t="array" ref="A856">IF($F856="","",INDEX(CUT_LIST!$A$6:$A$1000,$F856))</f>
        <v/>
      </c>
      <c r="B856" t="str" cm="1">
        <f t="array" ref="B856">IF($F856="","",INDEX(CUT_LIST!$B$6:$B$1000,$F856))</f>
        <v/>
      </c>
      <c r="C856" t="str" cm="1">
        <f t="array" ref="C856">IF($F856="","",INDEX(CUT_LIST!$C$6:$C$1000,$F856))</f>
        <v/>
      </c>
      <c r="D856" t="str">
        <f>IF($F856="","",
  MIN(
    INDEX(CUT_LIST!$D$6:$D$1000,$F856),
    N(INDEX(CUT_LIST!$G$6:$G$1000,$F856))
  )
)</f>
        <v/>
      </c>
      <c r="E856" t="str" cm="1">
        <f t="array" ref="E856">IF($F856="","",INDEX(CUT_LIST!$H$6:$H$1000,$F856))</f>
        <v/>
      </c>
      <c r="F856" t="str" cm="1">
        <f t="array" ref="F856">IFERROR(
  SMALL(
    IF(
      (TRIM(UPPER(CUT_LIST!$F$6:$F$1000))="YES")*(N(CUT_LIST!$G$6:$G$1000)&gt;0),
      ROW(CUT_LIST!$F$6:$F$1000)-ROW(CUT_LIST!$F$6)+1
    ),
    ROWS($F$7:F856)
  ),
"")</f>
        <v/>
      </c>
    </row>
    <row r="857" spans="1:6">
      <c r="A857" t="str" cm="1">
        <f t="array" ref="A857">IF($F857="","",INDEX(CUT_LIST!$A$6:$A$1000,$F857))</f>
        <v/>
      </c>
      <c r="B857" t="str" cm="1">
        <f t="array" ref="B857">IF($F857="","",INDEX(CUT_LIST!$B$6:$B$1000,$F857))</f>
        <v/>
      </c>
      <c r="C857" t="str" cm="1">
        <f t="array" ref="C857">IF($F857="","",INDEX(CUT_LIST!$C$6:$C$1000,$F857))</f>
        <v/>
      </c>
      <c r="D857" t="str">
        <f>IF($F857="","",
  MIN(
    INDEX(CUT_LIST!$D$6:$D$1000,$F857),
    N(INDEX(CUT_LIST!$G$6:$G$1000,$F857))
  )
)</f>
        <v/>
      </c>
      <c r="E857" t="str" cm="1">
        <f t="array" ref="E857">IF($F857="","",INDEX(CUT_LIST!$H$6:$H$1000,$F857))</f>
        <v/>
      </c>
      <c r="F857" t="str" cm="1">
        <f t="array" ref="F857">IFERROR(
  SMALL(
    IF(
      (TRIM(UPPER(CUT_LIST!$F$6:$F$1000))="YES")*(N(CUT_LIST!$G$6:$G$1000)&gt;0),
      ROW(CUT_LIST!$F$6:$F$1000)-ROW(CUT_LIST!$F$6)+1
    ),
    ROWS($F$7:F857)
  ),
"")</f>
        <v/>
      </c>
    </row>
    <row r="858" spans="1:6">
      <c r="A858" t="str" cm="1">
        <f t="array" ref="A858">IF($F858="","",INDEX(CUT_LIST!$A$6:$A$1000,$F858))</f>
        <v/>
      </c>
      <c r="B858" t="str" cm="1">
        <f t="array" ref="B858">IF($F858="","",INDEX(CUT_LIST!$B$6:$B$1000,$F858))</f>
        <v/>
      </c>
      <c r="C858" t="str" cm="1">
        <f t="array" ref="C858">IF($F858="","",INDEX(CUT_LIST!$C$6:$C$1000,$F858))</f>
        <v/>
      </c>
      <c r="D858" t="str">
        <f>IF($F858="","",
  MIN(
    INDEX(CUT_LIST!$D$6:$D$1000,$F858),
    N(INDEX(CUT_LIST!$G$6:$G$1000,$F858))
  )
)</f>
        <v/>
      </c>
      <c r="E858" t="str" cm="1">
        <f t="array" ref="E858">IF($F858="","",INDEX(CUT_LIST!$H$6:$H$1000,$F858))</f>
        <v/>
      </c>
      <c r="F858" t="str" cm="1">
        <f t="array" ref="F858">IFERROR(
  SMALL(
    IF(
      (TRIM(UPPER(CUT_LIST!$F$6:$F$1000))="YES")*(N(CUT_LIST!$G$6:$G$1000)&gt;0),
      ROW(CUT_LIST!$F$6:$F$1000)-ROW(CUT_LIST!$F$6)+1
    ),
    ROWS($F$7:F858)
  ),
"")</f>
        <v/>
      </c>
    </row>
    <row r="859" spans="1:6">
      <c r="A859" t="str" cm="1">
        <f t="array" ref="A859">IF($F859="","",INDEX(CUT_LIST!$A$6:$A$1000,$F859))</f>
        <v/>
      </c>
      <c r="B859" t="str" cm="1">
        <f t="array" ref="B859">IF($F859="","",INDEX(CUT_LIST!$B$6:$B$1000,$F859))</f>
        <v/>
      </c>
      <c r="C859" t="str" cm="1">
        <f t="array" ref="C859">IF($F859="","",INDEX(CUT_LIST!$C$6:$C$1000,$F859))</f>
        <v/>
      </c>
      <c r="D859" t="str">
        <f>IF($F859="","",
  MIN(
    INDEX(CUT_LIST!$D$6:$D$1000,$F859),
    N(INDEX(CUT_LIST!$G$6:$G$1000,$F859))
  )
)</f>
        <v/>
      </c>
      <c r="E859" t="str" cm="1">
        <f t="array" ref="E859">IF($F859="","",INDEX(CUT_LIST!$H$6:$H$1000,$F859))</f>
        <v/>
      </c>
      <c r="F859" t="str" cm="1">
        <f t="array" ref="F859">IFERROR(
  SMALL(
    IF(
      (TRIM(UPPER(CUT_LIST!$F$6:$F$1000))="YES")*(N(CUT_LIST!$G$6:$G$1000)&gt;0),
      ROW(CUT_LIST!$F$6:$F$1000)-ROW(CUT_LIST!$F$6)+1
    ),
    ROWS($F$7:F859)
  ),
"")</f>
        <v/>
      </c>
    </row>
    <row r="860" spans="1:6">
      <c r="A860" t="str" cm="1">
        <f t="array" ref="A860">IF($F860="","",INDEX(CUT_LIST!$A$6:$A$1000,$F860))</f>
        <v/>
      </c>
      <c r="B860" t="str" cm="1">
        <f t="array" ref="B860">IF($F860="","",INDEX(CUT_LIST!$B$6:$B$1000,$F860))</f>
        <v/>
      </c>
      <c r="C860" t="str" cm="1">
        <f t="array" ref="C860">IF($F860="","",INDEX(CUT_LIST!$C$6:$C$1000,$F860))</f>
        <v/>
      </c>
      <c r="D860" t="str">
        <f>IF($F860="","",
  MIN(
    INDEX(CUT_LIST!$D$6:$D$1000,$F860),
    N(INDEX(CUT_LIST!$G$6:$G$1000,$F860))
  )
)</f>
        <v/>
      </c>
      <c r="E860" t="str" cm="1">
        <f t="array" ref="E860">IF($F860="","",INDEX(CUT_LIST!$H$6:$H$1000,$F860))</f>
        <v/>
      </c>
      <c r="F860" t="str" cm="1">
        <f t="array" ref="F860">IFERROR(
  SMALL(
    IF(
      (TRIM(UPPER(CUT_LIST!$F$6:$F$1000))="YES")*(N(CUT_LIST!$G$6:$G$1000)&gt;0),
      ROW(CUT_LIST!$F$6:$F$1000)-ROW(CUT_LIST!$F$6)+1
    ),
    ROWS($F$7:F860)
  ),
"")</f>
        <v/>
      </c>
    </row>
    <row r="861" spans="1:6">
      <c r="A861" t="str" cm="1">
        <f t="array" ref="A861">IF($F861="","",INDEX(CUT_LIST!$A$6:$A$1000,$F861))</f>
        <v/>
      </c>
      <c r="B861" t="str" cm="1">
        <f t="array" ref="B861">IF($F861="","",INDEX(CUT_LIST!$B$6:$B$1000,$F861))</f>
        <v/>
      </c>
      <c r="C861" t="str" cm="1">
        <f t="array" ref="C861">IF($F861="","",INDEX(CUT_LIST!$C$6:$C$1000,$F861))</f>
        <v/>
      </c>
      <c r="D861" t="str">
        <f>IF($F861="","",
  MIN(
    INDEX(CUT_LIST!$D$6:$D$1000,$F861),
    N(INDEX(CUT_LIST!$G$6:$G$1000,$F861))
  )
)</f>
        <v/>
      </c>
      <c r="E861" t="str" cm="1">
        <f t="array" ref="E861">IF($F861="","",INDEX(CUT_LIST!$H$6:$H$1000,$F861))</f>
        <v/>
      </c>
      <c r="F861" t="str" cm="1">
        <f t="array" ref="F861">IFERROR(
  SMALL(
    IF(
      (TRIM(UPPER(CUT_LIST!$F$6:$F$1000))="YES")*(N(CUT_LIST!$G$6:$G$1000)&gt;0),
      ROW(CUT_LIST!$F$6:$F$1000)-ROW(CUT_LIST!$F$6)+1
    ),
    ROWS($F$7:F861)
  ),
"")</f>
        <v/>
      </c>
    </row>
    <row r="862" spans="1:6">
      <c r="A862" t="str" cm="1">
        <f t="array" ref="A862">IF($F862="","",INDEX(CUT_LIST!$A$6:$A$1000,$F862))</f>
        <v/>
      </c>
      <c r="B862" t="str" cm="1">
        <f t="array" ref="B862">IF($F862="","",INDEX(CUT_LIST!$B$6:$B$1000,$F862))</f>
        <v/>
      </c>
      <c r="C862" t="str" cm="1">
        <f t="array" ref="C862">IF($F862="","",INDEX(CUT_LIST!$C$6:$C$1000,$F862))</f>
        <v/>
      </c>
      <c r="D862" t="str">
        <f>IF($F862="","",
  MIN(
    INDEX(CUT_LIST!$D$6:$D$1000,$F862),
    N(INDEX(CUT_LIST!$G$6:$G$1000,$F862))
  )
)</f>
        <v/>
      </c>
      <c r="E862" t="str" cm="1">
        <f t="array" ref="E862">IF($F862="","",INDEX(CUT_LIST!$H$6:$H$1000,$F862))</f>
        <v/>
      </c>
      <c r="F862" t="str" cm="1">
        <f t="array" ref="F862">IFERROR(
  SMALL(
    IF(
      (TRIM(UPPER(CUT_LIST!$F$6:$F$1000))="YES")*(N(CUT_LIST!$G$6:$G$1000)&gt;0),
      ROW(CUT_LIST!$F$6:$F$1000)-ROW(CUT_LIST!$F$6)+1
    ),
    ROWS($F$7:F862)
  ),
"")</f>
        <v/>
      </c>
    </row>
    <row r="863" spans="1:6">
      <c r="A863" t="str" cm="1">
        <f t="array" ref="A863">IF($F863="","",INDEX(CUT_LIST!$A$6:$A$1000,$F863))</f>
        <v/>
      </c>
      <c r="B863" t="str" cm="1">
        <f t="array" ref="B863">IF($F863="","",INDEX(CUT_LIST!$B$6:$B$1000,$F863))</f>
        <v/>
      </c>
      <c r="C863" t="str" cm="1">
        <f t="array" ref="C863">IF($F863="","",INDEX(CUT_LIST!$C$6:$C$1000,$F863))</f>
        <v/>
      </c>
      <c r="D863" t="str">
        <f>IF($F863="","",
  MIN(
    INDEX(CUT_LIST!$D$6:$D$1000,$F863),
    N(INDEX(CUT_LIST!$G$6:$G$1000,$F863))
  )
)</f>
        <v/>
      </c>
      <c r="E863" t="str" cm="1">
        <f t="array" ref="E863">IF($F863="","",INDEX(CUT_LIST!$H$6:$H$1000,$F863))</f>
        <v/>
      </c>
      <c r="F863" t="str" cm="1">
        <f t="array" ref="F863">IFERROR(
  SMALL(
    IF(
      (TRIM(UPPER(CUT_LIST!$F$6:$F$1000))="YES")*(N(CUT_LIST!$G$6:$G$1000)&gt;0),
      ROW(CUT_LIST!$F$6:$F$1000)-ROW(CUT_LIST!$F$6)+1
    ),
    ROWS($F$7:F863)
  ),
"")</f>
        <v/>
      </c>
    </row>
    <row r="864" spans="1:6">
      <c r="A864" t="str" cm="1">
        <f t="array" ref="A864">IF($F864="","",INDEX(CUT_LIST!$A$6:$A$1000,$F864))</f>
        <v/>
      </c>
      <c r="B864" t="str" cm="1">
        <f t="array" ref="B864">IF($F864="","",INDEX(CUT_LIST!$B$6:$B$1000,$F864))</f>
        <v/>
      </c>
      <c r="C864" t="str" cm="1">
        <f t="array" ref="C864">IF($F864="","",INDEX(CUT_LIST!$C$6:$C$1000,$F864))</f>
        <v/>
      </c>
      <c r="D864" t="str">
        <f>IF($F864="","",
  MIN(
    INDEX(CUT_LIST!$D$6:$D$1000,$F864),
    N(INDEX(CUT_LIST!$G$6:$G$1000,$F864))
  )
)</f>
        <v/>
      </c>
      <c r="E864" t="str" cm="1">
        <f t="array" ref="E864">IF($F864="","",INDEX(CUT_LIST!$H$6:$H$1000,$F864))</f>
        <v/>
      </c>
      <c r="F864" t="str" cm="1">
        <f t="array" ref="F864">IFERROR(
  SMALL(
    IF(
      (TRIM(UPPER(CUT_LIST!$F$6:$F$1000))="YES")*(N(CUT_LIST!$G$6:$G$1000)&gt;0),
      ROW(CUT_LIST!$F$6:$F$1000)-ROW(CUT_LIST!$F$6)+1
    ),
    ROWS($F$7:F864)
  ),
"")</f>
        <v/>
      </c>
    </row>
    <row r="865" spans="1:6">
      <c r="A865" t="str" cm="1">
        <f t="array" ref="A865">IF($F865="","",INDEX(CUT_LIST!$A$6:$A$1000,$F865))</f>
        <v/>
      </c>
      <c r="B865" t="str" cm="1">
        <f t="array" ref="B865">IF($F865="","",INDEX(CUT_LIST!$B$6:$B$1000,$F865))</f>
        <v/>
      </c>
      <c r="C865" t="str" cm="1">
        <f t="array" ref="C865">IF($F865="","",INDEX(CUT_LIST!$C$6:$C$1000,$F865))</f>
        <v/>
      </c>
      <c r="D865" t="str">
        <f>IF($F865="","",
  MIN(
    INDEX(CUT_LIST!$D$6:$D$1000,$F865),
    N(INDEX(CUT_LIST!$G$6:$G$1000,$F865))
  )
)</f>
        <v/>
      </c>
      <c r="E865" t="str" cm="1">
        <f t="array" ref="E865">IF($F865="","",INDEX(CUT_LIST!$H$6:$H$1000,$F865))</f>
        <v/>
      </c>
      <c r="F865" t="str" cm="1">
        <f t="array" ref="F865">IFERROR(
  SMALL(
    IF(
      (TRIM(UPPER(CUT_LIST!$F$6:$F$1000))="YES")*(N(CUT_LIST!$G$6:$G$1000)&gt;0),
      ROW(CUT_LIST!$F$6:$F$1000)-ROW(CUT_LIST!$F$6)+1
    ),
    ROWS($F$7:F865)
  ),
"")</f>
        <v/>
      </c>
    </row>
    <row r="866" spans="1:6">
      <c r="A866" t="str" cm="1">
        <f t="array" ref="A866">IF($F866="","",INDEX(CUT_LIST!$A$6:$A$1000,$F866))</f>
        <v/>
      </c>
      <c r="B866" t="str" cm="1">
        <f t="array" ref="B866">IF($F866="","",INDEX(CUT_LIST!$B$6:$B$1000,$F866))</f>
        <v/>
      </c>
      <c r="C866" t="str" cm="1">
        <f t="array" ref="C866">IF($F866="","",INDEX(CUT_LIST!$C$6:$C$1000,$F866))</f>
        <v/>
      </c>
      <c r="D866" t="str">
        <f>IF($F866="","",
  MIN(
    INDEX(CUT_LIST!$D$6:$D$1000,$F866),
    N(INDEX(CUT_LIST!$G$6:$G$1000,$F866))
  )
)</f>
        <v/>
      </c>
      <c r="E866" t="str" cm="1">
        <f t="array" ref="E866">IF($F866="","",INDEX(CUT_LIST!$H$6:$H$1000,$F866))</f>
        <v/>
      </c>
      <c r="F866" t="str" cm="1">
        <f t="array" ref="F866">IFERROR(
  SMALL(
    IF(
      (TRIM(UPPER(CUT_LIST!$F$6:$F$1000))="YES")*(N(CUT_LIST!$G$6:$G$1000)&gt;0),
      ROW(CUT_LIST!$F$6:$F$1000)-ROW(CUT_LIST!$F$6)+1
    ),
    ROWS($F$7:F866)
  ),
"")</f>
        <v/>
      </c>
    </row>
    <row r="867" spans="1:6">
      <c r="A867" t="str" cm="1">
        <f t="array" ref="A867">IF($F867="","",INDEX(CUT_LIST!$A$6:$A$1000,$F867))</f>
        <v/>
      </c>
      <c r="B867" t="str" cm="1">
        <f t="array" ref="B867">IF($F867="","",INDEX(CUT_LIST!$B$6:$B$1000,$F867))</f>
        <v/>
      </c>
      <c r="C867" t="str" cm="1">
        <f t="array" ref="C867">IF($F867="","",INDEX(CUT_LIST!$C$6:$C$1000,$F867))</f>
        <v/>
      </c>
      <c r="D867" t="str">
        <f>IF($F867="","",
  MIN(
    INDEX(CUT_LIST!$D$6:$D$1000,$F867),
    N(INDEX(CUT_LIST!$G$6:$G$1000,$F867))
  )
)</f>
        <v/>
      </c>
      <c r="E867" t="str" cm="1">
        <f t="array" ref="E867">IF($F867="","",INDEX(CUT_LIST!$H$6:$H$1000,$F867))</f>
        <v/>
      </c>
      <c r="F867" t="str" cm="1">
        <f t="array" ref="F867">IFERROR(
  SMALL(
    IF(
      (TRIM(UPPER(CUT_LIST!$F$6:$F$1000))="YES")*(N(CUT_LIST!$G$6:$G$1000)&gt;0),
      ROW(CUT_LIST!$F$6:$F$1000)-ROW(CUT_LIST!$F$6)+1
    ),
    ROWS($F$7:F867)
  ),
"")</f>
        <v/>
      </c>
    </row>
    <row r="868" spans="1:6">
      <c r="A868" t="str" cm="1">
        <f t="array" ref="A868">IF($F868="","",INDEX(CUT_LIST!$A$6:$A$1000,$F868))</f>
        <v/>
      </c>
      <c r="B868" t="str" cm="1">
        <f t="array" ref="B868">IF($F868="","",INDEX(CUT_LIST!$B$6:$B$1000,$F868))</f>
        <v/>
      </c>
      <c r="C868" t="str" cm="1">
        <f t="array" ref="C868">IF($F868="","",INDEX(CUT_LIST!$C$6:$C$1000,$F868))</f>
        <v/>
      </c>
      <c r="D868" t="str">
        <f>IF($F868="","",
  MIN(
    INDEX(CUT_LIST!$D$6:$D$1000,$F868),
    N(INDEX(CUT_LIST!$G$6:$G$1000,$F868))
  )
)</f>
        <v/>
      </c>
      <c r="E868" t="str" cm="1">
        <f t="array" ref="E868">IF($F868="","",INDEX(CUT_LIST!$H$6:$H$1000,$F868))</f>
        <v/>
      </c>
      <c r="F868" t="str" cm="1">
        <f t="array" ref="F868">IFERROR(
  SMALL(
    IF(
      (TRIM(UPPER(CUT_LIST!$F$6:$F$1000))="YES")*(N(CUT_LIST!$G$6:$G$1000)&gt;0),
      ROW(CUT_LIST!$F$6:$F$1000)-ROW(CUT_LIST!$F$6)+1
    ),
    ROWS($F$7:F868)
  ),
"")</f>
        <v/>
      </c>
    </row>
    <row r="869" spans="1:6">
      <c r="A869" t="str" cm="1">
        <f t="array" ref="A869">IF($F869="","",INDEX(CUT_LIST!$A$6:$A$1000,$F869))</f>
        <v/>
      </c>
      <c r="B869" t="str" cm="1">
        <f t="array" ref="B869">IF($F869="","",INDEX(CUT_LIST!$B$6:$B$1000,$F869))</f>
        <v/>
      </c>
      <c r="C869" t="str" cm="1">
        <f t="array" ref="C869">IF($F869="","",INDEX(CUT_LIST!$C$6:$C$1000,$F869))</f>
        <v/>
      </c>
      <c r="D869" t="str">
        <f>IF($F869="","",
  MIN(
    INDEX(CUT_LIST!$D$6:$D$1000,$F869),
    N(INDEX(CUT_LIST!$G$6:$G$1000,$F869))
  )
)</f>
        <v/>
      </c>
      <c r="E869" t="str" cm="1">
        <f t="array" ref="E869">IF($F869="","",INDEX(CUT_LIST!$H$6:$H$1000,$F869))</f>
        <v/>
      </c>
      <c r="F869" t="str" cm="1">
        <f t="array" ref="F869">IFERROR(
  SMALL(
    IF(
      (TRIM(UPPER(CUT_LIST!$F$6:$F$1000))="YES")*(N(CUT_LIST!$G$6:$G$1000)&gt;0),
      ROW(CUT_LIST!$F$6:$F$1000)-ROW(CUT_LIST!$F$6)+1
    ),
    ROWS($F$7:F869)
  ),
"")</f>
        <v/>
      </c>
    </row>
    <row r="870" spans="1:6">
      <c r="A870" t="str" cm="1">
        <f t="array" ref="A870">IF($F870="","",INDEX(CUT_LIST!$A$6:$A$1000,$F870))</f>
        <v/>
      </c>
      <c r="B870" t="str" cm="1">
        <f t="array" ref="B870">IF($F870="","",INDEX(CUT_LIST!$B$6:$B$1000,$F870))</f>
        <v/>
      </c>
      <c r="C870" t="str" cm="1">
        <f t="array" ref="C870">IF($F870="","",INDEX(CUT_LIST!$C$6:$C$1000,$F870))</f>
        <v/>
      </c>
      <c r="D870" t="str">
        <f>IF($F870="","",
  MIN(
    INDEX(CUT_LIST!$D$6:$D$1000,$F870),
    N(INDEX(CUT_LIST!$G$6:$G$1000,$F870))
  )
)</f>
        <v/>
      </c>
      <c r="E870" t="str" cm="1">
        <f t="array" ref="E870">IF($F870="","",INDEX(CUT_LIST!$H$6:$H$1000,$F870))</f>
        <v/>
      </c>
      <c r="F870" t="str" cm="1">
        <f t="array" ref="F870">IFERROR(
  SMALL(
    IF(
      (TRIM(UPPER(CUT_LIST!$F$6:$F$1000))="YES")*(N(CUT_LIST!$G$6:$G$1000)&gt;0),
      ROW(CUT_LIST!$F$6:$F$1000)-ROW(CUT_LIST!$F$6)+1
    ),
    ROWS($F$7:F870)
  ),
"")</f>
        <v/>
      </c>
    </row>
    <row r="871" spans="1:6">
      <c r="A871" t="str" cm="1">
        <f t="array" ref="A871">IF($F871="","",INDEX(CUT_LIST!$A$6:$A$1000,$F871))</f>
        <v/>
      </c>
      <c r="B871" t="str" cm="1">
        <f t="array" ref="B871">IF($F871="","",INDEX(CUT_LIST!$B$6:$B$1000,$F871))</f>
        <v/>
      </c>
      <c r="C871" t="str" cm="1">
        <f t="array" ref="C871">IF($F871="","",INDEX(CUT_LIST!$C$6:$C$1000,$F871))</f>
        <v/>
      </c>
      <c r="D871" t="str">
        <f>IF($F871="","",
  MIN(
    INDEX(CUT_LIST!$D$6:$D$1000,$F871),
    N(INDEX(CUT_LIST!$G$6:$G$1000,$F871))
  )
)</f>
        <v/>
      </c>
      <c r="E871" t="str" cm="1">
        <f t="array" ref="E871">IF($F871="","",INDEX(CUT_LIST!$H$6:$H$1000,$F871))</f>
        <v/>
      </c>
      <c r="F871" t="str" cm="1">
        <f t="array" ref="F871">IFERROR(
  SMALL(
    IF(
      (TRIM(UPPER(CUT_LIST!$F$6:$F$1000))="YES")*(N(CUT_LIST!$G$6:$G$1000)&gt;0),
      ROW(CUT_LIST!$F$6:$F$1000)-ROW(CUT_LIST!$F$6)+1
    ),
    ROWS($F$7:F871)
  ),
"")</f>
        <v/>
      </c>
    </row>
    <row r="872" spans="1:6">
      <c r="A872" t="str" cm="1">
        <f t="array" ref="A872">IF($F872="","",INDEX(CUT_LIST!$A$6:$A$1000,$F872))</f>
        <v/>
      </c>
      <c r="B872" t="str" cm="1">
        <f t="array" ref="B872">IF($F872="","",INDEX(CUT_LIST!$B$6:$B$1000,$F872))</f>
        <v/>
      </c>
      <c r="C872" t="str" cm="1">
        <f t="array" ref="C872">IF($F872="","",INDEX(CUT_LIST!$C$6:$C$1000,$F872))</f>
        <v/>
      </c>
      <c r="D872" t="str">
        <f>IF($F872="","",
  MIN(
    INDEX(CUT_LIST!$D$6:$D$1000,$F872),
    N(INDEX(CUT_LIST!$G$6:$G$1000,$F872))
  )
)</f>
        <v/>
      </c>
      <c r="E872" t="str" cm="1">
        <f t="array" ref="E872">IF($F872="","",INDEX(CUT_LIST!$H$6:$H$1000,$F872))</f>
        <v/>
      </c>
      <c r="F872" t="str" cm="1">
        <f t="array" ref="F872">IFERROR(
  SMALL(
    IF(
      (TRIM(UPPER(CUT_LIST!$F$6:$F$1000))="YES")*(N(CUT_LIST!$G$6:$G$1000)&gt;0),
      ROW(CUT_LIST!$F$6:$F$1000)-ROW(CUT_LIST!$F$6)+1
    ),
    ROWS($F$7:F872)
  ),
"")</f>
        <v/>
      </c>
    </row>
    <row r="873" spans="1:6">
      <c r="A873" t="str" cm="1">
        <f t="array" ref="A873">IF($F873="","",INDEX(CUT_LIST!$A$6:$A$1000,$F873))</f>
        <v/>
      </c>
      <c r="B873" t="str" cm="1">
        <f t="array" ref="B873">IF($F873="","",INDEX(CUT_LIST!$B$6:$B$1000,$F873))</f>
        <v/>
      </c>
      <c r="C873" t="str" cm="1">
        <f t="array" ref="C873">IF($F873="","",INDEX(CUT_LIST!$C$6:$C$1000,$F873))</f>
        <v/>
      </c>
      <c r="D873" t="str">
        <f>IF($F873="","",
  MIN(
    INDEX(CUT_LIST!$D$6:$D$1000,$F873),
    N(INDEX(CUT_LIST!$G$6:$G$1000,$F873))
  )
)</f>
        <v/>
      </c>
      <c r="E873" t="str" cm="1">
        <f t="array" ref="E873">IF($F873="","",INDEX(CUT_LIST!$H$6:$H$1000,$F873))</f>
        <v/>
      </c>
      <c r="F873" t="str" cm="1">
        <f t="array" ref="F873">IFERROR(
  SMALL(
    IF(
      (TRIM(UPPER(CUT_LIST!$F$6:$F$1000))="YES")*(N(CUT_LIST!$G$6:$G$1000)&gt;0),
      ROW(CUT_LIST!$F$6:$F$1000)-ROW(CUT_LIST!$F$6)+1
    ),
    ROWS($F$7:F873)
  ),
"")</f>
        <v/>
      </c>
    </row>
    <row r="874" spans="1:6">
      <c r="A874" t="str" cm="1">
        <f t="array" ref="A874">IF($F874="","",INDEX(CUT_LIST!$A$6:$A$1000,$F874))</f>
        <v/>
      </c>
      <c r="B874" t="str" cm="1">
        <f t="array" ref="B874">IF($F874="","",INDEX(CUT_LIST!$B$6:$B$1000,$F874))</f>
        <v/>
      </c>
      <c r="C874" t="str" cm="1">
        <f t="array" ref="C874">IF($F874="","",INDEX(CUT_LIST!$C$6:$C$1000,$F874))</f>
        <v/>
      </c>
      <c r="D874" t="str">
        <f>IF($F874="","",
  MIN(
    INDEX(CUT_LIST!$D$6:$D$1000,$F874),
    N(INDEX(CUT_LIST!$G$6:$G$1000,$F874))
  )
)</f>
        <v/>
      </c>
      <c r="E874" t="str" cm="1">
        <f t="array" ref="E874">IF($F874="","",INDEX(CUT_LIST!$H$6:$H$1000,$F874))</f>
        <v/>
      </c>
      <c r="F874" t="str" cm="1">
        <f t="array" ref="F874">IFERROR(
  SMALL(
    IF(
      (TRIM(UPPER(CUT_LIST!$F$6:$F$1000))="YES")*(N(CUT_LIST!$G$6:$G$1000)&gt;0),
      ROW(CUT_LIST!$F$6:$F$1000)-ROW(CUT_LIST!$F$6)+1
    ),
    ROWS($F$7:F874)
  ),
"")</f>
        <v/>
      </c>
    </row>
    <row r="875" spans="1:6">
      <c r="A875" t="str" cm="1">
        <f t="array" ref="A875">IF($F875="","",INDEX(CUT_LIST!$A$6:$A$1000,$F875))</f>
        <v/>
      </c>
      <c r="B875" t="str" cm="1">
        <f t="array" ref="B875">IF($F875="","",INDEX(CUT_LIST!$B$6:$B$1000,$F875))</f>
        <v/>
      </c>
      <c r="C875" t="str" cm="1">
        <f t="array" ref="C875">IF($F875="","",INDEX(CUT_LIST!$C$6:$C$1000,$F875))</f>
        <v/>
      </c>
      <c r="D875" t="str">
        <f>IF($F875="","",
  MIN(
    INDEX(CUT_LIST!$D$6:$D$1000,$F875),
    N(INDEX(CUT_LIST!$G$6:$G$1000,$F875))
  )
)</f>
        <v/>
      </c>
      <c r="E875" t="str" cm="1">
        <f t="array" ref="E875">IF($F875="","",INDEX(CUT_LIST!$H$6:$H$1000,$F875))</f>
        <v/>
      </c>
      <c r="F875" t="str" cm="1">
        <f t="array" ref="F875">IFERROR(
  SMALL(
    IF(
      (TRIM(UPPER(CUT_LIST!$F$6:$F$1000))="YES")*(N(CUT_LIST!$G$6:$G$1000)&gt;0),
      ROW(CUT_LIST!$F$6:$F$1000)-ROW(CUT_LIST!$F$6)+1
    ),
    ROWS($F$7:F875)
  ),
"")</f>
        <v/>
      </c>
    </row>
    <row r="876" spans="1:6">
      <c r="A876" t="str" cm="1">
        <f t="array" ref="A876">IF($F876="","",INDEX(CUT_LIST!$A$6:$A$1000,$F876))</f>
        <v/>
      </c>
      <c r="B876" t="str" cm="1">
        <f t="array" ref="B876">IF($F876="","",INDEX(CUT_LIST!$B$6:$B$1000,$F876))</f>
        <v/>
      </c>
      <c r="C876" t="str" cm="1">
        <f t="array" ref="C876">IF($F876="","",INDEX(CUT_LIST!$C$6:$C$1000,$F876))</f>
        <v/>
      </c>
      <c r="D876" t="str">
        <f>IF($F876="","",
  MIN(
    INDEX(CUT_LIST!$D$6:$D$1000,$F876),
    N(INDEX(CUT_LIST!$G$6:$G$1000,$F876))
  )
)</f>
        <v/>
      </c>
      <c r="E876" t="str" cm="1">
        <f t="array" ref="E876">IF($F876="","",INDEX(CUT_LIST!$H$6:$H$1000,$F876))</f>
        <v/>
      </c>
      <c r="F876" t="str" cm="1">
        <f t="array" ref="F876">IFERROR(
  SMALL(
    IF(
      (TRIM(UPPER(CUT_LIST!$F$6:$F$1000))="YES")*(N(CUT_LIST!$G$6:$G$1000)&gt;0),
      ROW(CUT_LIST!$F$6:$F$1000)-ROW(CUT_LIST!$F$6)+1
    ),
    ROWS($F$7:F876)
  ),
"")</f>
        <v/>
      </c>
    </row>
    <row r="877" spans="1:6">
      <c r="A877" t="str" cm="1">
        <f t="array" ref="A877">IF($F877="","",INDEX(CUT_LIST!$A$6:$A$1000,$F877))</f>
        <v/>
      </c>
      <c r="B877" t="str" cm="1">
        <f t="array" ref="B877">IF($F877="","",INDEX(CUT_LIST!$B$6:$B$1000,$F877))</f>
        <v/>
      </c>
      <c r="C877" t="str" cm="1">
        <f t="array" ref="C877">IF($F877="","",INDEX(CUT_LIST!$C$6:$C$1000,$F877))</f>
        <v/>
      </c>
      <c r="D877" t="str">
        <f>IF($F877="","",
  MIN(
    INDEX(CUT_LIST!$D$6:$D$1000,$F877),
    N(INDEX(CUT_LIST!$G$6:$G$1000,$F877))
  )
)</f>
        <v/>
      </c>
      <c r="E877" t="str" cm="1">
        <f t="array" ref="E877">IF($F877="","",INDEX(CUT_LIST!$H$6:$H$1000,$F877))</f>
        <v/>
      </c>
      <c r="F877" t="str" cm="1">
        <f t="array" ref="F877">IFERROR(
  SMALL(
    IF(
      (TRIM(UPPER(CUT_LIST!$F$6:$F$1000))="YES")*(N(CUT_LIST!$G$6:$G$1000)&gt;0),
      ROW(CUT_LIST!$F$6:$F$1000)-ROW(CUT_LIST!$F$6)+1
    ),
    ROWS($F$7:F877)
  ),
"")</f>
        <v/>
      </c>
    </row>
    <row r="878" spans="1:6">
      <c r="A878" t="str" cm="1">
        <f t="array" ref="A878">IF($F878="","",INDEX(CUT_LIST!$A$6:$A$1000,$F878))</f>
        <v/>
      </c>
      <c r="B878" t="str" cm="1">
        <f t="array" ref="B878">IF($F878="","",INDEX(CUT_LIST!$B$6:$B$1000,$F878))</f>
        <v/>
      </c>
      <c r="C878" t="str" cm="1">
        <f t="array" ref="C878">IF($F878="","",INDEX(CUT_LIST!$C$6:$C$1000,$F878))</f>
        <v/>
      </c>
      <c r="D878" t="str">
        <f>IF($F878="","",
  MIN(
    INDEX(CUT_LIST!$D$6:$D$1000,$F878),
    N(INDEX(CUT_LIST!$G$6:$G$1000,$F878))
  )
)</f>
        <v/>
      </c>
      <c r="E878" t="str" cm="1">
        <f t="array" ref="E878">IF($F878="","",INDEX(CUT_LIST!$H$6:$H$1000,$F878))</f>
        <v/>
      </c>
      <c r="F878" t="str" cm="1">
        <f t="array" ref="F878">IFERROR(
  SMALL(
    IF(
      (TRIM(UPPER(CUT_LIST!$F$6:$F$1000))="YES")*(N(CUT_LIST!$G$6:$G$1000)&gt;0),
      ROW(CUT_LIST!$F$6:$F$1000)-ROW(CUT_LIST!$F$6)+1
    ),
    ROWS($F$7:F878)
  ),
"")</f>
        <v/>
      </c>
    </row>
    <row r="879" spans="1:6">
      <c r="A879" t="str" cm="1">
        <f t="array" ref="A879">IF($F879="","",INDEX(CUT_LIST!$A$6:$A$1000,$F879))</f>
        <v/>
      </c>
      <c r="B879" t="str" cm="1">
        <f t="array" ref="B879">IF($F879="","",INDEX(CUT_LIST!$B$6:$B$1000,$F879))</f>
        <v/>
      </c>
      <c r="C879" t="str" cm="1">
        <f t="array" ref="C879">IF($F879="","",INDEX(CUT_LIST!$C$6:$C$1000,$F879))</f>
        <v/>
      </c>
      <c r="D879" t="str">
        <f>IF($F879="","",
  MIN(
    INDEX(CUT_LIST!$D$6:$D$1000,$F879),
    N(INDEX(CUT_LIST!$G$6:$G$1000,$F879))
  )
)</f>
        <v/>
      </c>
      <c r="E879" t="str" cm="1">
        <f t="array" ref="E879">IF($F879="","",INDEX(CUT_LIST!$H$6:$H$1000,$F879))</f>
        <v/>
      </c>
      <c r="F879" t="str" cm="1">
        <f t="array" ref="F879">IFERROR(
  SMALL(
    IF(
      (TRIM(UPPER(CUT_LIST!$F$6:$F$1000))="YES")*(N(CUT_LIST!$G$6:$G$1000)&gt;0),
      ROW(CUT_LIST!$F$6:$F$1000)-ROW(CUT_LIST!$F$6)+1
    ),
    ROWS($F$7:F879)
  ),
"")</f>
        <v/>
      </c>
    </row>
    <row r="880" spans="1:6">
      <c r="A880" t="str" cm="1">
        <f t="array" ref="A880">IF($F880="","",INDEX(CUT_LIST!$A$6:$A$1000,$F880))</f>
        <v/>
      </c>
      <c r="B880" t="str" cm="1">
        <f t="array" ref="B880">IF($F880="","",INDEX(CUT_LIST!$B$6:$B$1000,$F880))</f>
        <v/>
      </c>
      <c r="C880" t="str" cm="1">
        <f t="array" ref="C880">IF($F880="","",INDEX(CUT_LIST!$C$6:$C$1000,$F880))</f>
        <v/>
      </c>
      <c r="D880" t="str">
        <f>IF($F880="","",
  MIN(
    INDEX(CUT_LIST!$D$6:$D$1000,$F880),
    N(INDEX(CUT_LIST!$G$6:$G$1000,$F880))
  )
)</f>
        <v/>
      </c>
      <c r="E880" t="str" cm="1">
        <f t="array" ref="E880">IF($F880="","",INDEX(CUT_LIST!$H$6:$H$1000,$F880))</f>
        <v/>
      </c>
      <c r="F880" t="str" cm="1">
        <f t="array" ref="F880">IFERROR(
  SMALL(
    IF(
      (TRIM(UPPER(CUT_LIST!$F$6:$F$1000))="YES")*(N(CUT_LIST!$G$6:$G$1000)&gt;0),
      ROW(CUT_LIST!$F$6:$F$1000)-ROW(CUT_LIST!$F$6)+1
    ),
    ROWS($F$7:F880)
  ),
"")</f>
        <v/>
      </c>
    </row>
    <row r="881" spans="1:6">
      <c r="A881" t="str" cm="1">
        <f t="array" ref="A881">IF($F881="","",INDEX(CUT_LIST!$A$6:$A$1000,$F881))</f>
        <v/>
      </c>
      <c r="B881" t="str" cm="1">
        <f t="array" ref="B881">IF($F881="","",INDEX(CUT_LIST!$B$6:$B$1000,$F881))</f>
        <v/>
      </c>
      <c r="C881" t="str" cm="1">
        <f t="array" ref="C881">IF($F881="","",INDEX(CUT_LIST!$C$6:$C$1000,$F881))</f>
        <v/>
      </c>
      <c r="D881" t="str">
        <f>IF($F881="","",
  MIN(
    INDEX(CUT_LIST!$D$6:$D$1000,$F881),
    N(INDEX(CUT_LIST!$G$6:$G$1000,$F881))
  )
)</f>
        <v/>
      </c>
      <c r="E881" t="str" cm="1">
        <f t="array" ref="E881">IF($F881="","",INDEX(CUT_LIST!$H$6:$H$1000,$F881))</f>
        <v/>
      </c>
      <c r="F881" t="str" cm="1">
        <f t="array" ref="F881">IFERROR(
  SMALL(
    IF(
      (TRIM(UPPER(CUT_LIST!$F$6:$F$1000))="YES")*(N(CUT_LIST!$G$6:$G$1000)&gt;0),
      ROW(CUT_LIST!$F$6:$F$1000)-ROW(CUT_LIST!$F$6)+1
    ),
    ROWS($F$7:F881)
  ),
"")</f>
        <v/>
      </c>
    </row>
    <row r="882" spans="1:6">
      <c r="A882" t="str" cm="1">
        <f t="array" ref="A882">IF($F882="","",INDEX(CUT_LIST!$A$6:$A$1000,$F882))</f>
        <v/>
      </c>
      <c r="B882" t="str" cm="1">
        <f t="array" ref="B882">IF($F882="","",INDEX(CUT_LIST!$B$6:$B$1000,$F882))</f>
        <v/>
      </c>
      <c r="C882" t="str" cm="1">
        <f t="array" ref="C882">IF($F882="","",INDEX(CUT_LIST!$C$6:$C$1000,$F882))</f>
        <v/>
      </c>
      <c r="D882" t="str">
        <f>IF($F882="","",
  MIN(
    INDEX(CUT_LIST!$D$6:$D$1000,$F882),
    N(INDEX(CUT_LIST!$G$6:$G$1000,$F882))
  )
)</f>
        <v/>
      </c>
      <c r="E882" t="str" cm="1">
        <f t="array" ref="E882">IF($F882="","",INDEX(CUT_LIST!$H$6:$H$1000,$F882))</f>
        <v/>
      </c>
      <c r="F882" t="str" cm="1">
        <f t="array" ref="F882">IFERROR(
  SMALL(
    IF(
      (TRIM(UPPER(CUT_LIST!$F$6:$F$1000))="YES")*(N(CUT_LIST!$G$6:$G$1000)&gt;0),
      ROW(CUT_LIST!$F$6:$F$1000)-ROW(CUT_LIST!$F$6)+1
    ),
    ROWS($F$7:F882)
  ),
"")</f>
        <v/>
      </c>
    </row>
    <row r="883" spans="1:6">
      <c r="A883" t="str" cm="1">
        <f t="array" ref="A883">IF($F883="","",INDEX(CUT_LIST!$A$6:$A$1000,$F883))</f>
        <v/>
      </c>
      <c r="B883" t="str" cm="1">
        <f t="array" ref="B883">IF($F883="","",INDEX(CUT_LIST!$B$6:$B$1000,$F883))</f>
        <v/>
      </c>
      <c r="C883" t="str" cm="1">
        <f t="array" ref="C883">IF($F883="","",INDEX(CUT_LIST!$C$6:$C$1000,$F883))</f>
        <v/>
      </c>
      <c r="D883" t="str">
        <f>IF($F883="","",
  MIN(
    INDEX(CUT_LIST!$D$6:$D$1000,$F883),
    N(INDEX(CUT_LIST!$G$6:$G$1000,$F883))
  )
)</f>
        <v/>
      </c>
      <c r="E883" t="str" cm="1">
        <f t="array" ref="E883">IF($F883="","",INDEX(CUT_LIST!$H$6:$H$1000,$F883))</f>
        <v/>
      </c>
      <c r="F883" t="str" cm="1">
        <f t="array" ref="F883">IFERROR(
  SMALL(
    IF(
      (TRIM(UPPER(CUT_LIST!$F$6:$F$1000))="YES")*(N(CUT_LIST!$G$6:$G$1000)&gt;0),
      ROW(CUT_LIST!$F$6:$F$1000)-ROW(CUT_LIST!$F$6)+1
    ),
    ROWS($F$7:F883)
  ),
"")</f>
        <v/>
      </c>
    </row>
    <row r="884" spans="1:6">
      <c r="A884" t="str" cm="1">
        <f t="array" ref="A884">IF($F884="","",INDEX(CUT_LIST!$A$6:$A$1000,$F884))</f>
        <v/>
      </c>
      <c r="B884" t="str" cm="1">
        <f t="array" ref="B884">IF($F884="","",INDEX(CUT_LIST!$B$6:$B$1000,$F884))</f>
        <v/>
      </c>
      <c r="C884" t="str" cm="1">
        <f t="array" ref="C884">IF($F884="","",INDEX(CUT_LIST!$C$6:$C$1000,$F884))</f>
        <v/>
      </c>
      <c r="D884" t="str">
        <f>IF($F884="","",
  MIN(
    INDEX(CUT_LIST!$D$6:$D$1000,$F884),
    N(INDEX(CUT_LIST!$G$6:$G$1000,$F884))
  )
)</f>
        <v/>
      </c>
      <c r="E884" t="str" cm="1">
        <f t="array" ref="E884">IF($F884="","",INDEX(CUT_LIST!$H$6:$H$1000,$F884))</f>
        <v/>
      </c>
      <c r="F884" t="str" cm="1">
        <f t="array" ref="F884">IFERROR(
  SMALL(
    IF(
      (TRIM(UPPER(CUT_LIST!$F$6:$F$1000))="YES")*(N(CUT_LIST!$G$6:$G$1000)&gt;0),
      ROW(CUT_LIST!$F$6:$F$1000)-ROW(CUT_LIST!$F$6)+1
    ),
    ROWS($F$7:F884)
  ),
"")</f>
        <v/>
      </c>
    </row>
    <row r="885" spans="1:6">
      <c r="A885" t="str" cm="1">
        <f t="array" ref="A885">IF($F885="","",INDEX(CUT_LIST!$A$6:$A$1000,$F885))</f>
        <v/>
      </c>
      <c r="B885" t="str" cm="1">
        <f t="array" ref="B885">IF($F885="","",INDEX(CUT_LIST!$B$6:$B$1000,$F885))</f>
        <v/>
      </c>
      <c r="C885" t="str" cm="1">
        <f t="array" ref="C885">IF($F885="","",INDEX(CUT_LIST!$C$6:$C$1000,$F885))</f>
        <v/>
      </c>
      <c r="D885" t="str">
        <f>IF($F885="","",
  MIN(
    INDEX(CUT_LIST!$D$6:$D$1000,$F885),
    N(INDEX(CUT_LIST!$G$6:$G$1000,$F885))
  )
)</f>
        <v/>
      </c>
      <c r="E885" t="str" cm="1">
        <f t="array" ref="E885">IF($F885="","",INDEX(CUT_LIST!$H$6:$H$1000,$F885))</f>
        <v/>
      </c>
      <c r="F885" t="str" cm="1">
        <f t="array" ref="F885">IFERROR(
  SMALL(
    IF(
      (TRIM(UPPER(CUT_LIST!$F$6:$F$1000))="YES")*(N(CUT_LIST!$G$6:$G$1000)&gt;0),
      ROW(CUT_LIST!$F$6:$F$1000)-ROW(CUT_LIST!$F$6)+1
    ),
    ROWS($F$7:F885)
  ),
"")</f>
        <v/>
      </c>
    </row>
    <row r="886" spans="1:6">
      <c r="A886" t="str" cm="1">
        <f t="array" ref="A886">IF($F886="","",INDEX(CUT_LIST!$A$6:$A$1000,$F886))</f>
        <v/>
      </c>
      <c r="B886" t="str" cm="1">
        <f t="array" ref="B886">IF($F886="","",INDEX(CUT_LIST!$B$6:$B$1000,$F886))</f>
        <v/>
      </c>
      <c r="C886" t="str" cm="1">
        <f t="array" ref="C886">IF($F886="","",INDEX(CUT_LIST!$C$6:$C$1000,$F886))</f>
        <v/>
      </c>
      <c r="D886" t="str">
        <f>IF($F886="","",
  MIN(
    INDEX(CUT_LIST!$D$6:$D$1000,$F886),
    N(INDEX(CUT_LIST!$G$6:$G$1000,$F886))
  )
)</f>
        <v/>
      </c>
      <c r="E886" t="str" cm="1">
        <f t="array" ref="E886">IF($F886="","",INDEX(CUT_LIST!$H$6:$H$1000,$F886))</f>
        <v/>
      </c>
      <c r="F886" t="str" cm="1">
        <f t="array" ref="F886">IFERROR(
  SMALL(
    IF(
      (TRIM(UPPER(CUT_LIST!$F$6:$F$1000))="YES")*(N(CUT_LIST!$G$6:$G$1000)&gt;0),
      ROW(CUT_LIST!$F$6:$F$1000)-ROW(CUT_LIST!$F$6)+1
    ),
    ROWS($F$7:F886)
  ),
"")</f>
        <v/>
      </c>
    </row>
    <row r="887" spans="1:6">
      <c r="A887" t="str" cm="1">
        <f t="array" ref="A887">IF($F887="","",INDEX(CUT_LIST!$A$6:$A$1000,$F887))</f>
        <v/>
      </c>
      <c r="B887" t="str" cm="1">
        <f t="array" ref="B887">IF($F887="","",INDEX(CUT_LIST!$B$6:$B$1000,$F887))</f>
        <v/>
      </c>
      <c r="C887" t="str" cm="1">
        <f t="array" ref="C887">IF($F887="","",INDEX(CUT_LIST!$C$6:$C$1000,$F887))</f>
        <v/>
      </c>
      <c r="D887" t="str">
        <f>IF($F887="","",
  MIN(
    INDEX(CUT_LIST!$D$6:$D$1000,$F887),
    N(INDEX(CUT_LIST!$G$6:$G$1000,$F887))
  )
)</f>
        <v/>
      </c>
      <c r="E887" t="str" cm="1">
        <f t="array" ref="E887">IF($F887="","",INDEX(CUT_LIST!$H$6:$H$1000,$F887))</f>
        <v/>
      </c>
      <c r="F887" t="str" cm="1">
        <f t="array" ref="F887">IFERROR(
  SMALL(
    IF(
      (TRIM(UPPER(CUT_LIST!$F$6:$F$1000))="YES")*(N(CUT_LIST!$G$6:$G$1000)&gt;0),
      ROW(CUT_LIST!$F$6:$F$1000)-ROW(CUT_LIST!$F$6)+1
    ),
    ROWS($F$7:F887)
  ),
"")</f>
        <v/>
      </c>
    </row>
    <row r="888" spans="1:6">
      <c r="A888" t="str" cm="1">
        <f t="array" ref="A888">IF($F888="","",INDEX(CUT_LIST!$A$6:$A$1000,$F888))</f>
        <v/>
      </c>
      <c r="B888" t="str" cm="1">
        <f t="array" ref="B888">IF($F888="","",INDEX(CUT_LIST!$B$6:$B$1000,$F888))</f>
        <v/>
      </c>
      <c r="C888" t="str" cm="1">
        <f t="array" ref="C888">IF($F888="","",INDEX(CUT_LIST!$C$6:$C$1000,$F888))</f>
        <v/>
      </c>
      <c r="D888" t="str">
        <f>IF($F888="","",
  MIN(
    INDEX(CUT_LIST!$D$6:$D$1000,$F888),
    N(INDEX(CUT_LIST!$G$6:$G$1000,$F888))
  )
)</f>
        <v/>
      </c>
      <c r="E888" t="str" cm="1">
        <f t="array" ref="E888">IF($F888="","",INDEX(CUT_LIST!$H$6:$H$1000,$F888))</f>
        <v/>
      </c>
      <c r="F888" t="str" cm="1">
        <f t="array" ref="F888">IFERROR(
  SMALL(
    IF(
      (TRIM(UPPER(CUT_LIST!$F$6:$F$1000))="YES")*(N(CUT_LIST!$G$6:$G$1000)&gt;0),
      ROW(CUT_LIST!$F$6:$F$1000)-ROW(CUT_LIST!$F$6)+1
    ),
    ROWS($F$7:F888)
  ),
"")</f>
        <v/>
      </c>
    </row>
    <row r="889" spans="1:6">
      <c r="A889" t="str" cm="1">
        <f t="array" ref="A889">IF($F889="","",INDEX(CUT_LIST!$A$6:$A$1000,$F889))</f>
        <v/>
      </c>
      <c r="B889" t="str" cm="1">
        <f t="array" ref="B889">IF($F889="","",INDEX(CUT_LIST!$B$6:$B$1000,$F889))</f>
        <v/>
      </c>
      <c r="C889" t="str" cm="1">
        <f t="array" ref="C889">IF($F889="","",INDEX(CUT_LIST!$C$6:$C$1000,$F889))</f>
        <v/>
      </c>
      <c r="D889" t="str">
        <f>IF($F889="","",
  MIN(
    INDEX(CUT_LIST!$D$6:$D$1000,$F889),
    N(INDEX(CUT_LIST!$G$6:$G$1000,$F889))
  )
)</f>
        <v/>
      </c>
      <c r="E889" t="str" cm="1">
        <f t="array" ref="E889">IF($F889="","",INDEX(CUT_LIST!$H$6:$H$1000,$F889))</f>
        <v/>
      </c>
      <c r="F889" t="str" cm="1">
        <f t="array" ref="F889">IFERROR(
  SMALL(
    IF(
      (TRIM(UPPER(CUT_LIST!$F$6:$F$1000))="YES")*(N(CUT_LIST!$G$6:$G$1000)&gt;0),
      ROW(CUT_LIST!$F$6:$F$1000)-ROW(CUT_LIST!$F$6)+1
    ),
    ROWS($F$7:F889)
  ),
"")</f>
        <v/>
      </c>
    </row>
    <row r="890" spans="1:6">
      <c r="A890" t="str" cm="1">
        <f t="array" ref="A890">IF($F890="","",INDEX(CUT_LIST!$A$6:$A$1000,$F890))</f>
        <v/>
      </c>
      <c r="B890" t="str" cm="1">
        <f t="array" ref="B890">IF($F890="","",INDEX(CUT_LIST!$B$6:$B$1000,$F890))</f>
        <v/>
      </c>
      <c r="C890" t="str" cm="1">
        <f t="array" ref="C890">IF($F890="","",INDEX(CUT_LIST!$C$6:$C$1000,$F890))</f>
        <v/>
      </c>
      <c r="D890" t="str">
        <f>IF($F890="","",
  MIN(
    INDEX(CUT_LIST!$D$6:$D$1000,$F890),
    N(INDEX(CUT_LIST!$G$6:$G$1000,$F890))
  )
)</f>
        <v/>
      </c>
      <c r="E890" t="str" cm="1">
        <f t="array" ref="E890">IF($F890="","",INDEX(CUT_LIST!$H$6:$H$1000,$F890))</f>
        <v/>
      </c>
      <c r="F890" t="str" cm="1">
        <f t="array" ref="F890">IFERROR(
  SMALL(
    IF(
      (TRIM(UPPER(CUT_LIST!$F$6:$F$1000))="YES")*(N(CUT_LIST!$G$6:$G$1000)&gt;0),
      ROW(CUT_LIST!$F$6:$F$1000)-ROW(CUT_LIST!$F$6)+1
    ),
    ROWS($F$7:F890)
  ),
"")</f>
        <v/>
      </c>
    </row>
    <row r="891" spans="1:6">
      <c r="A891" t="str" cm="1">
        <f t="array" ref="A891">IF($F891="","",INDEX(CUT_LIST!$A$6:$A$1000,$F891))</f>
        <v/>
      </c>
      <c r="B891" t="str" cm="1">
        <f t="array" ref="B891">IF($F891="","",INDEX(CUT_LIST!$B$6:$B$1000,$F891))</f>
        <v/>
      </c>
      <c r="C891" t="str" cm="1">
        <f t="array" ref="C891">IF($F891="","",INDEX(CUT_LIST!$C$6:$C$1000,$F891))</f>
        <v/>
      </c>
      <c r="D891" t="str">
        <f>IF($F891="","",
  MIN(
    INDEX(CUT_LIST!$D$6:$D$1000,$F891),
    N(INDEX(CUT_LIST!$G$6:$G$1000,$F891))
  )
)</f>
        <v/>
      </c>
      <c r="E891" t="str" cm="1">
        <f t="array" ref="E891">IF($F891="","",INDEX(CUT_LIST!$H$6:$H$1000,$F891))</f>
        <v/>
      </c>
      <c r="F891" t="str" cm="1">
        <f t="array" ref="F891">IFERROR(
  SMALL(
    IF(
      (TRIM(UPPER(CUT_LIST!$F$6:$F$1000))="YES")*(N(CUT_LIST!$G$6:$G$1000)&gt;0),
      ROW(CUT_LIST!$F$6:$F$1000)-ROW(CUT_LIST!$F$6)+1
    ),
    ROWS($F$7:F891)
  ),
"")</f>
        <v/>
      </c>
    </row>
    <row r="892" spans="1:6">
      <c r="A892" t="str" cm="1">
        <f t="array" ref="A892">IF($F892="","",INDEX(CUT_LIST!$A$6:$A$1000,$F892))</f>
        <v/>
      </c>
      <c r="B892" t="str" cm="1">
        <f t="array" ref="B892">IF($F892="","",INDEX(CUT_LIST!$B$6:$B$1000,$F892))</f>
        <v/>
      </c>
      <c r="C892" t="str" cm="1">
        <f t="array" ref="C892">IF($F892="","",INDEX(CUT_LIST!$C$6:$C$1000,$F892))</f>
        <v/>
      </c>
      <c r="D892" t="str">
        <f>IF($F892="","",
  MIN(
    INDEX(CUT_LIST!$D$6:$D$1000,$F892),
    N(INDEX(CUT_LIST!$G$6:$G$1000,$F892))
  )
)</f>
        <v/>
      </c>
      <c r="E892" t="str" cm="1">
        <f t="array" ref="E892">IF($F892="","",INDEX(CUT_LIST!$H$6:$H$1000,$F892))</f>
        <v/>
      </c>
      <c r="F892" t="str" cm="1">
        <f t="array" ref="F892">IFERROR(
  SMALL(
    IF(
      (TRIM(UPPER(CUT_LIST!$F$6:$F$1000))="YES")*(N(CUT_LIST!$G$6:$G$1000)&gt;0),
      ROW(CUT_LIST!$F$6:$F$1000)-ROW(CUT_LIST!$F$6)+1
    ),
    ROWS($F$7:F892)
  ),
"")</f>
        <v/>
      </c>
    </row>
    <row r="893" spans="1:6">
      <c r="A893" t="str" cm="1">
        <f t="array" ref="A893">IF($F893="","",INDEX(CUT_LIST!$A$6:$A$1000,$F893))</f>
        <v/>
      </c>
      <c r="B893" t="str" cm="1">
        <f t="array" ref="B893">IF($F893="","",INDEX(CUT_LIST!$B$6:$B$1000,$F893))</f>
        <v/>
      </c>
      <c r="C893" t="str" cm="1">
        <f t="array" ref="C893">IF($F893="","",INDEX(CUT_LIST!$C$6:$C$1000,$F893))</f>
        <v/>
      </c>
      <c r="D893" t="str">
        <f>IF($F893="","",
  MIN(
    INDEX(CUT_LIST!$D$6:$D$1000,$F893),
    N(INDEX(CUT_LIST!$G$6:$G$1000,$F893))
  )
)</f>
        <v/>
      </c>
      <c r="E893" t="str" cm="1">
        <f t="array" ref="E893">IF($F893="","",INDEX(CUT_LIST!$H$6:$H$1000,$F893))</f>
        <v/>
      </c>
      <c r="F893" t="str" cm="1">
        <f t="array" ref="F893">IFERROR(
  SMALL(
    IF(
      (TRIM(UPPER(CUT_LIST!$F$6:$F$1000))="YES")*(N(CUT_LIST!$G$6:$G$1000)&gt;0),
      ROW(CUT_LIST!$F$6:$F$1000)-ROW(CUT_LIST!$F$6)+1
    ),
    ROWS($F$7:F893)
  ),
"")</f>
        <v/>
      </c>
    </row>
    <row r="894" spans="1:6">
      <c r="A894" t="str" cm="1">
        <f t="array" ref="A894">IF($F894="","",INDEX(CUT_LIST!$A$6:$A$1000,$F894))</f>
        <v/>
      </c>
      <c r="B894" t="str" cm="1">
        <f t="array" ref="B894">IF($F894="","",INDEX(CUT_LIST!$B$6:$B$1000,$F894))</f>
        <v/>
      </c>
      <c r="C894" t="str" cm="1">
        <f t="array" ref="C894">IF($F894="","",INDEX(CUT_LIST!$C$6:$C$1000,$F894))</f>
        <v/>
      </c>
      <c r="D894" t="str">
        <f>IF($F894="","",
  MIN(
    INDEX(CUT_LIST!$D$6:$D$1000,$F894),
    N(INDEX(CUT_LIST!$G$6:$G$1000,$F894))
  )
)</f>
        <v/>
      </c>
      <c r="E894" t="str" cm="1">
        <f t="array" ref="E894">IF($F894="","",INDEX(CUT_LIST!$H$6:$H$1000,$F894))</f>
        <v/>
      </c>
      <c r="F894" t="str" cm="1">
        <f t="array" ref="F894">IFERROR(
  SMALL(
    IF(
      (TRIM(UPPER(CUT_LIST!$F$6:$F$1000))="YES")*(N(CUT_LIST!$G$6:$G$1000)&gt;0),
      ROW(CUT_LIST!$F$6:$F$1000)-ROW(CUT_LIST!$F$6)+1
    ),
    ROWS($F$7:F894)
  ),
"")</f>
        <v/>
      </c>
    </row>
    <row r="895" spans="1:6">
      <c r="A895" t="str" cm="1">
        <f t="array" ref="A895">IF($F895="","",INDEX(CUT_LIST!$A$6:$A$1000,$F895))</f>
        <v/>
      </c>
      <c r="B895" t="str" cm="1">
        <f t="array" ref="B895">IF($F895="","",INDEX(CUT_LIST!$B$6:$B$1000,$F895))</f>
        <v/>
      </c>
      <c r="C895" t="str" cm="1">
        <f t="array" ref="C895">IF($F895="","",INDEX(CUT_LIST!$C$6:$C$1000,$F895))</f>
        <v/>
      </c>
      <c r="D895" t="str">
        <f>IF($F895="","",
  MIN(
    INDEX(CUT_LIST!$D$6:$D$1000,$F895),
    N(INDEX(CUT_LIST!$G$6:$G$1000,$F895))
  )
)</f>
        <v/>
      </c>
      <c r="E895" t="str" cm="1">
        <f t="array" ref="E895">IF($F895="","",INDEX(CUT_LIST!$H$6:$H$1000,$F895))</f>
        <v/>
      </c>
      <c r="F895" t="str" cm="1">
        <f t="array" ref="F895">IFERROR(
  SMALL(
    IF(
      (TRIM(UPPER(CUT_LIST!$F$6:$F$1000))="YES")*(N(CUT_LIST!$G$6:$G$1000)&gt;0),
      ROW(CUT_LIST!$F$6:$F$1000)-ROW(CUT_LIST!$F$6)+1
    ),
    ROWS($F$7:F895)
  ),
"")</f>
        <v/>
      </c>
    </row>
    <row r="896" spans="1:6">
      <c r="A896" t="str" cm="1">
        <f t="array" ref="A896">IF($F896="","",INDEX(CUT_LIST!$A$6:$A$1000,$F896))</f>
        <v/>
      </c>
      <c r="B896" t="str" cm="1">
        <f t="array" ref="B896">IF($F896="","",INDEX(CUT_LIST!$B$6:$B$1000,$F896))</f>
        <v/>
      </c>
      <c r="C896" t="str" cm="1">
        <f t="array" ref="C896">IF($F896="","",INDEX(CUT_LIST!$C$6:$C$1000,$F896))</f>
        <v/>
      </c>
      <c r="D896" t="str">
        <f>IF($F896="","",
  MIN(
    INDEX(CUT_LIST!$D$6:$D$1000,$F896),
    N(INDEX(CUT_LIST!$G$6:$G$1000,$F896))
  )
)</f>
        <v/>
      </c>
      <c r="E896" t="str" cm="1">
        <f t="array" ref="E896">IF($F896="","",INDEX(CUT_LIST!$H$6:$H$1000,$F896))</f>
        <v/>
      </c>
      <c r="F896" t="str" cm="1">
        <f t="array" ref="F896">IFERROR(
  SMALL(
    IF(
      (TRIM(UPPER(CUT_LIST!$F$6:$F$1000))="YES")*(N(CUT_LIST!$G$6:$G$1000)&gt;0),
      ROW(CUT_LIST!$F$6:$F$1000)-ROW(CUT_LIST!$F$6)+1
    ),
    ROWS($F$7:F896)
  ),
"")</f>
        <v/>
      </c>
    </row>
    <row r="897" spans="1:6">
      <c r="A897" t="str" cm="1">
        <f t="array" ref="A897">IF($F897="","",INDEX(CUT_LIST!$A$6:$A$1000,$F897))</f>
        <v/>
      </c>
      <c r="B897" t="str" cm="1">
        <f t="array" ref="B897">IF($F897="","",INDEX(CUT_LIST!$B$6:$B$1000,$F897))</f>
        <v/>
      </c>
      <c r="C897" t="str" cm="1">
        <f t="array" ref="C897">IF($F897="","",INDEX(CUT_LIST!$C$6:$C$1000,$F897))</f>
        <v/>
      </c>
      <c r="D897" t="str">
        <f>IF($F897="","",
  MIN(
    INDEX(CUT_LIST!$D$6:$D$1000,$F897),
    N(INDEX(CUT_LIST!$G$6:$G$1000,$F897))
  )
)</f>
        <v/>
      </c>
      <c r="E897" t="str" cm="1">
        <f t="array" ref="E897">IF($F897="","",INDEX(CUT_LIST!$H$6:$H$1000,$F897))</f>
        <v/>
      </c>
      <c r="F897" t="str" cm="1">
        <f t="array" ref="F897">IFERROR(
  SMALL(
    IF(
      (TRIM(UPPER(CUT_LIST!$F$6:$F$1000))="YES")*(N(CUT_LIST!$G$6:$G$1000)&gt;0),
      ROW(CUT_LIST!$F$6:$F$1000)-ROW(CUT_LIST!$F$6)+1
    ),
    ROWS($F$7:F897)
  ),
"")</f>
        <v/>
      </c>
    </row>
    <row r="898" spans="1:6">
      <c r="A898" t="str" cm="1">
        <f t="array" ref="A898">IF($F898="","",INDEX(CUT_LIST!$A$6:$A$1000,$F898))</f>
        <v/>
      </c>
      <c r="B898" t="str" cm="1">
        <f t="array" ref="B898">IF($F898="","",INDEX(CUT_LIST!$B$6:$B$1000,$F898))</f>
        <v/>
      </c>
      <c r="C898" t="str" cm="1">
        <f t="array" ref="C898">IF($F898="","",INDEX(CUT_LIST!$C$6:$C$1000,$F898))</f>
        <v/>
      </c>
      <c r="D898" t="str">
        <f>IF($F898="","",
  MIN(
    INDEX(CUT_LIST!$D$6:$D$1000,$F898),
    N(INDEX(CUT_LIST!$G$6:$G$1000,$F898))
  )
)</f>
        <v/>
      </c>
      <c r="E898" t="str" cm="1">
        <f t="array" ref="E898">IF($F898="","",INDEX(CUT_LIST!$H$6:$H$1000,$F898))</f>
        <v/>
      </c>
      <c r="F898" t="str" cm="1">
        <f t="array" ref="F898">IFERROR(
  SMALL(
    IF(
      (TRIM(UPPER(CUT_LIST!$F$6:$F$1000))="YES")*(N(CUT_LIST!$G$6:$G$1000)&gt;0),
      ROW(CUT_LIST!$F$6:$F$1000)-ROW(CUT_LIST!$F$6)+1
    ),
    ROWS($F$7:F898)
  ),
"")</f>
        <v/>
      </c>
    </row>
    <row r="899" spans="1:6">
      <c r="A899" t="str" cm="1">
        <f t="array" ref="A899">IF($F899="","",INDEX(CUT_LIST!$A$6:$A$1000,$F899))</f>
        <v/>
      </c>
      <c r="B899" t="str" cm="1">
        <f t="array" ref="B899">IF($F899="","",INDEX(CUT_LIST!$B$6:$B$1000,$F899))</f>
        <v/>
      </c>
      <c r="C899" t="str" cm="1">
        <f t="array" ref="C899">IF($F899="","",INDEX(CUT_LIST!$C$6:$C$1000,$F899))</f>
        <v/>
      </c>
      <c r="D899" t="str">
        <f>IF($F899="","",
  MIN(
    INDEX(CUT_LIST!$D$6:$D$1000,$F899),
    N(INDEX(CUT_LIST!$G$6:$G$1000,$F899))
  )
)</f>
        <v/>
      </c>
      <c r="E899" t="str" cm="1">
        <f t="array" ref="E899">IF($F899="","",INDEX(CUT_LIST!$H$6:$H$1000,$F899))</f>
        <v/>
      </c>
      <c r="F899" t="str" cm="1">
        <f t="array" ref="F899">IFERROR(
  SMALL(
    IF(
      (TRIM(UPPER(CUT_LIST!$F$6:$F$1000))="YES")*(N(CUT_LIST!$G$6:$G$1000)&gt;0),
      ROW(CUT_LIST!$F$6:$F$1000)-ROW(CUT_LIST!$F$6)+1
    ),
    ROWS($F$7:F899)
  ),
"")</f>
        <v/>
      </c>
    </row>
    <row r="900" spans="1:6">
      <c r="A900" t="str" cm="1">
        <f t="array" ref="A900">IF($F900="","",INDEX(CUT_LIST!$A$6:$A$1000,$F900))</f>
        <v/>
      </c>
      <c r="B900" t="str" cm="1">
        <f t="array" ref="B900">IF($F900="","",INDEX(CUT_LIST!$B$6:$B$1000,$F900))</f>
        <v/>
      </c>
      <c r="C900" t="str" cm="1">
        <f t="array" ref="C900">IF($F900="","",INDEX(CUT_LIST!$C$6:$C$1000,$F900))</f>
        <v/>
      </c>
      <c r="D900" t="str">
        <f>IF($F900="","",
  MIN(
    INDEX(CUT_LIST!$D$6:$D$1000,$F900),
    N(INDEX(CUT_LIST!$G$6:$G$1000,$F900))
  )
)</f>
        <v/>
      </c>
      <c r="E900" t="str" cm="1">
        <f t="array" ref="E900">IF($F900="","",INDEX(CUT_LIST!$H$6:$H$1000,$F900))</f>
        <v/>
      </c>
      <c r="F900" t="str" cm="1">
        <f t="array" ref="F900">IFERROR(
  SMALL(
    IF(
      (TRIM(UPPER(CUT_LIST!$F$6:$F$1000))="YES")*(N(CUT_LIST!$G$6:$G$1000)&gt;0),
      ROW(CUT_LIST!$F$6:$F$1000)-ROW(CUT_LIST!$F$6)+1
    ),
    ROWS($F$7:F900)
  ),
"")</f>
        <v/>
      </c>
    </row>
    <row r="901" spans="1:6">
      <c r="A901" t="str" cm="1">
        <f t="array" ref="A901">IF($F901="","",INDEX(CUT_LIST!$A$6:$A$1000,$F901))</f>
        <v/>
      </c>
      <c r="B901" t="str" cm="1">
        <f t="array" ref="B901">IF($F901="","",INDEX(CUT_LIST!$B$6:$B$1000,$F901))</f>
        <v/>
      </c>
      <c r="C901" t="str" cm="1">
        <f t="array" ref="C901">IF($F901="","",INDEX(CUT_LIST!$C$6:$C$1000,$F901))</f>
        <v/>
      </c>
      <c r="D901" t="str">
        <f>IF($F901="","",
  MIN(
    INDEX(CUT_LIST!$D$6:$D$1000,$F901),
    N(INDEX(CUT_LIST!$G$6:$G$1000,$F901))
  )
)</f>
        <v/>
      </c>
      <c r="E901" t="str" cm="1">
        <f t="array" ref="E901">IF($F901="","",INDEX(CUT_LIST!$H$6:$H$1000,$F901))</f>
        <v/>
      </c>
      <c r="F901" t="str" cm="1">
        <f t="array" ref="F901">IFERROR(
  SMALL(
    IF(
      (TRIM(UPPER(CUT_LIST!$F$6:$F$1000))="YES")*(N(CUT_LIST!$G$6:$G$1000)&gt;0),
      ROW(CUT_LIST!$F$6:$F$1000)-ROW(CUT_LIST!$F$6)+1
    ),
    ROWS($F$7:F901)
  ),
"")</f>
        <v/>
      </c>
    </row>
    <row r="902" spans="1:6">
      <c r="A902" t="str" cm="1">
        <f t="array" ref="A902">IF($F902="","",INDEX(CUT_LIST!$A$6:$A$1000,$F902))</f>
        <v/>
      </c>
      <c r="B902" t="str" cm="1">
        <f t="array" ref="B902">IF($F902="","",INDEX(CUT_LIST!$B$6:$B$1000,$F902))</f>
        <v/>
      </c>
      <c r="C902" t="str" cm="1">
        <f t="array" ref="C902">IF($F902="","",INDEX(CUT_LIST!$C$6:$C$1000,$F902))</f>
        <v/>
      </c>
      <c r="D902" t="str">
        <f>IF($F902="","",
  MIN(
    INDEX(CUT_LIST!$D$6:$D$1000,$F902),
    N(INDEX(CUT_LIST!$G$6:$G$1000,$F902))
  )
)</f>
        <v/>
      </c>
      <c r="E902" t="str" cm="1">
        <f t="array" ref="E902">IF($F902="","",INDEX(CUT_LIST!$H$6:$H$1000,$F902))</f>
        <v/>
      </c>
      <c r="F902" t="str" cm="1">
        <f t="array" ref="F902">IFERROR(
  SMALL(
    IF(
      (TRIM(UPPER(CUT_LIST!$F$6:$F$1000))="YES")*(N(CUT_LIST!$G$6:$G$1000)&gt;0),
      ROW(CUT_LIST!$F$6:$F$1000)-ROW(CUT_LIST!$F$6)+1
    ),
    ROWS($F$7:F902)
  ),
"")</f>
        <v/>
      </c>
    </row>
    <row r="903" spans="1:6">
      <c r="A903" t="str" cm="1">
        <f t="array" ref="A903">IF($F903="","",INDEX(CUT_LIST!$A$6:$A$1000,$F903))</f>
        <v/>
      </c>
      <c r="B903" t="str" cm="1">
        <f t="array" ref="B903">IF($F903="","",INDEX(CUT_LIST!$B$6:$B$1000,$F903))</f>
        <v/>
      </c>
      <c r="C903" t="str" cm="1">
        <f t="array" ref="C903">IF($F903="","",INDEX(CUT_LIST!$C$6:$C$1000,$F903))</f>
        <v/>
      </c>
      <c r="D903" t="str">
        <f>IF($F903="","",
  MIN(
    INDEX(CUT_LIST!$D$6:$D$1000,$F903),
    N(INDEX(CUT_LIST!$G$6:$G$1000,$F903))
  )
)</f>
        <v/>
      </c>
      <c r="E903" t="str" cm="1">
        <f t="array" ref="E903">IF($F903="","",INDEX(CUT_LIST!$H$6:$H$1000,$F903))</f>
        <v/>
      </c>
      <c r="F903" t="str" cm="1">
        <f t="array" ref="F903">IFERROR(
  SMALL(
    IF(
      (TRIM(UPPER(CUT_LIST!$F$6:$F$1000))="YES")*(N(CUT_LIST!$G$6:$G$1000)&gt;0),
      ROW(CUT_LIST!$F$6:$F$1000)-ROW(CUT_LIST!$F$6)+1
    ),
    ROWS($F$7:F903)
  ),
"")</f>
        <v/>
      </c>
    </row>
    <row r="904" spans="1:6">
      <c r="A904" t="str" cm="1">
        <f t="array" ref="A904">IF($F904="","",INDEX(CUT_LIST!$A$6:$A$1000,$F904))</f>
        <v/>
      </c>
      <c r="B904" t="str" cm="1">
        <f t="array" ref="B904">IF($F904="","",INDEX(CUT_LIST!$B$6:$B$1000,$F904))</f>
        <v/>
      </c>
      <c r="C904" t="str" cm="1">
        <f t="array" ref="C904">IF($F904="","",INDEX(CUT_LIST!$C$6:$C$1000,$F904))</f>
        <v/>
      </c>
      <c r="D904" t="str">
        <f>IF($F904="","",
  MIN(
    INDEX(CUT_LIST!$D$6:$D$1000,$F904),
    N(INDEX(CUT_LIST!$G$6:$G$1000,$F904))
  )
)</f>
        <v/>
      </c>
      <c r="E904" t="str" cm="1">
        <f t="array" ref="E904">IF($F904="","",INDEX(CUT_LIST!$H$6:$H$1000,$F904))</f>
        <v/>
      </c>
      <c r="F904" t="str" cm="1">
        <f t="array" ref="F904">IFERROR(
  SMALL(
    IF(
      (TRIM(UPPER(CUT_LIST!$F$6:$F$1000))="YES")*(N(CUT_LIST!$G$6:$G$1000)&gt;0),
      ROW(CUT_LIST!$F$6:$F$1000)-ROW(CUT_LIST!$F$6)+1
    ),
    ROWS($F$7:F904)
  ),
"")</f>
        <v/>
      </c>
    </row>
    <row r="905" spans="1:6">
      <c r="A905" t="str" cm="1">
        <f t="array" ref="A905">IF($F905="","",INDEX(CUT_LIST!$A$6:$A$1000,$F905))</f>
        <v/>
      </c>
      <c r="B905" t="str" cm="1">
        <f t="array" ref="B905">IF($F905="","",INDEX(CUT_LIST!$B$6:$B$1000,$F905))</f>
        <v/>
      </c>
      <c r="C905" t="str" cm="1">
        <f t="array" ref="C905">IF($F905="","",INDEX(CUT_LIST!$C$6:$C$1000,$F905))</f>
        <v/>
      </c>
      <c r="D905" t="str">
        <f>IF($F905="","",
  MIN(
    INDEX(CUT_LIST!$D$6:$D$1000,$F905),
    N(INDEX(CUT_LIST!$G$6:$G$1000,$F905))
  )
)</f>
        <v/>
      </c>
      <c r="E905" t="str" cm="1">
        <f t="array" ref="E905">IF($F905="","",INDEX(CUT_LIST!$H$6:$H$1000,$F905))</f>
        <v/>
      </c>
      <c r="F905" t="str" cm="1">
        <f t="array" ref="F905">IFERROR(
  SMALL(
    IF(
      (TRIM(UPPER(CUT_LIST!$F$6:$F$1000))="YES")*(N(CUT_LIST!$G$6:$G$1000)&gt;0),
      ROW(CUT_LIST!$F$6:$F$1000)-ROW(CUT_LIST!$F$6)+1
    ),
    ROWS($F$7:F905)
  ),
"")</f>
        <v/>
      </c>
    </row>
    <row r="906" spans="1:6">
      <c r="A906" t="str" cm="1">
        <f t="array" ref="A906">IF($F906="","",INDEX(CUT_LIST!$A$6:$A$1000,$F906))</f>
        <v/>
      </c>
      <c r="B906" t="str" cm="1">
        <f t="array" ref="B906">IF($F906="","",INDEX(CUT_LIST!$B$6:$B$1000,$F906))</f>
        <v/>
      </c>
      <c r="C906" t="str" cm="1">
        <f t="array" ref="C906">IF($F906="","",INDEX(CUT_LIST!$C$6:$C$1000,$F906))</f>
        <v/>
      </c>
      <c r="D906" t="str">
        <f>IF($F906="","",
  MIN(
    INDEX(CUT_LIST!$D$6:$D$1000,$F906),
    N(INDEX(CUT_LIST!$G$6:$G$1000,$F906))
  )
)</f>
        <v/>
      </c>
      <c r="E906" t="str" cm="1">
        <f t="array" ref="E906">IF($F906="","",INDEX(CUT_LIST!$H$6:$H$1000,$F906))</f>
        <v/>
      </c>
      <c r="F906" t="str" cm="1">
        <f t="array" ref="F906">IFERROR(
  SMALL(
    IF(
      (TRIM(UPPER(CUT_LIST!$F$6:$F$1000))="YES")*(N(CUT_LIST!$G$6:$G$1000)&gt;0),
      ROW(CUT_LIST!$F$6:$F$1000)-ROW(CUT_LIST!$F$6)+1
    ),
    ROWS($F$7:F906)
  ),
"")</f>
        <v/>
      </c>
    </row>
    <row r="907" spans="1:6">
      <c r="A907" t="str" cm="1">
        <f t="array" ref="A907">IF($F907="","",INDEX(CUT_LIST!$A$6:$A$1000,$F907))</f>
        <v/>
      </c>
      <c r="B907" t="str" cm="1">
        <f t="array" ref="B907">IF($F907="","",INDEX(CUT_LIST!$B$6:$B$1000,$F907))</f>
        <v/>
      </c>
      <c r="C907" t="str" cm="1">
        <f t="array" ref="C907">IF($F907="","",INDEX(CUT_LIST!$C$6:$C$1000,$F907))</f>
        <v/>
      </c>
      <c r="D907" t="str">
        <f>IF($F907="","",
  MIN(
    INDEX(CUT_LIST!$D$6:$D$1000,$F907),
    N(INDEX(CUT_LIST!$G$6:$G$1000,$F907))
  )
)</f>
        <v/>
      </c>
      <c r="E907" t="str" cm="1">
        <f t="array" ref="E907">IF($F907="","",INDEX(CUT_LIST!$H$6:$H$1000,$F907))</f>
        <v/>
      </c>
      <c r="F907" t="str" cm="1">
        <f t="array" ref="F907">IFERROR(
  SMALL(
    IF(
      (TRIM(UPPER(CUT_LIST!$F$6:$F$1000))="YES")*(N(CUT_LIST!$G$6:$G$1000)&gt;0),
      ROW(CUT_LIST!$F$6:$F$1000)-ROW(CUT_LIST!$F$6)+1
    ),
    ROWS($F$7:F907)
  ),
"")</f>
        <v/>
      </c>
    </row>
    <row r="908" spans="1:6">
      <c r="A908" t="str" cm="1">
        <f t="array" ref="A908">IF($F908="","",INDEX(CUT_LIST!$A$6:$A$1000,$F908))</f>
        <v/>
      </c>
      <c r="B908" t="str" cm="1">
        <f t="array" ref="B908">IF($F908="","",INDEX(CUT_LIST!$B$6:$B$1000,$F908))</f>
        <v/>
      </c>
      <c r="C908" t="str" cm="1">
        <f t="array" ref="C908">IF($F908="","",INDEX(CUT_LIST!$C$6:$C$1000,$F908))</f>
        <v/>
      </c>
      <c r="D908" t="str">
        <f>IF($F908="","",
  MIN(
    INDEX(CUT_LIST!$D$6:$D$1000,$F908),
    N(INDEX(CUT_LIST!$G$6:$G$1000,$F908))
  )
)</f>
        <v/>
      </c>
      <c r="E908" t="str" cm="1">
        <f t="array" ref="E908">IF($F908="","",INDEX(CUT_LIST!$H$6:$H$1000,$F908))</f>
        <v/>
      </c>
      <c r="F908" t="str" cm="1">
        <f t="array" ref="F908">IFERROR(
  SMALL(
    IF(
      (TRIM(UPPER(CUT_LIST!$F$6:$F$1000))="YES")*(N(CUT_LIST!$G$6:$G$1000)&gt;0),
      ROW(CUT_LIST!$F$6:$F$1000)-ROW(CUT_LIST!$F$6)+1
    ),
    ROWS($F$7:F908)
  ),
"")</f>
        <v/>
      </c>
    </row>
    <row r="909" spans="1:6">
      <c r="A909" t="str" cm="1">
        <f t="array" ref="A909">IF($F909="","",INDEX(CUT_LIST!$A$6:$A$1000,$F909))</f>
        <v/>
      </c>
      <c r="B909" t="str" cm="1">
        <f t="array" ref="B909">IF($F909="","",INDEX(CUT_LIST!$B$6:$B$1000,$F909))</f>
        <v/>
      </c>
      <c r="C909" t="str" cm="1">
        <f t="array" ref="C909">IF($F909="","",INDEX(CUT_LIST!$C$6:$C$1000,$F909))</f>
        <v/>
      </c>
      <c r="D909" t="str">
        <f>IF($F909="","",
  MIN(
    INDEX(CUT_LIST!$D$6:$D$1000,$F909),
    N(INDEX(CUT_LIST!$G$6:$G$1000,$F909))
  )
)</f>
        <v/>
      </c>
      <c r="E909" t="str" cm="1">
        <f t="array" ref="E909">IF($F909="","",INDEX(CUT_LIST!$H$6:$H$1000,$F909))</f>
        <v/>
      </c>
      <c r="F909" t="str" cm="1">
        <f t="array" ref="F909">IFERROR(
  SMALL(
    IF(
      (TRIM(UPPER(CUT_LIST!$F$6:$F$1000))="YES")*(N(CUT_LIST!$G$6:$G$1000)&gt;0),
      ROW(CUT_LIST!$F$6:$F$1000)-ROW(CUT_LIST!$F$6)+1
    ),
    ROWS($F$7:F909)
  ),
"")</f>
        <v/>
      </c>
    </row>
    <row r="910" spans="1:6">
      <c r="A910" t="str" cm="1">
        <f t="array" ref="A910">IF($F910="","",INDEX(CUT_LIST!$A$6:$A$1000,$F910))</f>
        <v/>
      </c>
      <c r="B910" t="str" cm="1">
        <f t="array" ref="B910">IF($F910="","",INDEX(CUT_LIST!$B$6:$B$1000,$F910))</f>
        <v/>
      </c>
      <c r="C910" t="str" cm="1">
        <f t="array" ref="C910">IF($F910="","",INDEX(CUT_LIST!$C$6:$C$1000,$F910))</f>
        <v/>
      </c>
      <c r="D910" t="str">
        <f>IF($F910="","",
  MIN(
    INDEX(CUT_LIST!$D$6:$D$1000,$F910),
    N(INDEX(CUT_LIST!$G$6:$G$1000,$F910))
  )
)</f>
        <v/>
      </c>
      <c r="E910" t="str" cm="1">
        <f t="array" ref="E910">IF($F910="","",INDEX(CUT_LIST!$H$6:$H$1000,$F910))</f>
        <v/>
      </c>
      <c r="F910" t="str" cm="1">
        <f t="array" ref="F910">IFERROR(
  SMALL(
    IF(
      (TRIM(UPPER(CUT_LIST!$F$6:$F$1000))="YES")*(N(CUT_LIST!$G$6:$G$1000)&gt;0),
      ROW(CUT_LIST!$F$6:$F$1000)-ROW(CUT_LIST!$F$6)+1
    ),
    ROWS($F$7:F910)
  ),
"")</f>
        <v/>
      </c>
    </row>
    <row r="911" spans="1:6">
      <c r="A911" t="str" cm="1">
        <f t="array" ref="A911">IF($F911="","",INDEX(CUT_LIST!$A$6:$A$1000,$F911))</f>
        <v/>
      </c>
      <c r="B911" t="str" cm="1">
        <f t="array" ref="B911">IF($F911="","",INDEX(CUT_LIST!$B$6:$B$1000,$F911))</f>
        <v/>
      </c>
      <c r="C911" t="str" cm="1">
        <f t="array" ref="C911">IF($F911="","",INDEX(CUT_LIST!$C$6:$C$1000,$F911))</f>
        <v/>
      </c>
      <c r="D911" t="str">
        <f>IF($F911="","",
  MIN(
    INDEX(CUT_LIST!$D$6:$D$1000,$F911),
    N(INDEX(CUT_LIST!$G$6:$G$1000,$F911))
  )
)</f>
        <v/>
      </c>
      <c r="E911" t="str" cm="1">
        <f t="array" ref="E911">IF($F911="","",INDEX(CUT_LIST!$H$6:$H$1000,$F911))</f>
        <v/>
      </c>
      <c r="F911" t="str" cm="1">
        <f t="array" ref="F911">IFERROR(
  SMALL(
    IF(
      (TRIM(UPPER(CUT_LIST!$F$6:$F$1000))="YES")*(N(CUT_LIST!$G$6:$G$1000)&gt;0),
      ROW(CUT_LIST!$F$6:$F$1000)-ROW(CUT_LIST!$F$6)+1
    ),
    ROWS($F$7:F911)
  ),
"")</f>
        <v/>
      </c>
    </row>
    <row r="912" spans="1:6">
      <c r="A912" t="str" cm="1">
        <f t="array" ref="A912">IF($F912="","",INDEX(CUT_LIST!$A$6:$A$1000,$F912))</f>
        <v/>
      </c>
      <c r="B912" t="str" cm="1">
        <f t="array" ref="B912">IF($F912="","",INDEX(CUT_LIST!$B$6:$B$1000,$F912))</f>
        <v/>
      </c>
      <c r="C912" t="str" cm="1">
        <f t="array" ref="C912">IF($F912="","",INDEX(CUT_LIST!$C$6:$C$1000,$F912))</f>
        <v/>
      </c>
      <c r="D912" t="str">
        <f>IF($F912="","",
  MIN(
    INDEX(CUT_LIST!$D$6:$D$1000,$F912),
    N(INDEX(CUT_LIST!$G$6:$G$1000,$F912))
  )
)</f>
        <v/>
      </c>
      <c r="E912" t="str" cm="1">
        <f t="array" ref="E912">IF($F912="","",INDEX(CUT_LIST!$H$6:$H$1000,$F912))</f>
        <v/>
      </c>
      <c r="F912" t="str" cm="1">
        <f t="array" ref="F912">IFERROR(
  SMALL(
    IF(
      (TRIM(UPPER(CUT_LIST!$F$6:$F$1000))="YES")*(N(CUT_LIST!$G$6:$G$1000)&gt;0),
      ROW(CUT_LIST!$F$6:$F$1000)-ROW(CUT_LIST!$F$6)+1
    ),
    ROWS($F$7:F912)
  ),
"")</f>
        <v/>
      </c>
    </row>
    <row r="913" spans="1:6">
      <c r="A913" t="str" cm="1">
        <f t="array" ref="A913">IF($F913="","",INDEX(CUT_LIST!$A$6:$A$1000,$F913))</f>
        <v/>
      </c>
      <c r="B913" t="str" cm="1">
        <f t="array" ref="B913">IF($F913="","",INDEX(CUT_LIST!$B$6:$B$1000,$F913))</f>
        <v/>
      </c>
      <c r="C913" t="str" cm="1">
        <f t="array" ref="C913">IF($F913="","",INDEX(CUT_LIST!$C$6:$C$1000,$F913))</f>
        <v/>
      </c>
      <c r="D913" t="str">
        <f>IF($F913="","",
  MIN(
    INDEX(CUT_LIST!$D$6:$D$1000,$F913),
    N(INDEX(CUT_LIST!$G$6:$G$1000,$F913))
  )
)</f>
        <v/>
      </c>
      <c r="E913" t="str" cm="1">
        <f t="array" ref="E913">IF($F913="","",INDEX(CUT_LIST!$H$6:$H$1000,$F913))</f>
        <v/>
      </c>
      <c r="F913" t="str" cm="1">
        <f t="array" ref="F913">IFERROR(
  SMALL(
    IF(
      (TRIM(UPPER(CUT_LIST!$F$6:$F$1000))="YES")*(N(CUT_LIST!$G$6:$G$1000)&gt;0),
      ROW(CUT_LIST!$F$6:$F$1000)-ROW(CUT_LIST!$F$6)+1
    ),
    ROWS($F$7:F913)
  ),
"")</f>
        <v/>
      </c>
    </row>
    <row r="914" spans="1:6">
      <c r="A914" t="str" cm="1">
        <f t="array" ref="A914">IF($F914="","",INDEX(CUT_LIST!$A$6:$A$1000,$F914))</f>
        <v/>
      </c>
      <c r="B914" t="str" cm="1">
        <f t="array" ref="B914">IF($F914="","",INDEX(CUT_LIST!$B$6:$B$1000,$F914))</f>
        <v/>
      </c>
      <c r="C914" t="str" cm="1">
        <f t="array" ref="C914">IF($F914="","",INDEX(CUT_LIST!$C$6:$C$1000,$F914))</f>
        <v/>
      </c>
      <c r="D914" t="str">
        <f>IF($F914="","",
  MIN(
    INDEX(CUT_LIST!$D$6:$D$1000,$F914),
    N(INDEX(CUT_LIST!$G$6:$G$1000,$F914))
  )
)</f>
        <v/>
      </c>
      <c r="E914" t="str" cm="1">
        <f t="array" ref="E914">IF($F914="","",INDEX(CUT_LIST!$H$6:$H$1000,$F914))</f>
        <v/>
      </c>
      <c r="F914" t="str" cm="1">
        <f t="array" ref="F914">IFERROR(
  SMALL(
    IF(
      (TRIM(UPPER(CUT_LIST!$F$6:$F$1000))="YES")*(N(CUT_LIST!$G$6:$G$1000)&gt;0),
      ROW(CUT_LIST!$F$6:$F$1000)-ROW(CUT_LIST!$F$6)+1
    ),
    ROWS($F$7:F914)
  ),
"")</f>
        <v/>
      </c>
    </row>
    <row r="915" spans="1:6">
      <c r="A915" t="str" cm="1">
        <f t="array" ref="A915">IF($F915="","",INDEX(CUT_LIST!$A$6:$A$1000,$F915))</f>
        <v/>
      </c>
      <c r="B915" t="str" cm="1">
        <f t="array" ref="B915">IF($F915="","",INDEX(CUT_LIST!$B$6:$B$1000,$F915))</f>
        <v/>
      </c>
      <c r="C915" t="str" cm="1">
        <f t="array" ref="C915">IF($F915="","",INDEX(CUT_LIST!$C$6:$C$1000,$F915))</f>
        <v/>
      </c>
      <c r="D915" t="str">
        <f>IF($F915="","",
  MIN(
    INDEX(CUT_LIST!$D$6:$D$1000,$F915),
    N(INDEX(CUT_LIST!$G$6:$G$1000,$F915))
  )
)</f>
        <v/>
      </c>
      <c r="E915" t="str" cm="1">
        <f t="array" ref="E915">IF($F915="","",INDEX(CUT_LIST!$H$6:$H$1000,$F915))</f>
        <v/>
      </c>
      <c r="F915" t="str" cm="1">
        <f t="array" ref="F915">IFERROR(
  SMALL(
    IF(
      (TRIM(UPPER(CUT_LIST!$F$6:$F$1000))="YES")*(N(CUT_LIST!$G$6:$G$1000)&gt;0),
      ROW(CUT_LIST!$F$6:$F$1000)-ROW(CUT_LIST!$F$6)+1
    ),
    ROWS($F$7:F915)
  ),
"")</f>
        <v/>
      </c>
    </row>
    <row r="916" spans="1:6">
      <c r="A916" t="str" cm="1">
        <f t="array" ref="A916">IF($F916="","",INDEX(CUT_LIST!$A$6:$A$1000,$F916))</f>
        <v/>
      </c>
      <c r="B916" t="str" cm="1">
        <f t="array" ref="B916">IF($F916="","",INDEX(CUT_LIST!$B$6:$B$1000,$F916))</f>
        <v/>
      </c>
      <c r="C916" t="str" cm="1">
        <f t="array" ref="C916">IF($F916="","",INDEX(CUT_LIST!$C$6:$C$1000,$F916))</f>
        <v/>
      </c>
      <c r="D916" t="str">
        <f>IF($F916="","",
  MIN(
    INDEX(CUT_LIST!$D$6:$D$1000,$F916),
    N(INDEX(CUT_LIST!$G$6:$G$1000,$F916))
  )
)</f>
        <v/>
      </c>
      <c r="E916" t="str" cm="1">
        <f t="array" ref="E916">IF($F916="","",INDEX(CUT_LIST!$H$6:$H$1000,$F916))</f>
        <v/>
      </c>
      <c r="F916" t="str" cm="1">
        <f t="array" ref="F916">IFERROR(
  SMALL(
    IF(
      (TRIM(UPPER(CUT_LIST!$F$6:$F$1000))="YES")*(N(CUT_LIST!$G$6:$G$1000)&gt;0),
      ROW(CUT_LIST!$F$6:$F$1000)-ROW(CUT_LIST!$F$6)+1
    ),
    ROWS($F$7:F916)
  ),
"")</f>
        <v/>
      </c>
    </row>
    <row r="917" spans="1:6">
      <c r="A917" t="str" cm="1">
        <f t="array" ref="A917">IF($F917="","",INDEX(CUT_LIST!$A$6:$A$1000,$F917))</f>
        <v/>
      </c>
      <c r="B917" t="str" cm="1">
        <f t="array" ref="B917">IF($F917="","",INDEX(CUT_LIST!$B$6:$B$1000,$F917))</f>
        <v/>
      </c>
      <c r="C917" t="str" cm="1">
        <f t="array" ref="C917">IF($F917="","",INDEX(CUT_LIST!$C$6:$C$1000,$F917))</f>
        <v/>
      </c>
      <c r="D917" t="str">
        <f>IF($F917="","",
  MIN(
    INDEX(CUT_LIST!$D$6:$D$1000,$F917),
    N(INDEX(CUT_LIST!$G$6:$G$1000,$F917))
  )
)</f>
        <v/>
      </c>
      <c r="E917" t="str" cm="1">
        <f t="array" ref="E917">IF($F917="","",INDEX(CUT_LIST!$H$6:$H$1000,$F917))</f>
        <v/>
      </c>
      <c r="F917" t="str" cm="1">
        <f t="array" ref="F917">IFERROR(
  SMALL(
    IF(
      (TRIM(UPPER(CUT_LIST!$F$6:$F$1000))="YES")*(N(CUT_LIST!$G$6:$G$1000)&gt;0),
      ROW(CUT_LIST!$F$6:$F$1000)-ROW(CUT_LIST!$F$6)+1
    ),
    ROWS($F$7:F917)
  ),
"")</f>
        <v/>
      </c>
    </row>
    <row r="918" spans="1:6">
      <c r="A918" t="str" cm="1">
        <f t="array" ref="A918">IF($F918="","",INDEX(CUT_LIST!$A$6:$A$1000,$F918))</f>
        <v/>
      </c>
      <c r="B918" t="str" cm="1">
        <f t="array" ref="B918">IF($F918="","",INDEX(CUT_LIST!$B$6:$B$1000,$F918))</f>
        <v/>
      </c>
      <c r="C918" t="str" cm="1">
        <f t="array" ref="C918">IF($F918="","",INDEX(CUT_LIST!$C$6:$C$1000,$F918))</f>
        <v/>
      </c>
      <c r="D918" t="str">
        <f>IF($F918="","",
  MIN(
    INDEX(CUT_LIST!$D$6:$D$1000,$F918),
    N(INDEX(CUT_LIST!$G$6:$G$1000,$F918))
  )
)</f>
        <v/>
      </c>
      <c r="E918" t="str" cm="1">
        <f t="array" ref="E918">IF($F918="","",INDEX(CUT_LIST!$H$6:$H$1000,$F918))</f>
        <v/>
      </c>
      <c r="F918" t="str" cm="1">
        <f t="array" ref="F918">IFERROR(
  SMALL(
    IF(
      (TRIM(UPPER(CUT_LIST!$F$6:$F$1000))="YES")*(N(CUT_LIST!$G$6:$G$1000)&gt;0),
      ROW(CUT_LIST!$F$6:$F$1000)-ROW(CUT_LIST!$F$6)+1
    ),
    ROWS($F$7:F918)
  ),
"")</f>
        <v/>
      </c>
    </row>
    <row r="919" spans="1:6">
      <c r="A919" t="str" cm="1">
        <f t="array" ref="A919">IF($F919="","",INDEX(CUT_LIST!$A$6:$A$1000,$F919))</f>
        <v/>
      </c>
      <c r="B919" t="str" cm="1">
        <f t="array" ref="B919">IF($F919="","",INDEX(CUT_LIST!$B$6:$B$1000,$F919))</f>
        <v/>
      </c>
      <c r="C919" t="str" cm="1">
        <f t="array" ref="C919">IF($F919="","",INDEX(CUT_LIST!$C$6:$C$1000,$F919))</f>
        <v/>
      </c>
      <c r="D919" t="str">
        <f>IF($F919="","",
  MIN(
    INDEX(CUT_LIST!$D$6:$D$1000,$F919),
    N(INDEX(CUT_LIST!$G$6:$G$1000,$F919))
  )
)</f>
        <v/>
      </c>
      <c r="E919" t="str" cm="1">
        <f t="array" ref="E919">IF($F919="","",INDEX(CUT_LIST!$H$6:$H$1000,$F919))</f>
        <v/>
      </c>
      <c r="F919" t="str" cm="1">
        <f t="array" ref="F919">IFERROR(
  SMALL(
    IF(
      (TRIM(UPPER(CUT_LIST!$F$6:$F$1000))="YES")*(N(CUT_LIST!$G$6:$G$1000)&gt;0),
      ROW(CUT_LIST!$F$6:$F$1000)-ROW(CUT_LIST!$F$6)+1
    ),
    ROWS($F$7:F919)
  ),
"")</f>
        <v/>
      </c>
    </row>
    <row r="920" spans="1:6">
      <c r="A920" t="str" cm="1">
        <f t="array" ref="A920">IF($F920="","",INDEX(CUT_LIST!$A$6:$A$1000,$F920))</f>
        <v/>
      </c>
      <c r="B920" t="str" cm="1">
        <f t="array" ref="B920">IF($F920="","",INDEX(CUT_LIST!$B$6:$B$1000,$F920))</f>
        <v/>
      </c>
      <c r="C920" t="str" cm="1">
        <f t="array" ref="C920">IF($F920="","",INDEX(CUT_LIST!$C$6:$C$1000,$F920))</f>
        <v/>
      </c>
      <c r="D920" t="str">
        <f>IF($F920="","",
  MIN(
    INDEX(CUT_LIST!$D$6:$D$1000,$F920),
    N(INDEX(CUT_LIST!$G$6:$G$1000,$F920))
  )
)</f>
        <v/>
      </c>
      <c r="E920" t="str" cm="1">
        <f t="array" ref="E920">IF($F920="","",INDEX(CUT_LIST!$H$6:$H$1000,$F920))</f>
        <v/>
      </c>
      <c r="F920" t="str" cm="1">
        <f t="array" ref="F920">IFERROR(
  SMALL(
    IF(
      (TRIM(UPPER(CUT_LIST!$F$6:$F$1000))="YES")*(N(CUT_LIST!$G$6:$G$1000)&gt;0),
      ROW(CUT_LIST!$F$6:$F$1000)-ROW(CUT_LIST!$F$6)+1
    ),
    ROWS($F$7:F920)
  ),
"")</f>
        <v/>
      </c>
    </row>
    <row r="921" spans="1:6">
      <c r="A921" t="str" cm="1">
        <f t="array" ref="A921">IF($F921="","",INDEX(CUT_LIST!$A$6:$A$1000,$F921))</f>
        <v/>
      </c>
      <c r="B921" t="str" cm="1">
        <f t="array" ref="B921">IF($F921="","",INDEX(CUT_LIST!$B$6:$B$1000,$F921))</f>
        <v/>
      </c>
      <c r="C921" t="str" cm="1">
        <f t="array" ref="C921">IF($F921="","",INDEX(CUT_LIST!$C$6:$C$1000,$F921))</f>
        <v/>
      </c>
      <c r="D921" t="str">
        <f>IF($F921="","",
  MIN(
    INDEX(CUT_LIST!$D$6:$D$1000,$F921),
    N(INDEX(CUT_LIST!$G$6:$G$1000,$F921))
  )
)</f>
        <v/>
      </c>
      <c r="E921" t="str" cm="1">
        <f t="array" ref="E921">IF($F921="","",INDEX(CUT_LIST!$H$6:$H$1000,$F921))</f>
        <v/>
      </c>
      <c r="F921" t="str" cm="1">
        <f t="array" ref="F921">IFERROR(
  SMALL(
    IF(
      (TRIM(UPPER(CUT_LIST!$F$6:$F$1000))="YES")*(N(CUT_LIST!$G$6:$G$1000)&gt;0),
      ROW(CUT_LIST!$F$6:$F$1000)-ROW(CUT_LIST!$F$6)+1
    ),
    ROWS($F$7:F921)
  ),
"")</f>
        <v/>
      </c>
    </row>
    <row r="922" spans="1:6">
      <c r="A922" t="str" cm="1">
        <f t="array" ref="A922">IF($F922="","",INDEX(CUT_LIST!$A$6:$A$1000,$F922))</f>
        <v/>
      </c>
      <c r="B922" t="str" cm="1">
        <f t="array" ref="B922">IF($F922="","",INDEX(CUT_LIST!$B$6:$B$1000,$F922))</f>
        <v/>
      </c>
      <c r="C922" t="str" cm="1">
        <f t="array" ref="C922">IF($F922="","",INDEX(CUT_LIST!$C$6:$C$1000,$F922))</f>
        <v/>
      </c>
      <c r="D922" t="str">
        <f>IF($F922="","",
  MIN(
    INDEX(CUT_LIST!$D$6:$D$1000,$F922),
    N(INDEX(CUT_LIST!$G$6:$G$1000,$F922))
  )
)</f>
        <v/>
      </c>
      <c r="E922" t="str" cm="1">
        <f t="array" ref="E922">IF($F922="","",INDEX(CUT_LIST!$H$6:$H$1000,$F922))</f>
        <v/>
      </c>
      <c r="F922" t="str" cm="1">
        <f t="array" ref="F922">IFERROR(
  SMALL(
    IF(
      (TRIM(UPPER(CUT_LIST!$F$6:$F$1000))="YES")*(N(CUT_LIST!$G$6:$G$1000)&gt;0),
      ROW(CUT_LIST!$F$6:$F$1000)-ROW(CUT_LIST!$F$6)+1
    ),
    ROWS($F$7:F922)
  ),
"")</f>
        <v/>
      </c>
    </row>
    <row r="923" spans="1:6">
      <c r="A923" t="str" cm="1">
        <f t="array" ref="A923">IF($F923="","",INDEX(CUT_LIST!$A$6:$A$1000,$F923))</f>
        <v/>
      </c>
      <c r="B923" t="str" cm="1">
        <f t="array" ref="B923">IF($F923="","",INDEX(CUT_LIST!$B$6:$B$1000,$F923))</f>
        <v/>
      </c>
      <c r="C923" t="str" cm="1">
        <f t="array" ref="C923">IF($F923="","",INDEX(CUT_LIST!$C$6:$C$1000,$F923))</f>
        <v/>
      </c>
      <c r="D923" t="str">
        <f>IF($F923="","",
  MIN(
    INDEX(CUT_LIST!$D$6:$D$1000,$F923),
    N(INDEX(CUT_LIST!$G$6:$G$1000,$F923))
  )
)</f>
        <v/>
      </c>
      <c r="E923" t="str" cm="1">
        <f t="array" ref="E923">IF($F923="","",INDEX(CUT_LIST!$H$6:$H$1000,$F923))</f>
        <v/>
      </c>
      <c r="F923" t="str" cm="1">
        <f t="array" ref="F923">IFERROR(
  SMALL(
    IF(
      (TRIM(UPPER(CUT_LIST!$F$6:$F$1000))="YES")*(N(CUT_LIST!$G$6:$G$1000)&gt;0),
      ROW(CUT_LIST!$F$6:$F$1000)-ROW(CUT_LIST!$F$6)+1
    ),
    ROWS($F$7:F923)
  ),
"")</f>
        <v/>
      </c>
    </row>
    <row r="924" spans="1:6">
      <c r="A924" t="str" cm="1">
        <f t="array" ref="A924">IF($F924="","",INDEX(CUT_LIST!$A$6:$A$1000,$F924))</f>
        <v/>
      </c>
      <c r="B924" t="str" cm="1">
        <f t="array" ref="B924">IF($F924="","",INDEX(CUT_LIST!$B$6:$B$1000,$F924))</f>
        <v/>
      </c>
      <c r="C924" t="str" cm="1">
        <f t="array" ref="C924">IF($F924="","",INDEX(CUT_LIST!$C$6:$C$1000,$F924))</f>
        <v/>
      </c>
      <c r="D924" t="str">
        <f>IF($F924="","",
  MIN(
    INDEX(CUT_LIST!$D$6:$D$1000,$F924),
    N(INDEX(CUT_LIST!$G$6:$G$1000,$F924))
  )
)</f>
        <v/>
      </c>
      <c r="E924" t="str" cm="1">
        <f t="array" ref="E924">IF($F924="","",INDEX(CUT_LIST!$H$6:$H$1000,$F924))</f>
        <v/>
      </c>
      <c r="F924" t="str" cm="1">
        <f t="array" ref="F924">IFERROR(
  SMALL(
    IF(
      (TRIM(UPPER(CUT_LIST!$F$6:$F$1000))="YES")*(N(CUT_LIST!$G$6:$G$1000)&gt;0),
      ROW(CUT_LIST!$F$6:$F$1000)-ROW(CUT_LIST!$F$6)+1
    ),
    ROWS($F$7:F924)
  ),
"")</f>
        <v/>
      </c>
    </row>
    <row r="925" spans="1:6">
      <c r="A925" t="str" cm="1">
        <f t="array" ref="A925">IF($F925="","",INDEX(CUT_LIST!$A$6:$A$1000,$F925))</f>
        <v/>
      </c>
      <c r="B925" t="str" cm="1">
        <f t="array" ref="B925">IF($F925="","",INDEX(CUT_LIST!$B$6:$B$1000,$F925))</f>
        <v/>
      </c>
      <c r="C925" t="str" cm="1">
        <f t="array" ref="C925">IF($F925="","",INDEX(CUT_LIST!$C$6:$C$1000,$F925))</f>
        <v/>
      </c>
      <c r="D925" t="str">
        <f>IF($F925="","",
  MIN(
    INDEX(CUT_LIST!$D$6:$D$1000,$F925),
    N(INDEX(CUT_LIST!$G$6:$G$1000,$F925))
  )
)</f>
        <v/>
      </c>
      <c r="E925" t="str" cm="1">
        <f t="array" ref="E925">IF($F925="","",INDEX(CUT_LIST!$H$6:$H$1000,$F925))</f>
        <v/>
      </c>
      <c r="F925" t="str" cm="1">
        <f t="array" ref="F925">IFERROR(
  SMALL(
    IF(
      (TRIM(UPPER(CUT_LIST!$F$6:$F$1000))="YES")*(N(CUT_LIST!$G$6:$G$1000)&gt;0),
      ROW(CUT_LIST!$F$6:$F$1000)-ROW(CUT_LIST!$F$6)+1
    ),
    ROWS($F$7:F925)
  ),
"")</f>
        <v/>
      </c>
    </row>
    <row r="926" spans="1:6">
      <c r="A926" t="str" cm="1">
        <f t="array" ref="A926">IF($F926="","",INDEX(CUT_LIST!$A$6:$A$1000,$F926))</f>
        <v/>
      </c>
      <c r="B926" t="str" cm="1">
        <f t="array" ref="B926">IF($F926="","",INDEX(CUT_LIST!$B$6:$B$1000,$F926))</f>
        <v/>
      </c>
      <c r="C926" t="str" cm="1">
        <f t="array" ref="C926">IF($F926="","",INDEX(CUT_LIST!$C$6:$C$1000,$F926))</f>
        <v/>
      </c>
      <c r="D926" t="str">
        <f>IF($F926="","",
  MIN(
    INDEX(CUT_LIST!$D$6:$D$1000,$F926),
    N(INDEX(CUT_LIST!$G$6:$G$1000,$F926))
  )
)</f>
        <v/>
      </c>
      <c r="E926" t="str" cm="1">
        <f t="array" ref="E926">IF($F926="","",INDEX(CUT_LIST!$H$6:$H$1000,$F926))</f>
        <v/>
      </c>
      <c r="F926" t="str" cm="1">
        <f t="array" ref="F926">IFERROR(
  SMALL(
    IF(
      (TRIM(UPPER(CUT_LIST!$F$6:$F$1000))="YES")*(N(CUT_LIST!$G$6:$G$1000)&gt;0),
      ROW(CUT_LIST!$F$6:$F$1000)-ROW(CUT_LIST!$F$6)+1
    ),
    ROWS($F$7:F926)
  ),
"")</f>
        <v/>
      </c>
    </row>
    <row r="927" spans="1:6">
      <c r="A927" t="str" cm="1">
        <f t="array" ref="A927">IF($F927="","",INDEX(CUT_LIST!$A$6:$A$1000,$F927))</f>
        <v/>
      </c>
      <c r="B927" t="str" cm="1">
        <f t="array" ref="B927">IF($F927="","",INDEX(CUT_LIST!$B$6:$B$1000,$F927))</f>
        <v/>
      </c>
      <c r="C927" t="str" cm="1">
        <f t="array" ref="C927">IF($F927="","",INDEX(CUT_LIST!$C$6:$C$1000,$F927))</f>
        <v/>
      </c>
      <c r="D927" t="str">
        <f>IF($F927="","",
  MIN(
    INDEX(CUT_LIST!$D$6:$D$1000,$F927),
    N(INDEX(CUT_LIST!$G$6:$G$1000,$F927))
  )
)</f>
        <v/>
      </c>
      <c r="E927" t="str" cm="1">
        <f t="array" ref="E927">IF($F927="","",INDEX(CUT_LIST!$H$6:$H$1000,$F927))</f>
        <v/>
      </c>
      <c r="F927" t="str" cm="1">
        <f t="array" ref="F927">IFERROR(
  SMALL(
    IF(
      (TRIM(UPPER(CUT_LIST!$F$6:$F$1000))="YES")*(N(CUT_LIST!$G$6:$G$1000)&gt;0),
      ROW(CUT_LIST!$F$6:$F$1000)-ROW(CUT_LIST!$F$6)+1
    ),
    ROWS($F$7:F927)
  ),
"")</f>
        <v/>
      </c>
    </row>
    <row r="928" spans="1:6">
      <c r="A928" t="str" cm="1">
        <f t="array" ref="A928">IF($F928="","",INDEX(CUT_LIST!$A$6:$A$1000,$F928))</f>
        <v/>
      </c>
      <c r="B928" t="str" cm="1">
        <f t="array" ref="B928">IF($F928="","",INDEX(CUT_LIST!$B$6:$B$1000,$F928))</f>
        <v/>
      </c>
      <c r="C928" t="str" cm="1">
        <f t="array" ref="C928">IF($F928="","",INDEX(CUT_LIST!$C$6:$C$1000,$F928))</f>
        <v/>
      </c>
      <c r="D928" t="str">
        <f>IF($F928="","",
  MIN(
    INDEX(CUT_LIST!$D$6:$D$1000,$F928),
    N(INDEX(CUT_LIST!$G$6:$G$1000,$F928))
  )
)</f>
        <v/>
      </c>
      <c r="E928" t="str" cm="1">
        <f t="array" ref="E928">IF($F928="","",INDEX(CUT_LIST!$H$6:$H$1000,$F928))</f>
        <v/>
      </c>
      <c r="F928" t="str" cm="1">
        <f t="array" ref="F928">IFERROR(
  SMALL(
    IF(
      (TRIM(UPPER(CUT_LIST!$F$6:$F$1000))="YES")*(N(CUT_LIST!$G$6:$G$1000)&gt;0),
      ROW(CUT_LIST!$F$6:$F$1000)-ROW(CUT_LIST!$F$6)+1
    ),
    ROWS($F$7:F928)
  ),
"")</f>
        <v/>
      </c>
    </row>
    <row r="929" spans="1:6">
      <c r="A929" t="str" cm="1">
        <f t="array" ref="A929">IF($F929="","",INDEX(CUT_LIST!$A$6:$A$1000,$F929))</f>
        <v/>
      </c>
      <c r="B929" t="str" cm="1">
        <f t="array" ref="B929">IF($F929="","",INDEX(CUT_LIST!$B$6:$B$1000,$F929))</f>
        <v/>
      </c>
      <c r="C929" t="str" cm="1">
        <f t="array" ref="C929">IF($F929="","",INDEX(CUT_LIST!$C$6:$C$1000,$F929))</f>
        <v/>
      </c>
      <c r="D929" t="str">
        <f>IF($F929="","",
  MIN(
    INDEX(CUT_LIST!$D$6:$D$1000,$F929),
    N(INDEX(CUT_LIST!$G$6:$G$1000,$F929))
  )
)</f>
        <v/>
      </c>
      <c r="E929" t="str" cm="1">
        <f t="array" ref="E929">IF($F929="","",INDEX(CUT_LIST!$H$6:$H$1000,$F929))</f>
        <v/>
      </c>
      <c r="F929" t="str" cm="1">
        <f t="array" ref="F929">IFERROR(
  SMALL(
    IF(
      (TRIM(UPPER(CUT_LIST!$F$6:$F$1000))="YES")*(N(CUT_LIST!$G$6:$G$1000)&gt;0),
      ROW(CUT_LIST!$F$6:$F$1000)-ROW(CUT_LIST!$F$6)+1
    ),
    ROWS($F$7:F929)
  ),
"")</f>
        <v/>
      </c>
    </row>
    <row r="930" spans="1:6">
      <c r="A930" t="str" cm="1">
        <f t="array" ref="A930">IF($F930="","",INDEX(CUT_LIST!$A$6:$A$1000,$F930))</f>
        <v/>
      </c>
      <c r="B930" t="str" cm="1">
        <f t="array" ref="B930">IF($F930="","",INDEX(CUT_LIST!$B$6:$B$1000,$F930))</f>
        <v/>
      </c>
      <c r="C930" t="str" cm="1">
        <f t="array" ref="C930">IF($F930="","",INDEX(CUT_LIST!$C$6:$C$1000,$F930))</f>
        <v/>
      </c>
      <c r="D930" t="str">
        <f>IF($F930="","",
  MIN(
    INDEX(CUT_LIST!$D$6:$D$1000,$F930),
    N(INDEX(CUT_LIST!$G$6:$G$1000,$F930))
  )
)</f>
        <v/>
      </c>
      <c r="E930" t="str" cm="1">
        <f t="array" ref="E930">IF($F930="","",INDEX(CUT_LIST!$H$6:$H$1000,$F930))</f>
        <v/>
      </c>
      <c r="F930" t="str" cm="1">
        <f t="array" ref="F930">IFERROR(
  SMALL(
    IF(
      (TRIM(UPPER(CUT_LIST!$F$6:$F$1000))="YES")*(N(CUT_LIST!$G$6:$G$1000)&gt;0),
      ROW(CUT_LIST!$F$6:$F$1000)-ROW(CUT_LIST!$F$6)+1
    ),
    ROWS($F$7:F930)
  ),
"")</f>
        <v/>
      </c>
    </row>
    <row r="931" spans="1:6">
      <c r="A931" t="str" cm="1">
        <f t="array" ref="A931">IF($F931="","",INDEX(CUT_LIST!$A$6:$A$1000,$F931))</f>
        <v/>
      </c>
      <c r="B931" t="str" cm="1">
        <f t="array" ref="B931">IF($F931="","",INDEX(CUT_LIST!$B$6:$B$1000,$F931))</f>
        <v/>
      </c>
      <c r="C931" t="str" cm="1">
        <f t="array" ref="C931">IF($F931="","",INDEX(CUT_LIST!$C$6:$C$1000,$F931))</f>
        <v/>
      </c>
      <c r="D931" t="str">
        <f>IF($F931="","",
  MIN(
    INDEX(CUT_LIST!$D$6:$D$1000,$F931),
    N(INDEX(CUT_LIST!$G$6:$G$1000,$F931))
  )
)</f>
        <v/>
      </c>
      <c r="E931" t="str" cm="1">
        <f t="array" ref="E931">IF($F931="","",INDEX(CUT_LIST!$H$6:$H$1000,$F931))</f>
        <v/>
      </c>
      <c r="F931" t="str" cm="1">
        <f t="array" ref="F931">IFERROR(
  SMALL(
    IF(
      (TRIM(UPPER(CUT_LIST!$F$6:$F$1000))="YES")*(N(CUT_LIST!$G$6:$G$1000)&gt;0),
      ROW(CUT_LIST!$F$6:$F$1000)-ROW(CUT_LIST!$F$6)+1
    ),
    ROWS($F$7:F931)
  ),
"")</f>
        <v/>
      </c>
    </row>
    <row r="932" spans="1:6">
      <c r="A932" t="str" cm="1">
        <f t="array" ref="A932">IF($F932="","",INDEX(CUT_LIST!$A$6:$A$1000,$F932))</f>
        <v/>
      </c>
      <c r="B932" t="str" cm="1">
        <f t="array" ref="B932">IF($F932="","",INDEX(CUT_LIST!$B$6:$B$1000,$F932))</f>
        <v/>
      </c>
      <c r="C932" t="str" cm="1">
        <f t="array" ref="C932">IF($F932="","",INDEX(CUT_LIST!$C$6:$C$1000,$F932))</f>
        <v/>
      </c>
      <c r="D932" t="str">
        <f>IF($F932="","",
  MIN(
    INDEX(CUT_LIST!$D$6:$D$1000,$F932),
    N(INDEX(CUT_LIST!$G$6:$G$1000,$F932))
  )
)</f>
        <v/>
      </c>
      <c r="E932" t="str" cm="1">
        <f t="array" ref="E932">IF($F932="","",INDEX(CUT_LIST!$H$6:$H$1000,$F932))</f>
        <v/>
      </c>
      <c r="F932" t="str" cm="1">
        <f t="array" ref="F932">IFERROR(
  SMALL(
    IF(
      (TRIM(UPPER(CUT_LIST!$F$6:$F$1000))="YES")*(N(CUT_LIST!$G$6:$G$1000)&gt;0),
      ROW(CUT_LIST!$F$6:$F$1000)-ROW(CUT_LIST!$F$6)+1
    ),
    ROWS($F$7:F932)
  ),
"")</f>
        <v/>
      </c>
    </row>
    <row r="933" spans="1:6">
      <c r="A933" t="str" cm="1">
        <f t="array" ref="A933">IF($F933="","",INDEX(CUT_LIST!$A$6:$A$1000,$F933))</f>
        <v/>
      </c>
      <c r="B933" t="str" cm="1">
        <f t="array" ref="B933">IF($F933="","",INDEX(CUT_LIST!$B$6:$B$1000,$F933))</f>
        <v/>
      </c>
      <c r="C933" t="str" cm="1">
        <f t="array" ref="C933">IF($F933="","",INDEX(CUT_LIST!$C$6:$C$1000,$F933))</f>
        <v/>
      </c>
      <c r="D933" t="str">
        <f>IF($F933="","",
  MIN(
    INDEX(CUT_LIST!$D$6:$D$1000,$F933),
    N(INDEX(CUT_LIST!$G$6:$G$1000,$F933))
  )
)</f>
        <v/>
      </c>
      <c r="E933" t="str" cm="1">
        <f t="array" ref="E933">IF($F933="","",INDEX(CUT_LIST!$H$6:$H$1000,$F933))</f>
        <v/>
      </c>
      <c r="F933" t="str" cm="1">
        <f t="array" ref="F933">IFERROR(
  SMALL(
    IF(
      (TRIM(UPPER(CUT_LIST!$F$6:$F$1000))="YES")*(N(CUT_LIST!$G$6:$G$1000)&gt;0),
      ROW(CUT_LIST!$F$6:$F$1000)-ROW(CUT_LIST!$F$6)+1
    ),
    ROWS($F$7:F933)
  ),
"")</f>
        <v/>
      </c>
    </row>
    <row r="934" spans="1:6">
      <c r="A934" t="str" cm="1">
        <f t="array" ref="A934">IF($F934="","",INDEX(CUT_LIST!$A$6:$A$1000,$F934))</f>
        <v/>
      </c>
      <c r="B934" t="str" cm="1">
        <f t="array" ref="B934">IF($F934="","",INDEX(CUT_LIST!$B$6:$B$1000,$F934))</f>
        <v/>
      </c>
      <c r="C934" t="str" cm="1">
        <f t="array" ref="C934">IF($F934="","",INDEX(CUT_LIST!$C$6:$C$1000,$F934))</f>
        <v/>
      </c>
      <c r="D934" t="str">
        <f>IF($F934="","",
  MIN(
    INDEX(CUT_LIST!$D$6:$D$1000,$F934),
    N(INDEX(CUT_LIST!$G$6:$G$1000,$F934))
  )
)</f>
        <v/>
      </c>
      <c r="E934" t="str" cm="1">
        <f t="array" ref="E934">IF($F934="","",INDEX(CUT_LIST!$H$6:$H$1000,$F934))</f>
        <v/>
      </c>
      <c r="F934" t="str" cm="1">
        <f t="array" ref="F934">IFERROR(
  SMALL(
    IF(
      (TRIM(UPPER(CUT_LIST!$F$6:$F$1000))="YES")*(N(CUT_LIST!$G$6:$G$1000)&gt;0),
      ROW(CUT_LIST!$F$6:$F$1000)-ROW(CUT_LIST!$F$6)+1
    ),
    ROWS($F$7:F934)
  ),
"")</f>
        <v/>
      </c>
    </row>
    <row r="935" spans="1:6">
      <c r="A935" t="str" cm="1">
        <f t="array" ref="A935">IF($F935="","",INDEX(CUT_LIST!$A$6:$A$1000,$F935))</f>
        <v/>
      </c>
      <c r="B935" t="str" cm="1">
        <f t="array" ref="B935">IF($F935="","",INDEX(CUT_LIST!$B$6:$B$1000,$F935))</f>
        <v/>
      </c>
      <c r="C935" t="str" cm="1">
        <f t="array" ref="C935">IF($F935="","",INDEX(CUT_LIST!$C$6:$C$1000,$F935))</f>
        <v/>
      </c>
      <c r="D935" t="str">
        <f>IF($F935="","",
  MIN(
    INDEX(CUT_LIST!$D$6:$D$1000,$F935),
    N(INDEX(CUT_LIST!$G$6:$G$1000,$F935))
  )
)</f>
        <v/>
      </c>
      <c r="E935" t="str" cm="1">
        <f t="array" ref="E935">IF($F935="","",INDEX(CUT_LIST!$H$6:$H$1000,$F935))</f>
        <v/>
      </c>
      <c r="F935" t="str" cm="1">
        <f t="array" ref="F935">IFERROR(
  SMALL(
    IF(
      (TRIM(UPPER(CUT_LIST!$F$6:$F$1000))="YES")*(N(CUT_LIST!$G$6:$G$1000)&gt;0),
      ROW(CUT_LIST!$F$6:$F$1000)-ROW(CUT_LIST!$F$6)+1
    ),
    ROWS($F$7:F935)
  ),
"")</f>
        <v/>
      </c>
    </row>
    <row r="936" spans="1:6">
      <c r="A936" t="str" cm="1">
        <f t="array" ref="A936">IF($F936="","",INDEX(CUT_LIST!$A$6:$A$1000,$F936))</f>
        <v/>
      </c>
      <c r="B936" t="str" cm="1">
        <f t="array" ref="B936">IF($F936="","",INDEX(CUT_LIST!$B$6:$B$1000,$F936))</f>
        <v/>
      </c>
      <c r="C936" t="str" cm="1">
        <f t="array" ref="C936">IF($F936="","",INDEX(CUT_LIST!$C$6:$C$1000,$F936))</f>
        <v/>
      </c>
      <c r="D936" t="str">
        <f>IF($F936="","",
  MIN(
    INDEX(CUT_LIST!$D$6:$D$1000,$F936),
    N(INDEX(CUT_LIST!$G$6:$G$1000,$F936))
  )
)</f>
        <v/>
      </c>
      <c r="E936" t="str" cm="1">
        <f t="array" ref="E936">IF($F936="","",INDEX(CUT_LIST!$H$6:$H$1000,$F936))</f>
        <v/>
      </c>
      <c r="F936" t="str" cm="1">
        <f t="array" ref="F936">IFERROR(
  SMALL(
    IF(
      (TRIM(UPPER(CUT_LIST!$F$6:$F$1000))="YES")*(N(CUT_LIST!$G$6:$G$1000)&gt;0),
      ROW(CUT_LIST!$F$6:$F$1000)-ROW(CUT_LIST!$F$6)+1
    ),
    ROWS($F$7:F936)
  ),
"")</f>
        <v/>
      </c>
    </row>
    <row r="937" spans="1:6">
      <c r="A937" t="str" cm="1">
        <f t="array" ref="A937">IF($F937="","",INDEX(CUT_LIST!$A$6:$A$1000,$F937))</f>
        <v/>
      </c>
      <c r="B937" t="str" cm="1">
        <f t="array" ref="B937">IF($F937="","",INDEX(CUT_LIST!$B$6:$B$1000,$F937))</f>
        <v/>
      </c>
      <c r="C937" t="str" cm="1">
        <f t="array" ref="C937">IF($F937="","",INDEX(CUT_LIST!$C$6:$C$1000,$F937))</f>
        <v/>
      </c>
      <c r="D937" t="str">
        <f>IF($F937="","",
  MIN(
    INDEX(CUT_LIST!$D$6:$D$1000,$F937),
    N(INDEX(CUT_LIST!$G$6:$G$1000,$F937))
  )
)</f>
        <v/>
      </c>
      <c r="E937" t="str" cm="1">
        <f t="array" ref="E937">IF($F937="","",INDEX(CUT_LIST!$H$6:$H$1000,$F937))</f>
        <v/>
      </c>
      <c r="F937" t="str" cm="1">
        <f t="array" ref="F937">IFERROR(
  SMALL(
    IF(
      (TRIM(UPPER(CUT_LIST!$F$6:$F$1000))="YES")*(N(CUT_LIST!$G$6:$G$1000)&gt;0),
      ROW(CUT_LIST!$F$6:$F$1000)-ROW(CUT_LIST!$F$6)+1
    ),
    ROWS($F$7:F937)
  ),
"")</f>
        <v/>
      </c>
    </row>
    <row r="938" spans="1:6">
      <c r="A938" t="str" cm="1">
        <f t="array" ref="A938">IF($F938="","",INDEX(CUT_LIST!$A$6:$A$1000,$F938))</f>
        <v/>
      </c>
      <c r="B938" t="str" cm="1">
        <f t="array" ref="B938">IF($F938="","",INDEX(CUT_LIST!$B$6:$B$1000,$F938))</f>
        <v/>
      </c>
      <c r="C938" t="str" cm="1">
        <f t="array" ref="C938">IF($F938="","",INDEX(CUT_LIST!$C$6:$C$1000,$F938))</f>
        <v/>
      </c>
      <c r="D938" t="str">
        <f>IF($F938="","",
  MIN(
    INDEX(CUT_LIST!$D$6:$D$1000,$F938),
    N(INDEX(CUT_LIST!$G$6:$G$1000,$F938))
  )
)</f>
        <v/>
      </c>
      <c r="E938" t="str" cm="1">
        <f t="array" ref="E938">IF($F938="","",INDEX(CUT_LIST!$H$6:$H$1000,$F938))</f>
        <v/>
      </c>
      <c r="F938" t="str" cm="1">
        <f t="array" ref="F938">IFERROR(
  SMALL(
    IF(
      (TRIM(UPPER(CUT_LIST!$F$6:$F$1000))="YES")*(N(CUT_LIST!$G$6:$G$1000)&gt;0),
      ROW(CUT_LIST!$F$6:$F$1000)-ROW(CUT_LIST!$F$6)+1
    ),
    ROWS($F$7:F938)
  ),
"")</f>
        <v/>
      </c>
    </row>
    <row r="939" spans="1:6">
      <c r="A939" t="str" cm="1">
        <f t="array" ref="A939">IF($F939="","",INDEX(CUT_LIST!$A$6:$A$1000,$F939))</f>
        <v/>
      </c>
      <c r="B939" t="str" cm="1">
        <f t="array" ref="B939">IF($F939="","",INDEX(CUT_LIST!$B$6:$B$1000,$F939))</f>
        <v/>
      </c>
      <c r="C939" t="str" cm="1">
        <f t="array" ref="C939">IF($F939="","",INDEX(CUT_LIST!$C$6:$C$1000,$F939))</f>
        <v/>
      </c>
      <c r="D939" t="str">
        <f>IF($F939="","",
  MIN(
    INDEX(CUT_LIST!$D$6:$D$1000,$F939),
    N(INDEX(CUT_LIST!$G$6:$G$1000,$F939))
  )
)</f>
        <v/>
      </c>
      <c r="E939" t="str" cm="1">
        <f t="array" ref="E939">IF($F939="","",INDEX(CUT_LIST!$H$6:$H$1000,$F939))</f>
        <v/>
      </c>
      <c r="F939" t="str" cm="1">
        <f t="array" ref="F939">IFERROR(
  SMALL(
    IF(
      (TRIM(UPPER(CUT_LIST!$F$6:$F$1000))="YES")*(N(CUT_LIST!$G$6:$G$1000)&gt;0),
      ROW(CUT_LIST!$F$6:$F$1000)-ROW(CUT_LIST!$F$6)+1
    ),
    ROWS($F$7:F939)
  ),
"")</f>
        <v/>
      </c>
    </row>
    <row r="940" spans="1:6">
      <c r="A940" t="str" cm="1">
        <f t="array" ref="A940">IF($F940="","",INDEX(CUT_LIST!$A$6:$A$1000,$F940))</f>
        <v/>
      </c>
      <c r="B940" t="str" cm="1">
        <f t="array" ref="B940">IF($F940="","",INDEX(CUT_LIST!$B$6:$B$1000,$F940))</f>
        <v/>
      </c>
      <c r="C940" t="str" cm="1">
        <f t="array" ref="C940">IF($F940="","",INDEX(CUT_LIST!$C$6:$C$1000,$F940))</f>
        <v/>
      </c>
      <c r="D940" t="str">
        <f>IF($F940="","",
  MIN(
    INDEX(CUT_LIST!$D$6:$D$1000,$F940),
    N(INDEX(CUT_LIST!$G$6:$G$1000,$F940))
  )
)</f>
        <v/>
      </c>
      <c r="E940" t="str" cm="1">
        <f t="array" ref="E940">IF($F940="","",INDEX(CUT_LIST!$H$6:$H$1000,$F940))</f>
        <v/>
      </c>
      <c r="F940" t="str" cm="1">
        <f t="array" ref="F940">IFERROR(
  SMALL(
    IF(
      (TRIM(UPPER(CUT_LIST!$F$6:$F$1000))="YES")*(N(CUT_LIST!$G$6:$G$1000)&gt;0),
      ROW(CUT_LIST!$F$6:$F$1000)-ROW(CUT_LIST!$F$6)+1
    ),
    ROWS($F$7:F940)
  ),
"")</f>
        <v/>
      </c>
    </row>
    <row r="941" spans="1:6">
      <c r="A941" t="str" cm="1">
        <f t="array" ref="A941">IF($F941="","",INDEX(CUT_LIST!$A$6:$A$1000,$F941))</f>
        <v/>
      </c>
      <c r="B941" t="str" cm="1">
        <f t="array" ref="B941">IF($F941="","",INDEX(CUT_LIST!$B$6:$B$1000,$F941))</f>
        <v/>
      </c>
      <c r="C941" t="str" cm="1">
        <f t="array" ref="C941">IF($F941="","",INDEX(CUT_LIST!$C$6:$C$1000,$F941))</f>
        <v/>
      </c>
      <c r="D941" t="str">
        <f>IF($F941="","",
  MIN(
    INDEX(CUT_LIST!$D$6:$D$1000,$F941),
    N(INDEX(CUT_LIST!$G$6:$G$1000,$F941))
  )
)</f>
        <v/>
      </c>
      <c r="E941" t="str" cm="1">
        <f t="array" ref="E941">IF($F941="","",INDEX(CUT_LIST!$H$6:$H$1000,$F941))</f>
        <v/>
      </c>
      <c r="F941" t="str" cm="1">
        <f t="array" ref="F941">IFERROR(
  SMALL(
    IF(
      (TRIM(UPPER(CUT_LIST!$F$6:$F$1000))="YES")*(N(CUT_LIST!$G$6:$G$1000)&gt;0),
      ROW(CUT_LIST!$F$6:$F$1000)-ROW(CUT_LIST!$F$6)+1
    ),
    ROWS($F$7:F941)
  ),
"")</f>
        <v/>
      </c>
    </row>
    <row r="942" spans="1:6">
      <c r="A942" t="str" cm="1">
        <f t="array" ref="A942">IF($F942="","",INDEX(CUT_LIST!$A$6:$A$1000,$F942))</f>
        <v/>
      </c>
      <c r="B942" t="str" cm="1">
        <f t="array" ref="B942">IF($F942="","",INDEX(CUT_LIST!$B$6:$B$1000,$F942))</f>
        <v/>
      </c>
      <c r="C942" t="str" cm="1">
        <f t="array" ref="C942">IF($F942="","",INDEX(CUT_LIST!$C$6:$C$1000,$F942))</f>
        <v/>
      </c>
      <c r="D942" t="str">
        <f>IF($F942="","",
  MIN(
    INDEX(CUT_LIST!$D$6:$D$1000,$F942),
    N(INDEX(CUT_LIST!$G$6:$G$1000,$F942))
  )
)</f>
        <v/>
      </c>
      <c r="E942" t="str" cm="1">
        <f t="array" ref="E942">IF($F942="","",INDEX(CUT_LIST!$H$6:$H$1000,$F942))</f>
        <v/>
      </c>
      <c r="F942" t="str" cm="1">
        <f t="array" ref="F942">IFERROR(
  SMALL(
    IF(
      (TRIM(UPPER(CUT_LIST!$F$6:$F$1000))="YES")*(N(CUT_LIST!$G$6:$G$1000)&gt;0),
      ROW(CUT_LIST!$F$6:$F$1000)-ROW(CUT_LIST!$F$6)+1
    ),
    ROWS($F$7:F942)
  ),
"")</f>
        <v/>
      </c>
    </row>
    <row r="943" spans="1:6">
      <c r="A943" t="str" cm="1">
        <f t="array" ref="A943">IF($F943="","",INDEX(CUT_LIST!$A$6:$A$1000,$F943))</f>
        <v/>
      </c>
      <c r="B943" t="str" cm="1">
        <f t="array" ref="B943">IF($F943="","",INDEX(CUT_LIST!$B$6:$B$1000,$F943))</f>
        <v/>
      </c>
      <c r="C943" t="str" cm="1">
        <f t="array" ref="C943">IF($F943="","",INDEX(CUT_LIST!$C$6:$C$1000,$F943))</f>
        <v/>
      </c>
      <c r="D943" t="str">
        <f>IF($F943="","",
  MIN(
    INDEX(CUT_LIST!$D$6:$D$1000,$F943),
    N(INDEX(CUT_LIST!$G$6:$G$1000,$F943))
  )
)</f>
        <v/>
      </c>
      <c r="E943" t="str" cm="1">
        <f t="array" ref="E943">IF($F943="","",INDEX(CUT_LIST!$H$6:$H$1000,$F943))</f>
        <v/>
      </c>
      <c r="F943" t="str" cm="1">
        <f t="array" ref="F943">IFERROR(
  SMALL(
    IF(
      (TRIM(UPPER(CUT_LIST!$F$6:$F$1000))="YES")*(N(CUT_LIST!$G$6:$G$1000)&gt;0),
      ROW(CUT_LIST!$F$6:$F$1000)-ROW(CUT_LIST!$F$6)+1
    ),
    ROWS($F$7:F943)
  ),
"")</f>
        <v/>
      </c>
    </row>
    <row r="944" spans="1:6">
      <c r="A944" t="str" cm="1">
        <f t="array" ref="A944">IF($F944="","",INDEX(CUT_LIST!$A$6:$A$1000,$F944))</f>
        <v/>
      </c>
      <c r="B944" t="str" cm="1">
        <f t="array" ref="B944">IF($F944="","",INDEX(CUT_LIST!$B$6:$B$1000,$F944))</f>
        <v/>
      </c>
      <c r="C944" t="str" cm="1">
        <f t="array" ref="C944">IF($F944="","",INDEX(CUT_LIST!$C$6:$C$1000,$F944))</f>
        <v/>
      </c>
      <c r="D944" t="str">
        <f>IF($F944="","",
  MIN(
    INDEX(CUT_LIST!$D$6:$D$1000,$F944),
    N(INDEX(CUT_LIST!$G$6:$G$1000,$F944))
  )
)</f>
        <v/>
      </c>
      <c r="E944" t="str" cm="1">
        <f t="array" ref="E944">IF($F944="","",INDEX(CUT_LIST!$H$6:$H$1000,$F944))</f>
        <v/>
      </c>
      <c r="F944" t="str" cm="1">
        <f t="array" ref="F944">IFERROR(
  SMALL(
    IF(
      (TRIM(UPPER(CUT_LIST!$F$6:$F$1000))="YES")*(N(CUT_LIST!$G$6:$G$1000)&gt;0),
      ROW(CUT_LIST!$F$6:$F$1000)-ROW(CUT_LIST!$F$6)+1
    ),
    ROWS($F$7:F944)
  ),
"")</f>
        <v/>
      </c>
    </row>
    <row r="945" spans="1:6">
      <c r="A945" t="str" cm="1">
        <f t="array" ref="A945">IF($F945="","",INDEX(CUT_LIST!$A$6:$A$1000,$F945))</f>
        <v/>
      </c>
      <c r="B945" t="str" cm="1">
        <f t="array" ref="B945">IF($F945="","",INDEX(CUT_LIST!$B$6:$B$1000,$F945))</f>
        <v/>
      </c>
      <c r="C945" t="str" cm="1">
        <f t="array" ref="C945">IF($F945="","",INDEX(CUT_LIST!$C$6:$C$1000,$F945))</f>
        <v/>
      </c>
      <c r="D945" t="str">
        <f>IF($F945="","",
  MIN(
    INDEX(CUT_LIST!$D$6:$D$1000,$F945),
    N(INDEX(CUT_LIST!$G$6:$G$1000,$F945))
  )
)</f>
        <v/>
      </c>
      <c r="E945" t="str" cm="1">
        <f t="array" ref="E945">IF($F945="","",INDEX(CUT_LIST!$H$6:$H$1000,$F945))</f>
        <v/>
      </c>
      <c r="F945" t="str" cm="1">
        <f t="array" ref="F945">IFERROR(
  SMALL(
    IF(
      (TRIM(UPPER(CUT_LIST!$F$6:$F$1000))="YES")*(N(CUT_LIST!$G$6:$G$1000)&gt;0),
      ROW(CUT_LIST!$F$6:$F$1000)-ROW(CUT_LIST!$F$6)+1
    ),
    ROWS($F$7:F945)
  ),
"")</f>
        <v/>
      </c>
    </row>
    <row r="946" spans="1:6">
      <c r="A946" t="str" cm="1">
        <f t="array" ref="A946">IF($F946="","",INDEX(CUT_LIST!$A$6:$A$1000,$F946))</f>
        <v/>
      </c>
      <c r="B946" t="str" cm="1">
        <f t="array" ref="B946">IF($F946="","",INDEX(CUT_LIST!$B$6:$B$1000,$F946))</f>
        <v/>
      </c>
      <c r="C946" t="str" cm="1">
        <f t="array" ref="C946">IF($F946="","",INDEX(CUT_LIST!$C$6:$C$1000,$F946))</f>
        <v/>
      </c>
      <c r="D946" t="str">
        <f>IF($F946="","",
  MIN(
    INDEX(CUT_LIST!$D$6:$D$1000,$F946),
    N(INDEX(CUT_LIST!$G$6:$G$1000,$F946))
  )
)</f>
        <v/>
      </c>
      <c r="E946" t="str" cm="1">
        <f t="array" ref="E946">IF($F946="","",INDEX(CUT_LIST!$H$6:$H$1000,$F946))</f>
        <v/>
      </c>
      <c r="F946" t="str" cm="1">
        <f t="array" ref="F946">IFERROR(
  SMALL(
    IF(
      (TRIM(UPPER(CUT_LIST!$F$6:$F$1000))="YES")*(N(CUT_LIST!$G$6:$G$1000)&gt;0),
      ROW(CUT_LIST!$F$6:$F$1000)-ROW(CUT_LIST!$F$6)+1
    ),
    ROWS($F$7:F946)
  ),
"")</f>
        <v/>
      </c>
    </row>
    <row r="947" spans="1:6">
      <c r="A947" t="str" cm="1">
        <f t="array" ref="A947">IF($F947="","",INDEX(CUT_LIST!$A$6:$A$1000,$F947))</f>
        <v/>
      </c>
      <c r="B947" t="str" cm="1">
        <f t="array" ref="B947">IF($F947="","",INDEX(CUT_LIST!$B$6:$B$1000,$F947))</f>
        <v/>
      </c>
      <c r="C947" t="str" cm="1">
        <f t="array" ref="C947">IF($F947="","",INDEX(CUT_LIST!$C$6:$C$1000,$F947))</f>
        <v/>
      </c>
      <c r="D947" t="str">
        <f>IF($F947="","",
  MIN(
    INDEX(CUT_LIST!$D$6:$D$1000,$F947),
    N(INDEX(CUT_LIST!$G$6:$G$1000,$F947))
  )
)</f>
        <v/>
      </c>
      <c r="E947" t="str" cm="1">
        <f t="array" ref="E947">IF($F947="","",INDEX(CUT_LIST!$H$6:$H$1000,$F947))</f>
        <v/>
      </c>
      <c r="F947" t="str" cm="1">
        <f t="array" ref="F947">IFERROR(
  SMALL(
    IF(
      (TRIM(UPPER(CUT_LIST!$F$6:$F$1000))="YES")*(N(CUT_LIST!$G$6:$G$1000)&gt;0),
      ROW(CUT_LIST!$F$6:$F$1000)-ROW(CUT_LIST!$F$6)+1
    ),
    ROWS($F$7:F947)
  ),
"")</f>
        <v/>
      </c>
    </row>
    <row r="948" spans="1:6">
      <c r="A948" t="str" cm="1">
        <f t="array" ref="A948">IF($F948="","",INDEX(CUT_LIST!$A$6:$A$1000,$F948))</f>
        <v/>
      </c>
      <c r="B948" t="str" cm="1">
        <f t="array" ref="B948">IF($F948="","",INDEX(CUT_LIST!$B$6:$B$1000,$F948))</f>
        <v/>
      </c>
      <c r="C948" t="str" cm="1">
        <f t="array" ref="C948">IF($F948="","",INDEX(CUT_LIST!$C$6:$C$1000,$F948))</f>
        <v/>
      </c>
      <c r="D948" t="str">
        <f>IF($F948="","",
  MIN(
    INDEX(CUT_LIST!$D$6:$D$1000,$F948),
    N(INDEX(CUT_LIST!$G$6:$G$1000,$F948))
  )
)</f>
        <v/>
      </c>
      <c r="E948" t="str" cm="1">
        <f t="array" ref="E948">IF($F948="","",INDEX(CUT_LIST!$H$6:$H$1000,$F948))</f>
        <v/>
      </c>
      <c r="F948" t="str" cm="1">
        <f t="array" ref="F948">IFERROR(
  SMALL(
    IF(
      (TRIM(UPPER(CUT_LIST!$F$6:$F$1000))="YES")*(N(CUT_LIST!$G$6:$G$1000)&gt;0),
      ROW(CUT_LIST!$F$6:$F$1000)-ROW(CUT_LIST!$F$6)+1
    ),
    ROWS($F$7:F948)
  ),
"")</f>
        <v/>
      </c>
    </row>
    <row r="949" spans="1:6">
      <c r="A949" t="str" cm="1">
        <f t="array" ref="A949">IF($F949="","",INDEX(CUT_LIST!$A$6:$A$1000,$F949))</f>
        <v/>
      </c>
      <c r="B949" t="str" cm="1">
        <f t="array" ref="B949">IF($F949="","",INDEX(CUT_LIST!$B$6:$B$1000,$F949))</f>
        <v/>
      </c>
      <c r="C949" t="str" cm="1">
        <f t="array" ref="C949">IF($F949="","",INDEX(CUT_LIST!$C$6:$C$1000,$F949))</f>
        <v/>
      </c>
      <c r="D949" t="str">
        <f>IF($F949="","",
  MIN(
    INDEX(CUT_LIST!$D$6:$D$1000,$F949),
    N(INDEX(CUT_LIST!$G$6:$G$1000,$F949))
  )
)</f>
        <v/>
      </c>
      <c r="E949" t="str" cm="1">
        <f t="array" ref="E949">IF($F949="","",INDEX(CUT_LIST!$H$6:$H$1000,$F949))</f>
        <v/>
      </c>
      <c r="F949" t="str" cm="1">
        <f t="array" ref="F949">IFERROR(
  SMALL(
    IF(
      (TRIM(UPPER(CUT_LIST!$F$6:$F$1000))="YES")*(N(CUT_LIST!$G$6:$G$1000)&gt;0),
      ROW(CUT_LIST!$F$6:$F$1000)-ROW(CUT_LIST!$F$6)+1
    ),
    ROWS($F$7:F949)
  ),
"")</f>
        <v/>
      </c>
    </row>
    <row r="950" spans="1:6">
      <c r="A950" t="str" cm="1">
        <f t="array" ref="A950">IF($F950="","",INDEX(CUT_LIST!$A$6:$A$1000,$F950))</f>
        <v/>
      </c>
      <c r="B950" t="str" cm="1">
        <f t="array" ref="B950">IF($F950="","",INDEX(CUT_LIST!$B$6:$B$1000,$F950))</f>
        <v/>
      </c>
      <c r="C950" t="str" cm="1">
        <f t="array" ref="C950">IF($F950="","",INDEX(CUT_LIST!$C$6:$C$1000,$F950))</f>
        <v/>
      </c>
      <c r="D950" t="str">
        <f>IF($F950="","",
  MIN(
    INDEX(CUT_LIST!$D$6:$D$1000,$F950),
    N(INDEX(CUT_LIST!$G$6:$G$1000,$F950))
  )
)</f>
        <v/>
      </c>
      <c r="E950" t="str" cm="1">
        <f t="array" ref="E950">IF($F950="","",INDEX(CUT_LIST!$H$6:$H$1000,$F950))</f>
        <v/>
      </c>
      <c r="F950" t="str" cm="1">
        <f t="array" ref="F950">IFERROR(
  SMALL(
    IF(
      (TRIM(UPPER(CUT_LIST!$F$6:$F$1000))="YES")*(N(CUT_LIST!$G$6:$G$1000)&gt;0),
      ROW(CUT_LIST!$F$6:$F$1000)-ROW(CUT_LIST!$F$6)+1
    ),
    ROWS($F$7:F950)
  ),
"")</f>
        <v/>
      </c>
    </row>
    <row r="951" spans="1:6">
      <c r="A951" t="str" cm="1">
        <f t="array" ref="A951">IF($F951="","",INDEX(CUT_LIST!$A$6:$A$1000,$F951))</f>
        <v/>
      </c>
      <c r="B951" t="str" cm="1">
        <f t="array" ref="B951">IF($F951="","",INDEX(CUT_LIST!$B$6:$B$1000,$F951))</f>
        <v/>
      </c>
      <c r="C951" t="str" cm="1">
        <f t="array" ref="C951">IF($F951="","",INDEX(CUT_LIST!$C$6:$C$1000,$F951))</f>
        <v/>
      </c>
      <c r="D951" t="str">
        <f>IF($F951="","",
  MIN(
    INDEX(CUT_LIST!$D$6:$D$1000,$F951),
    N(INDEX(CUT_LIST!$G$6:$G$1000,$F951))
  )
)</f>
        <v/>
      </c>
      <c r="E951" t="str" cm="1">
        <f t="array" ref="E951">IF($F951="","",INDEX(CUT_LIST!$H$6:$H$1000,$F951))</f>
        <v/>
      </c>
      <c r="F951" t="str" cm="1">
        <f t="array" ref="F951">IFERROR(
  SMALL(
    IF(
      (TRIM(UPPER(CUT_LIST!$F$6:$F$1000))="YES")*(N(CUT_LIST!$G$6:$G$1000)&gt;0),
      ROW(CUT_LIST!$F$6:$F$1000)-ROW(CUT_LIST!$F$6)+1
    ),
    ROWS($F$7:F951)
  ),
"")</f>
        <v/>
      </c>
    </row>
    <row r="952" spans="1:6">
      <c r="A952" t="str" cm="1">
        <f t="array" ref="A952">IF($F952="","",INDEX(CUT_LIST!$A$6:$A$1000,$F952))</f>
        <v/>
      </c>
      <c r="B952" t="str" cm="1">
        <f t="array" ref="B952">IF($F952="","",INDEX(CUT_LIST!$B$6:$B$1000,$F952))</f>
        <v/>
      </c>
      <c r="C952" t="str" cm="1">
        <f t="array" ref="C952">IF($F952="","",INDEX(CUT_LIST!$C$6:$C$1000,$F952))</f>
        <v/>
      </c>
      <c r="D952" t="str">
        <f>IF($F952="","",
  MIN(
    INDEX(CUT_LIST!$D$6:$D$1000,$F952),
    N(INDEX(CUT_LIST!$G$6:$G$1000,$F952))
  )
)</f>
        <v/>
      </c>
      <c r="E952" t="str" cm="1">
        <f t="array" ref="E952">IF($F952="","",INDEX(CUT_LIST!$H$6:$H$1000,$F952))</f>
        <v/>
      </c>
      <c r="F952" t="str" cm="1">
        <f t="array" ref="F952">IFERROR(
  SMALL(
    IF(
      (TRIM(UPPER(CUT_LIST!$F$6:$F$1000))="YES")*(N(CUT_LIST!$G$6:$G$1000)&gt;0),
      ROW(CUT_LIST!$F$6:$F$1000)-ROW(CUT_LIST!$F$6)+1
    ),
    ROWS($F$7:F952)
  ),
"")</f>
        <v/>
      </c>
    </row>
    <row r="953" spans="1:6">
      <c r="A953" t="str" cm="1">
        <f t="array" ref="A953">IF($F953="","",INDEX(CUT_LIST!$A$6:$A$1000,$F953))</f>
        <v/>
      </c>
      <c r="B953" t="str" cm="1">
        <f t="array" ref="B953">IF($F953="","",INDEX(CUT_LIST!$B$6:$B$1000,$F953))</f>
        <v/>
      </c>
      <c r="C953" t="str" cm="1">
        <f t="array" ref="C953">IF($F953="","",INDEX(CUT_LIST!$C$6:$C$1000,$F953))</f>
        <v/>
      </c>
      <c r="D953" t="str">
        <f>IF($F953="","",
  MIN(
    INDEX(CUT_LIST!$D$6:$D$1000,$F953),
    N(INDEX(CUT_LIST!$G$6:$G$1000,$F953))
  )
)</f>
        <v/>
      </c>
      <c r="E953" t="str" cm="1">
        <f t="array" ref="E953">IF($F953="","",INDEX(CUT_LIST!$H$6:$H$1000,$F953))</f>
        <v/>
      </c>
      <c r="F953" t="str" cm="1">
        <f t="array" ref="F953">IFERROR(
  SMALL(
    IF(
      (TRIM(UPPER(CUT_LIST!$F$6:$F$1000))="YES")*(N(CUT_LIST!$G$6:$G$1000)&gt;0),
      ROW(CUT_LIST!$F$6:$F$1000)-ROW(CUT_LIST!$F$6)+1
    ),
    ROWS($F$7:F953)
  ),
"")</f>
        <v/>
      </c>
    </row>
    <row r="954" spans="1:6">
      <c r="A954" t="str" cm="1">
        <f t="array" ref="A954">IF($F954="","",INDEX(CUT_LIST!$A$6:$A$1000,$F954))</f>
        <v/>
      </c>
      <c r="B954" t="str" cm="1">
        <f t="array" ref="B954">IF($F954="","",INDEX(CUT_LIST!$B$6:$B$1000,$F954))</f>
        <v/>
      </c>
      <c r="C954" t="str" cm="1">
        <f t="array" ref="C954">IF($F954="","",INDEX(CUT_LIST!$C$6:$C$1000,$F954))</f>
        <v/>
      </c>
      <c r="D954" t="str">
        <f>IF($F954="","",
  MIN(
    INDEX(CUT_LIST!$D$6:$D$1000,$F954),
    N(INDEX(CUT_LIST!$G$6:$G$1000,$F954))
  )
)</f>
        <v/>
      </c>
      <c r="E954" t="str" cm="1">
        <f t="array" ref="E954">IF($F954="","",INDEX(CUT_LIST!$H$6:$H$1000,$F954))</f>
        <v/>
      </c>
      <c r="F954" t="str" cm="1">
        <f t="array" ref="F954">IFERROR(
  SMALL(
    IF(
      (TRIM(UPPER(CUT_LIST!$F$6:$F$1000))="YES")*(N(CUT_LIST!$G$6:$G$1000)&gt;0),
      ROW(CUT_LIST!$F$6:$F$1000)-ROW(CUT_LIST!$F$6)+1
    ),
    ROWS($F$7:F954)
  ),
"")</f>
        <v/>
      </c>
    </row>
    <row r="955" spans="1:6">
      <c r="A955" t="str" cm="1">
        <f t="array" ref="A955">IF($F955="","",INDEX(CUT_LIST!$A$6:$A$1000,$F955))</f>
        <v/>
      </c>
      <c r="B955" t="str" cm="1">
        <f t="array" ref="B955">IF($F955="","",INDEX(CUT_LIST!$B$6:$B$1000,$F955))</f>
        <v/>
      </c>
      <c r="C955" t="str" cm="1">
        <f t="array" ref="C955">IF($F955="","",INDEX(CUT_LIST!$C$6:$C$1000,$F955))</f>
        <v/>
      </c>
      <c r="D955" t="str">
        <f>IF($F955="","",
  MIN(
    INDEX(CUT_LIST!$D$6:$D$1000,$F955),
    N(INDEX(CUT_LIST!$G$6:$G$1000,$F955))
  )
)</f>
        <v/>
      </c>
      <c r="E955" t="str" cm="1">
        <f t="array" ref="E955">IF($F955="","",INDEX(CUT_LIST!$H$6:$H$1000,$F955))</f>
        <v/>
      </c>
      <c r="F955" t="str" cm="1">
        <f t="array" ref="F955">IFERROR(
  SMALL(
    IF(
      (TRIM(UPPER(CUT_LIST!$F$6:$F$1000))="YES")*(N(CUT_LIST!$G$6:$G$1000)&gt;0),
      ROW(CUT_LIST!$F$6:$F$1000)-ROW(CUT_LIST!$F$6)+1
    ),
    ROWS($F$7:F955)
  ),
"")</f>
        <v/>
      </c>
    </row>
    <row r="956" spans="1:6">
      <c r="A956" t="str" cm="1">
        <f t="array" ref="A956">IF($F956="","",INDEX(CUT_LIST!$A$6:$A$1000,$F956))</f>
        <v/>
      </c>
      <c r="B956" t="str" cm="1">
        <f t="array" ref="B956">IF($F956="","",INDEX(CUT_LIST!$B$6:$B$1000,$F956))</f>
        <v/>
      </c>
      <c r="C956" t="str" cm="1">
        <f t="array" ref="C956">IF($F956="","",INDEX(CUT_LIST!$C$6:$C$1000,$F956))</f>
        <v/>
      </c>
      <c r="D956" t="str">
        <f>IF($F956="","",
  MIN(
    INDEX(CUT_LIST!$D$6:$D$1000,$F956),
    N(INDEX(CUT_LIST!$G$6:$G$1000,$F956))
  )
)</f>
        <v/>
      </c>
      <c r="E956" t="str" cm="1">
        <f t="array" ref="E956">IF($F956="","",INDEX(CUT_LIST!$H$6:$H$1000,$F956))</f>
        <v/>
      </c>
      <c r="F956" t="str" cm="1">
        <f t="array" ref="F956">IFERROR(
  SMALL(
    IF(
      (TRIM(UPPER(CUT_LIST!$F$6:$F$1000))="YES")*(N(CUT_LIST!$G$6:$G$1000)&gt;0),
      ROW(CUT_LIST!$F$6:$F$1000)-ROW(CUT_LIST!$F$6)+1
    ),
    ROWS($F$7:F956)
  ),
"")</f>
        <v/>
      </c>
    </row>
    <row r="957" spans="1:6">
      <c r="A957" t="str" cm="1">
        <f t="array" ref="A957">IF($F957="","",INDEX(CUT_LIST!$A$6:$A$1000,$F957))</f>
        <v/>
      </c>
      <c r="B957" t="str" cm="1">
        <f t="array" ref="B957">IF($F957="","",INDEX(CUT_LIST!$B$6:$B$1000,$F957))</f>
        <v/>
      </c>
      <c r="C957" t="str" cm="1">
        <f t="array" ref="C957">IF($F957="","",INDEX(CUT_LIST!$C$6:$C$1000,$F957))</f>
        <v/>
      </c>
      <c r="D957" t="str">
        <f>IF($F957="","",
  MIN(
    INDEX(CUT_LIST!$D$6:$D$1000,$F957),
    N(INDEX(CUT_LIST!$G$6:$G$1000,$F957))
  )
)</f>
        <v/>
      </c>
      <c r="E957" t="str" cm="1">
        <f t="array" ref="E957">IF($F957="","",INDEX(CUT_LIST!$H$6:$H$1000,$F957))</f>
        <v/>
      </c>
      <c r="F957" t="str" cm="1">
        <f t="array" ref="F957">IFERROR(
  SMALL(
    IF(
      (TRIM(UPPER(CUT_LIST!$F$6:$F$1000))="YES")*(N(CUT_LIST!$G$6:$G$1000)&gt;0),
      ROW(CUT_LIST!$F$6:$F$1000)-ROW(CUT_LIST!$F$6)+1
    ),
    ROWS($F$7:F957)
  ),
"")</f>
        <v/>
      </c>
    </row>
    <row r="958" spans="1:6">
      <c r="A958" t="str" cm="1">
        <f t="array" ref="A958">IF($F958="","",INDEX(CUT_LIST!$A$6:$A$1000,$F958))</f>
        <v/>
      </c>
      <c r="B958" t="str" cm="1">
        <f t="array" ref="B958">IF($F958="","",INDEX(CUT_LIST!$B$6:$B$1000,$F958))</f>
        <v/>
      </c>
      <c r="C958" t="str" cm="1">
        <f t="array" ref="C958">IF($F958="","",INDEX(CUT_LIST!$C$6:$C$1000,$F958))</f>
        <v/>
      </c>
      <c r="D958" t="str">
        <f>IF($F958="","",
  MIN(
    INDEX(CUT_LIST!$D$6:$D$1000,$F958),
    N(INDEX(CUT_LIST!$G$6:$G$1000,$F958))
  )
)</f>
        <v/>
      </c>
      <c r="E958" t="str" cm="1">
        <f t="array" ref="E958">IF($F958="","",INDEX(CUT_LIST!$H$6:$H$1000,$F958))</f>
        <v/>
      </c>
      <c r="F958" t="str" cm="1">
        <f t="array" ref="F958">IFERROR(
  SMALL(
    IF(
      (TRIM(UPPER(CUT_LIST!$F$6:$F$1000))="YES")*(N(CUT_LIST!$G$6:$G$1000)&gt;0),
      ROW(CUT_LIST!$F$6:$F$1000)-ROW(CUT_LIST!$F$6)+1
    ),
    ROWS($F$7:F958)
  ),
"")</f>
        <v/>
      </c>
    </row>
    <row r="959" spans="1:6">
      <c r="A959" t="str" cm="1">
        <f t="array" ref="A959">IF($F959="","",INDEX(CUT_LIST!$A$6:$A$1000,$F959))</f>
        <v/>
      </c>
      <c r="B959" t="str" cm="1">
        <f t="array" ref="B959">IF($F959="","",INDEX(CUT_LIST!$B$6:$B$1000,$F959))</f>
        <v/>
      </c>
      <c r="C959" t="str" cm="1">
        <f t="array" ref="C959">IF($F959="","",INDEX(CUT_LIST!$C$6:$C$1000,$F959))</f>
        <v/>
      </c>
      <c r="D959" t="str">
        <f>IF($F959="","",
  MIN(
    INDEX(CUT_LIST!$D$6:$D$1000,$F959),
    N(INDEX(CUT_LIST!$G$6:$G$1000,$F959))
  )
)</f>
        <v/>
      </c>
      <c r="E959" t="str" cm="1">
        <f t="array" ref="E959">IF($F959="","",INDEX(CUT_LIST!$H$6:$H$1000,$F959))</f>
        <v/>
      </c>
      <c r="F959" t="str" cm="1">
        <f t="array" ref="F959">IFERROR(
  SMALL(
    IF(
      (TRIM(UPPER(CUT_LIST!$F$6:$F$1000))="YES")*(N(CUT_LIST!$G$6:$G$1000)&gt;0),
      ROW(CUT_LIST!$F$6:$F$1000)-ROW(CUT_LIST!$F$6)+1
    ),
    ROWS($F$7:F959)
  ),
"")</f>
        <v/>
      </c>
    </row>
    <row r="960" spans="1:6">
      <c r="A960" t="str" cm="1">
        <f t="array" ref="A960">IF($F960="","",INDEX(CUT_LIST!$A$6:$A$1000,$F960))</f>
        <v/>
      </c>
      <c r="B960" t="str" cm="1">
        <f t="array" ref="B960">IF($F960="","",INDEX(CUT_LIST!$B$6:$B$1000,$F960))</f>
        <v/>
      </c>
      <c r="C960" t="str" cm="1">
        <f t="array" ref="C960">IF($F960="","",INDEX(CUT_LIST!$C$6:$C$1000,$F960))</f>
        <v/>
      </c>
      <c r="D960" t="str">
        <f>IF($F960="","",
  MIN(
    INDEX(CUT_LIST!$D$6:$D$1000,$F960),
    N(INDEX(CUT_LIST!$G$6:$G$1000,$F960))
  )
)</f>
        <v/>
      </c>
      <c r="E960" t="str" cm="1">
        <f t="array" ref="E960">IF($F960="","",INDEX(CUT_LIST!$H$6:$H$1000,$F960))</f>
        <v/>
      </c>
      <c r="F960" t="str" cm="1">
        <f t="array" ref="F960">IFERROR(
  SMALL(
    IF(
      (TRIM(UPPER(CUT_LIST!$F$6:$F$1000))="YES")*(N(CUT_LIST!$G$6:$G$1000)&gt;0),
      ROW(CUT_LIST!$F$6:$F$1000)-ROW(CUT_LIST!$F$6)+1
    ),
    ROWS($F$7:F960)
  ),
"")</f>
        <v/>
      </c>
    </row>
    <row r="961" spans="1:6">
      <c r="A961" t="str" cm="1">
        <f t="array" ref="A961">IF($F961="","",INDEX(CUT_LIST!$A$6:$A$1000,$F961))</f>
        <v/>
      </c>
      <c r="B961" t="str" cm="1">
        <f t="array" ref="B961">IF($F961="","",INDEX(CUT_LIST!$B$6:$B$1000,$F961))</f>
        <v/>
      </c>
      <c r="C961" t="str" cm="1">
        <f t="array" ref="C961">IF($F961="","",INDEX(CUT_LIST!$C$6:$C$1000,$F961))</f>
        <v/>
      </c>
      <c r="D961" t="str">
        <f>IF($F961="","",
  MIN(
    INDEX(CUT_LIST!$D$6:$D$1000,$F961),
    N(INDEX(CUT_LIST!$G$6:$G$1000,$F961))
  )
)</f>
        <v/>
      </c>
      <c r="E961" t="str" cm="1">
        <f t="array" ref="E961">IF($F961="","",INDEX(CUT_LIST!$H$6:$H$1000,$F961))</f>
        <v/>
      </c>
      <c r="F961" t="str" cm="1">
        <f t="array" ref="F961">IFERROR(
  SMALL(
    IF(
      (TRIM(UPPER(CUT_LIST!$F$6:$F$1000))="YES")*(N(CUT_LIST!$G$6:$G$1000)&gt;0),
      ROW(CUT_LIST!$F$6:$F$1000)-ROW(CUT_LIST!$F$6)+1
    ),
    ROWS($F$7:F961)
  ),
"")</f>
        <v/>
      </c>
    </row>
    <row r="962" spans="1:6">
      <c r="A962" t="str" cm="1">
        <f t="array" ref="A962">IF($F962="","",INDEX(CUT_LIST!$A$6:$A$1000,$F962))</f>
        <v/>
      </c>
      <c r="B962" t="str" cm="1">
        <f t="array" ref="B962">IF($F962="","",INDEX(CUT_LIST!$B$6:$B$1000,$F962))</f>
        <v/>
      </c>
      <c r="C962" t="str" cm="1">
        <f t="array" ref="C962">IF($F962="","",INDEX(CUT_LIST!$C$6:$C$1000,$F962))</f>
        <v/>
      </c>
      <c r="D962" t="str">
        <f>IF($F962="","",
  MIN(
    INDEX(CUT_LIST!$D$6:$D$1000,$F962),
    N(INDEX(CUT_LIST!$G$6:$G$1000,$F962))
  )
)</f>
        <v/>
      </c>
      <c r="E962" t="str" cm="1">
        <f t="array" ref="E962">IF($F962="","",INDEX(CUT_LIST!$H$6:$H$1000,$F962))</f>
        <v/>
      </c>
      <c r="F962" t="str" cm="1">
        <f t="array" ref="F962">IFERROR(
  SMALL(
    IF(
      (TRIM(UPPER(CUT_LIST!$F$6:$F$1000))="YES")*(N(CUT_LIST!$G$6:$G$1000)&gt;0),
      ROW(CUT_LIST!$F$6:$F$1000)-ROW(CUT_LIST!$F$6)+1
    ),
    ROWS($F$7:F962)
  ),
"")</f>
        <v/>
      </c>
    </row>
    <row r="963" spans="1:6">
      <c r="A963" t="str" cm="1">
        <f t="array" ref="A963">IF($F963="","",INDEX(CUT_LIST!$A$6:$A$1000,$F963))</f>
        <v/>
      </c>
      <c r="B963" t="str" cm="1">
        <f t="array" ref="B963">IF($F963="","",INDEX(CUT_LIST!$B$6:$B$1000,$F963))</f>
        <v/>
      </c>
      <c r="C963" t="str" cm="1">
        <f t="array" ref="C963">IF($F963="","",INDEX(CUT_LIST!$C$6:$C$1000,$F963))</f>
        <v/>
      </c>
      <c r="D963" t="str">
        <f>IF($F963="","",
  MIN(
    INDEX(CUT_LIST!$D$6:$D$1000,$F963),
    N(INDEX(CUT_LIST!$G$6:$G$1000,$F963))
  )
)</f>
        <v/>
      </c>
      <c r="E963" t="str" cm="1">
        <f t="array" ref="E963">IF($F963="","",INDEX(CUT_LIST!$H$6:$H$1000,$F963))</f>
        <v/>
      </c>
      <c r="F963" t="str" cm="1">
        <f t="array" ref="F963">IFERROR(
  SMALL(
    IF(
      (TRIM(UPPER(CUT_LIST!$F$6:$F$1000))="YES")*(N(CUT_LIST!$G$6:$G$1000)&gt;0),
      ROW(CUT_LIST!$F$6:$F$1000)-ROW(CUT_LIST!$F$6)+1
    ),
    ROWS($F$7:F963)
  ),
"")</f>
        <v/>
      </c>
    </row>
    <row r="964" spans="1:6">
      <c r="A964" t="str" cm="1">
        <f t="array" ref="A964">IF($F964="","",INDEX(CUT_LIST!$A$6:$A$1000,$F964))</f>
        <v/>
      </c>
      <c r="B964" t="str" cm="1">
        <f t="array" ref="B964">IF($F964="","",INDEX(CUT_LIST!$B$6:$B$1000,$F964))</f>
        <v/>
      </c>
      <c r="C964" t="str" cm="1">
        <f t="array" ref="C964">IF($F964="","",INDEX(CUT_LIST!$C$6:$C$1000,$F964))</f>
        <v/>
      </c>
      <c r="D964" t="str">
        <f>IF($F964="","",
  MIN(
    INDEX(CUT_LIST!$D$6:$D$1000,$F964),
    N(INDEX(CUT_LIST!$G$6:$G$1000,$F964))
  )
)</f>
        <v/>
      </c>
      <c r="E964" t="str" cm="1">
        <f t="array" ref="E964">IF($F964="","",INDEX(CUT_LIST!$H$6:$H$1000,$F964))</f>
        <v/>
      </c>
      <c r="F964" t="str" cm="1">
        <f t="array" ref="F964">IFERROR(
  SMALL(
    IF(
      (TRIM(UPPER(CUT_LIST!$F$6:$F$1000))="YES")*(N(CUT_LIST!$G$6:$G$1000)&gt;0),
      ROW(CUT_LIST!$F$6:$F$1000)-ROW(CUT_LIST!$F$6)+1
    ),
    ROWS($F$7:F964)
  ),
"")</f>
        <v/>
      </c>
    </row>
    <row r="965" spans="1:6">
      <c r="A965" t="str" cm="1">
        <f t="array" ref="A965">IF($F965="","",INDEX(CUT_LIST!$A$6:$A$1000,$F965))</f>
        <v/>
      </c>
      <c r="B965" t="str" cm="1">
        <f t="array" ref="B965">IF($F965="","",INDEX(CUT_LIST!$B$6:$B$1000,$F965))</f>
        <v/>
      </c>
      <c r="C965" t="str" cm="1">
        <f t="array" ref="C965">IF($F965="","",INDEX(CUT_LIST!$C$6:$C$1000,$F965))</f>
        <v/>
      </c>
      <c r="D965" t="str">
        <f>IF($F965="","",
  MIN(
    INDEX(CUT_LIST!$D$6:$D$1000,$F965),
    N(INDEX(CUT_LIST!$G$6:$G$1000,$F965))
  )
)</f>
        <v/>
      </c>
      <c r="E965" t="str" cm="1">
        <f t="array" ref="E965">IF($F965="","",INDEX(CUT_LIST!$H$6:$H$1000,$F965))</f>
        <v/>
      </c>
      <c r="F965" t="str" cm="1">
        <f t="array" ref="F965">IFERROR(
  SMALL(
    IF(
      (TRIM(UPPER(CUT_LIST!$F$6:$F$1000))="YES")*(N(CUT_LIST!$G$6:$G$1000)&gt;0),
      ROW(CUT_LIST!$F$6:$F$1000)-ROW(CUT_LIST!$F$6)+1
    ),
    ROWS($F$7:F965)
  ),
"")</f>
        <v/>
      </c>
    </row>
    <row r="966" spans="1:6">
      <c r="A966" t="str" cm="1">
        <f t="array" ref="A966">IF($F966="","",INDEX(CUT_LIST!$A$6:$A$1000,$F966))</f>
        <v/>
      </c>
      <c r="B966" t="str" cm="1">
        <f t="array" ref="B966">IF($F966="","",INDEX(CUT_LIST!$B$6:$B$1000,$F966))</f>
        <v/>
      </c>
      <c r="C966" t="str" cm="1">
        <f t="array" ref="C966">IF($F966="","",INDEX(CUT_LIST!$C$6:$C$1000,$F966))</f>
        <v/>
      </c>
      <c r="D966" t="str">
        <f>IF($F966="","",
  MIN(
    INDEX(CUT_LIST!$D$6:$D$1000,$F966),
    N(INDEX(CUT_LIST!$G$6:$G$1000,$F966))
  )
)</f>
        <v/>
      </c>
      <c r="E966" t="str" cm="1">
        <f t="array" ref="E966">IF($F966="","",INDEX(CUT_LIST!$H$6:$H$1000,$F966))</f>
        <v/>
      </c>
      <c r="F966" t="str" cm="1">
        <f t="array" ref="F966">IFERROR(
  SMALL(
    IF(
      (TRIM(UPPER(CUT_LIST!$F$6:$F$1000))="YES")*(N(CUT_LIST!$G$6:$G$1000)&gt;0),
      ROW(CUT_LIST!$F$6:$F$1000)-ROW(CUT_LIST!$F$6)+1
    ),
    ROWS($F$7:F966)
  ),
"")</f>
        <v/>
      </c>
    </row>
    <row r="967" spans="1:6">
      <c r="A967" t="str" cm="1">
        <f t="array" ref="A967">IF($F967="","",INDEX(CUT_LIST!$A$6:$A$1000,$F967))</f>
        <v/>
      </c>
      <c r="B967" t="str" cm="1">
        <f t="array" ref="B967">IF($F967="","",INDEX(CUT_LIST!$B$6:$B$1000,$F967))</f>
        <v/>
      </c>
      <c r="C967" t="str" cm="1">
        <f t="array" ref="C967">IF($F967="","",INDEX(CUT_LIST!$C$6:$C$1000,$F967))</f>
        <v/>
      </c>
      <c r="D967" t="str">
        <f>IF($F967="","",
  MIN(
    INDEX(CUT_LIST!$D$6:$D$1000,$F967),
    N(INDEX(CUT_LIST!$G$6:$G$1000,$F967))
  )
)</f>
        <v/>
      </c>
      <c r="E967" t="str" cm="1">
        <f t="array" ref="E967">IF($F967="","",INDEX(CUT_LIST!$H$6:$H$1000,$F967))</f>
        <v/>
      </c>
      <c r="F967" t="str" cm="1">
        <f t="array" ref="F967">IFERROR(
  SMALL(
    IF(
      (TRIM(UPPER(CUT_LIST!$F$6:$F$1000))="YES")*(N(CUT_LIST!$G$6:$G$1000)&gt;0),
      ROW(CUT_LIST!$F$6:$F$1000)-ROW(CUT_LIST!$F$6)+1
    ),
    ROWS($F$7:F967)
  ),
"")</f>
        <v/>
      </c>
    </row>
    <row r="968" spans="1:6">
      <c r="A968" t="str" cm="1">
        <f t="array" ref="A968">IF($F968="","",INDEX(CUT_LIST!$A$6:$A$1000,$F968))</f>
        <v/>
      </c>
      <c r="B968" t="str" cm="1">
        <f t="array" ref="B968">IF($F968="","",INDEX(CUT_LIST!$B$6:$B$1000,$F968))</f>
        <v/>
      </c>
      <c r="C968" t="str" cm="1">
        <f t="array" ref="C968">IF($F968="","",INDEX(CUT_LIST!$C$6:$C$1000,$F968))</f>
        <v/>
      </c>
      <c r="D968" t="str">
        <f>IF($F968="","",
  MIN(
    INDEX(CUT_LIST!$D$6:$D$1000,$F968),
    N(INDEX(CUT_LIST!$G$6:$G$1000,$F968))
  )
)</f>
        <v/>
      </c>
      <c r="E968" t="str" cm="1">
        <f t="array" ref="E968">IF($F968="","",INDEX(CUT_LIST!$H$6:$H$1000,$F968))</f>
        <v/>
      </c>
      <c r="F968" t="str" cm="1">
        <f t="array" ref="F968">IFERROR(
  SMALL(
    IF(
      (TRIM(UPPER(CUT_LIST!$F$6:$F$1000))="YES")*(N(CUT_LIST!$G$6:$G$1000)&gt;0),
      ROW(CUT_LIST!$F$6:$F$1000)-ROW(CUT_LIST!$F$6)+1
    ),
    ROWS($F$7:F968)
  ),
"")</f>
        <v/>
      </c>
    </row>
    <row r="969" spans="1:6">
      <c r="A969" t="str" cm="1">
        <f t="array" ref="A969">IF($F969="","",INDEX(CUT_LIST!$A$6:$A$1000,$F969))</f>
        <v/>
      </c>
      <c r="B969" t="str" cm="1">
        <f t="array" ref="B969">IF($F969="","",INDEX(CUT_LIST!$B$6:$B$1000,$F969))</f>
        <v/>
      </c>
      <c r="C969" t="str" cm="1">
        <f t="array" ref="C969">IF($F969="","",INDEX(CUT_LIST!$C$6:$C$1000,$F969))</f>
        <v/>
      </c>
      <c r="D969" t="str">
        <f>IF($F969="","",
  MIN(
    INDEX(CUT_LIST!$D$6:$D$1000,$F969),
    N(INDEX(CUT_LIST!$G$6:$G$1000,$F969))
  )
)</f>
        <v/>
      </c>
      <c r="E969" t="str" cm="1">
        <f t="array" ref="E969">IF($F969="","",INDEX(CUT_LIST!$H$6:$H$1000,$F969))</f>
        <v/>
      </c>
      <c r="F969" t="str" cm="1">
        <f t="array" ref="F969">IFERROR(
  SMALL(
    IF(
      (TRIM(UPPER(CUT_LIST!$F$6:$F$1000))="YES")*(N(CUT_LIST!$G$6:$G$1000)&gt;0),
      ROW(CUT_LIST!$F$6:$F$1000)-ROW(CUT_LIST!$F$6)+1
    ),
    ROWS($F$7:F969)
  ),
"")</f>
        <v/>
      </c>
    </row>
    <row r="970" spans="1:6">
      <c r="A970" t="str" cm="1">
        <f t="array" ref="A970">IF($F970="","",INDEX(CUT_LIST!$A$6:$A$1000,$F970))</f>
        <v/>
      </c>
      <c r="B970" t="str" cm="1">
        <f t="array" ref="B970">IF($F970="","",INDEX(CUT_LIST!$B$6:$B$1000,$F970))</f>
        <v/>
      </c>
      <c r="C970" t="str" cm="1">
        <f t="array" ref="C970">IF($F970="","",INDEX(CUT_LIST!$C$6:$C$1000,$F970))</f>
        <v/>
      </c>
      <c r="D970" t="str">
        <f>IF($F970="","",
  MIN(
    INDEX(CUT_LIST!$D$6:$D$1000,$F970),
    N(INDEX(CUT_LIST!$G$6:$G$1000,$F970))
  )
)</f>
        <v/>
      </c>
      <c r="E970" t="str" cm="1">
        <f t="array" ref="E970">IF($F970="","",INDEX(CUT_LIST!$H$6:$H$1000,$F970))</f>
        <v/>
      </c>
      <c r="F970" t="str" cm="1">
        <f t="array" ref="F970">IFERROR(
  SMALL(
    IF(
      (TRIM(UPPER(CUT_LIST!$F$6:$F$1000))="YES")*(N(CUT_LIST!$G$6:$G$1000)&gt;0),
      ROW(CUT_LIST!$F$6:$F$1000)-ROW(CUT_LIST!$F$6)+1
    ),
    ROWS($F$7:F970)
  ),
"")</f>
        <v/>
      </c>
    </row>
    <row r="971" spans="1:6">
      <c r="A971" t="str" cm="1">
        <f t="array" ref="A971">IF($F971="","",INDEX(CUT_LIST!$A$6:$A$1000,$F971))</f>
        <v/>
      </c>
      <c r="B971" t="str" cm="1">
        <f t="array" ref="B971">IF($F971="","",INDEX(CUT_LIST!$B$6:$B$1000,$F971))</f>
        <v/>
      </c>
      <c r="C971" t="str" cm="1">
        <f t="array" ref="C971">IF($F971="","",INDEX(CUT_LIST!$C$6:$C$1000,$F971))</f>
        <v/>
      </c>
      <c r="D971" t="str">
        <f>IF($F971="","",
  MIN(
    INDEX(CUT_LIST!$D$6:$D$1000,$F971),
    N(INDEX(CUT_LIST!$G$6:$G$1000,$F971))
  )
)</f>
        <v/>
      </c>
      <c r="E971" t="str" cm="1">
        <f t="array" ref="E971">IF($F971="","",INDEX(CUT_LIST!$H$6:$H$1000,$F971))</f>
        <v/>
      </c>
      <c r="F971" t="str" cm="1">
        <f t="array" ref="F971">IFERROR(
  SMALL(
    IF(
      (TRIM(UPPER(CUT_LIST!$F$6:$F$1000))="YES")*(N(CUT_LIST!$G$6:$G$1000)&gt;0),
      ROW(CUT_LIST!$F$6:$F$1000)-ROW(CUT_LIST!$F$6)+1
    ),
    ROWS($F$7:F971)
  ),
"")</f>
        <v/>
      </c>
    </row>
    <row r="972" spans="1:6">
      <c r="A972" t="str" cm="1">
        <f t="array" ref="A972">IF($F972="","",INDEX(CUT_LIST!$A$6:$A$1000,$F972))</f>
        <v/>
      </c>
      <c r="B972" t="str" cm="1">
        <f t="array" ref="B972">IF($F972="","",INDEX(CUT_LIST!$B$6:$B$1000,$F972))</f>
        <v/>
      </c>
      <c r="C972" t="str" cm="1">
        <f t="array" ref="C972">IF($F972="","",INDEX(CUT_LIST!$C$6:$C$1000,$F972))</f>
        <v/>
      </c>
      <c r="D972" t="str">
        <f>IF($F972="","",
  MIN(
    INDEX(CUT_LIST!$D$6:$D$1000,$F972),
    N(INDEX(CUT_LIST!$G$6:$G$1000,$F972))
  )
)</f>
        <v/>
      </c>
      <c r="E972" t="str" cm="1">
        <f t="array" ref="E972">IF($F972="","",INDEX(CUT_LIST!$H$6:$H$1000,$F972))</f>
        <v/>
      </c>
      <c r="F972" t="str" cm="1">
        <f t="array" ref="F972">IFERROR(
  SMALL(
    IF(
      (TRIM(UPPER(CUT_LIST!$F$6:$F$1000))="YES")*(N(CUT_LIST!$G$6:$G$1000)&gt;0),
      ROW(CUT_LIST!$F$6:$F$1000)-ROW(CUT_LIST!$F$6)+1
    ),
    ROWS($F$7:F972)
  ),
"")</f>
        <v/>
      </c>
    </row>
    <row r="973" spans="1:6">
      <c r="A973" t="str" cm="1">
        <f t="array" ref="A973">IF($F973="","",INDEX(CUT_LIST!$A$6:$A$1000,$F973))</f>
        <v/>
      </c>
      <c r="B973" t="str" cm="1">
        <f t="array" ref="B973">IF($F973="","",INDEX(CUT_LIST!$B$6:$B$1000,$F973))</f>
        <v/>
      </c>
      <c r="C973" t="str" cm="1">
        <f t="array" ref="C973">IF($F973="","",INDEX(CUT_LIST!$C$6:$C$1000,$F973))</f>
        <v/>
      </c>
      <c r="D973" t="str">
        <f>IF($F973="","",
  MIN(
    INDEX(CUT_LIST!$D$6:$D$1000,$F973),
    N(INDEX(CUT_LIST!$G$6:$G$1000,$F973))
  )
)</f>
        <v/>
      </c>
      <c r="E973" t="str" cm="1">
        <f t="array" ref="E973">IF($F973="","",INDEX(CUT_LIST!$H$6:$H$1000,$F973))</f>
        <v/>
      </c>
      <c r="F973" t="str" cm="1">
        <f t="array" ref="F973">IFERROR(
  SMALL(
    IF(
      (TRIM(UPPER(CUT_LIST!$F$6:$F$1000))="YES")*(N(CUT_LIST!$G$6:$G$1000)&gt;0),
      ROW(CUT_LIST!$F$6:$F$1000)-ROW(CUT_LIST!$F$6)+1
    ),
    ROWS($F$7:F973)
  ),
"")</f>
        <v/>
      </c>
    </row>
    <row r="974" spans="1:6">
      <c r="A974" t="str" cm="1">
        <f t="array" ref="A974">IF($F974="","",INDEX(CUT_LIST!$A$6:$A$1000,$F974))</f>
        <v/>
      </c>
      <c r="B974" t="str" cm="1">
        <f t="array" ref="B974">IF($F974="","",INDEX(CUT_LIST!$B$6:$B$1000,$F974))</f>
        <v/>
      </c>
      <c r="C974" t="str" cm="1">
        <f t="array" ref="C974">IF($F974="","",INDEX(CUT_LIST!$C$6:$C$1000,$F974))</f>
        <v/>
      </c>
      <c r="D974" t="str">
        <f>IF($F974="","",
  MIN(
    INDEX(CUT_LIST!$D$6:$D$1000,$F974),
    N(INDEX(CUT_LIST!$G$6:$G$1000,$F974))
  )
)</f>
        <v/>
      </c>
      <c r="E974" t="str" cm="1">
        <f t="array" ref="E974">IF($F974="","",INDEX(CUT_LIST!$H$6:$H$1000,$F974))</f>
        <v/>
      </c>
      <c r="F974" t="str" cm="1">
        <f t="array" ref="F974">IFERROR(
  SMALL(
    IF(
      (TRIM(UPPER(CUT_LIST!$F$6:$F$1000))="YES")*(N(CUT_LIST!$G$6:$G$1000)&gt;0),
      ROW(CUT_LIST!$F$6:$F$1000)-ROW(CUT_LIST!$F$6)+1
    ),
    ROWS($F$7:F974)
  ),
"")</f>
        <v/>
      </c>
    </row>
    <row r="975" spans="1:6">
      <c r="A975" t="str" cm="1">
        <f t="array" ref="A975">IF($F975="","",INDEX(CUT_LIST!$A$6:$A$1000,$F975))</f>
        <v/>
      </c>
      <c r="B975" t="str" cm="1">
        <f t="array" ref="B975">IF($F975="","",INDEX(CUT_LIST!$B$6:$B$1000,$F975))</f>
        <v/>
      </c>
      <c r="C975" t="str" cm="1">
        <f t="array" ref="C975">IF($F975="","",INDEX(CUT_LIST!$C$6:$C$1000,$F975))</f>
        <v/>
      </c>
      <c r="D975" t="str">
        <f>IF($F975="","",
  MIN(
    INDEX(CUT_LIST!$D$6:$D$1000,$F975),
    N(INDEX(CUT_LIST!$G$6:$G$1000,$F975))
  )
)</f>
        <v/>
      </c>
      <c r="E975" t="str" cm="1">
        <f t="array" ref="E975">IF($F975="","",INDEX(CUT_LIST!$H$6:$H$1000,$F975))</f>
        <v/>
      </c>
      <c r="F975" t="str" cm="1">
        <f t="array" ref="F975">IFERROR(
  SMALL(
    IF(
      (TRIM(UPPER(CUT_LIST!$F$6:$F$1000))="YES")*(N(CUT_LIST!$G$6:$G$1000)&gt;0),
      ROW(CUT_LIST!$F$6:$F$1000)-ROW(CUT_LIST!$F$6)+1
    ),
    ROWS($F$7:F975)
  ),
"")</f>
        <v/>
      </c>
    </row>
    <row r="976" spans="1:6">
      <c r="A976" t="str" cm="1">
        <f t="array" ref="A976">IF($F976="","",INDEX(CUT_LIST!$A$6:$A$1000,$F976))</f>
        <v/>
      </c>
      <c r="B976" t="str" cm="1">
        <f t="array" ref="B976">IF($F976="","",INDEX(CUT_LIST!$B$6:$B$1000,$F976))</f>
        <v/>
      </c>
      <c r="C976" t="str" cm="1">
        <f t="array" ref="C976">IF($F976="","",INDEX(CUT_LIST!$C$6:$C$1000,$F976))</f>
        <v/>
      </c>
      <c r="D976" t="str">
        <f>IF($F976="","",
  MIN(
    INDEX(CUT_LIST!$D$6:$D$1000,$F976),
    N(INDEX(CUT_LIST!$G$6:$G$1000,$F976))
  )
)</f>
        <v/>
      </c>
      <c r="E976" t="str" cm="1">
        <f t="array" ref="E976">IF($F976="","",INDEX(CUT_LIST!$H$6:$H$1000,$F976))</f>
        <v/>
      </c>
      <c r="F976" t="str" cm="1">
        <f t="array" ref="F976">IFERROR(
  SMALL(
    IF(
      (TRIM(UPPER(CUT_LIST!$F$6:$F$1000))="YES")*(N(CUT_LIST!$G$6:$G$1000)&gt;0),
      ROW(CUT_LIST!$F$6:$F$1000)-ROW(CUT_LIST!$F$6)+1
    ),
    ROWS($F$7:F976)
  ),
"")</f>
        <v/>
      </c>
    </row>
    <row r="977" spans="1:6">
      <c r="A977" t="str" cm="1">
        <f t="array" ref="A977">IF($F977="","",INDEX(CUT_LIST!$A$6:$A$1000,$F977))</f>
        <v/>
      </c>
      <c r="B977" t="str" cm="1">
        <f t="array" ref="B977">IF($F977="","",INDEX(CUT_LIST!$B$6:$B$1000,$F977))</f>
        <v/>
      </c>
      <c r="C977" t="str" cm="1">
        <f t="array" ref="C977">IF($F977="","",INDEX(CUT_LIST!$C$6:$C$1000,$F977))</f>
        <v/>
      </c>
      <c r="D977" t="str">
        <f>IF($F977="","",
  MIN(
    INDEX(CUT_LIST!$D$6:$D$1000,$F977),
    N(INDEX(CUT_LIST!$G$6:$G$1000,$F977))
  )
)</f>
        <v/>
      </c>
      <c r="E977" t="str" cm="1">
        <f t="array" ref="E977">IF($F977="","",INDEX(CUT_LIST!$H$6:$H$1000,$F977))</f>
        <v/>
      </c>
      <c r="F977" t="str" cm="1">
        <f t="array" ref="F977">IFERROR(
  SMALL(
    IF(
      (TRIM(UPPER(CUT_LIST!$F$6:$F$1000))="YES")*(N(CUT_LIST!$G$6:$G$1000)&gt;0),
      ROW(CUT_LIST!$F$6:$F$1000)-ROW(CUT_LIST!$F$6)+1
    ),
    ROWS($F$7:F977)
  ),
"")</f>
        <v/>
      </c>
    </row>
    <row r="978" spans="1:6">
      <c r="A978" t="str" cm="1">
        <f t="array" ref="A978">IF($F978="","",INDEX(CUT_LIST!$A$6:$A$1000,$F978))</f>
        <v/>
      </c>
      <c r="B978" t="str" cm="1">
        <f t="array" ref="B978">IF($F978="","",INDEX(CUT_LIST!$B$6:$B$1000,$F978))</f>
        <v/>
      </c>
      <c r="C978" t="str" cm="1">
        <f t="array" ref="C978">IF($F978="","",INDEX(CUT_LIST!$C$6:$C$1000,$F978))</f>
        <v/>
      </c>
      <c r="D978" t="str">
        <f>IF($F978="","",
  MIN(
    INDEX(CUT_LIST!$D$6:$D$1000,$F978),
    N(INDEX(CUT_LIST!$G$6:$G$1000,$F978))
  )
)</f>
        <v/>
      </c>
      <c r="E978" t="str" cm="1">
        <f t="array" ref="E978">IF($F978="","",INDEX(CUT_LIST!$H$6:$H$1000,$F978))</f>
        <v/>
      </c>
      <c r="F978" t="str" cm="1">
        <f t="array" ref="F978">IFERROR(
  SMALL(
    IF(
      (TRIM(UPPER(CUT_LIST!$F$6:$F$1000))="YES")*(N(CUT_LIST!$G$6:$G$1000)&gt;0),
      ROW(CUT_LIST!$F$6:$F$1000)-ROW(CUT_LIST!$F$6)+1
    ),
    ROWS($F$7:F978)
  ),
"")</f>
        <v/>
      </c>
    </row>
    <row r="979" spans="1:6">
      <c r="A979" t="str" cm="1">
        <f t="array" ref="A979">IF($F979="","",INDEX(CUT_LIST!$A$6:$A$1000,$F979))</f>
        <v/>
      </c>
      <c r="B979" t="str" cm="1">
        <f t="array" ref="B979">IF($F979="","",INDEX(CUT_LIST!$B$6:$B$1000,$F979))</f>
        <v/>
      </c>
      <c r="C979" t="str" cm="1">
        <f t="array" ref="C979">IF($F979="","",INDEX(CUT_LIST!$C$6:$C$1000,$F979))</f>
        <v/>
      </c>
      <c r="D979" t="str">
        <f>IF($F979="","",
  MIN(
    INDEX(CUT_LIST!$D$6:$D$1000,$F979),
    N(INDEX(CUT_LIST!$G$6:$G$1000,$F979))
  )
)</f>
        <v/>
      </c>
      <c r="E979" t="str" cm="1">
        <f t="array" ref="E979">IF($F979="","",INDEX(CUT_LIST!$H$6:$H$1000,$F979))</f>
        <v/>
      </c>
      <c r="F979" t="str" cm="1">
        <f t="array" ref="F979">IFERROR(
  SMALL(
    IF(
      (TRIM(UPPER(CUT_LIST!$F$6:$F$1000))="YES")*(N(CUT_LIST!$G$6:$G$1000)&gt;0),
      ROW(CUT_LIST!$F$6:$F$1000)-ROW(CUT_LIST!$F$6)+1
    ),
    ROWS($F$7:F979)
  ),
"")</f>
        <v/>
      </c>
    </row>
    <row r="980" spans="1:6">
      <c r="A980" t="str" cm="1">
        <f t="array" ref="A980">IF($F980="","",INDEX(CUT_LIST!$A$6:$A$1000,$F980))</f>
        <v/>
      </c>
      <c r="B980" t="str" cm="1">
        <f t="array" ref="B980">IF($F980="","",INDEX(CUT_LIST!$B$6:$B$1000,$F980))</f>
        <v/>
      </c>
      <c r="C980" t="str" cm="1">
        <f t="array" ref="C980">IF($F980="","",INDEX(CUT_LIST!$C$6:$C$1000,$F980))</f>
        <v/>
      </c>
      <c r="D980" t="str">
        <f>IF($F980="","",
  MIN(
    INDEX(CUT_LIST!$D$6:$D$1000,$F980),
    N(INDEX(CUT_LIST!$G$6:$G$1000,$F980))
  )
)</f>
        <v/>
      </c>
      <c r="E980" t="str" cm="1">
        <f t="array" ref="E980">IF($F980="","",INDEX(CUT_LIST!$H$6:$H$1000,$F980))</f>
        <v/>
      </c>
      <c r="F980" t="str" cm="1">
        <f t="array" ref="F980">IFERROR(
  SMALL(
    IF(
      (TRIM(UPPER(CUT_LIST!$F$6:$F$1000))="YES")*(N(CUT_LIST!$G$6:$G$1000)&gt;0),
      ROW(CUT_LIST!$F$6:$F$1000)-ROW(CUT_LIST!$F$6)+1
    ),
    ROWS($F$7:F980)
  ),
"")</f>
        <v/>
      </c>
    </row>
    <row r="981" spans="1:6">
      <c r="A981" t="str" cm="1">
        <f t="array" ref="A981">IF($F981="","",INDEX(CUT_LIST!$A$6:$A$1000,$F981))</f>
        <v/>
      </c>
      <c r="B981" t="str" cm="1">
        <f t="array" ref="B981">IF($F981="","",INDEX(CUT_LIST!$B$6:$B$1000,$F981))</f>
        <v/>
      </c>
      <c r="C981" t="str" cm="1">
        <f t="array" ref="C981">IF($F981="","",INDEX(CUT_LIST!$C$6:$C$1000,$F981))</f>
        <v/>
      </c>
      <c r="D981" t="str">
        <f>IF($F981="","",
  MIN(
    INDEX(CUT_LIST!$D$6:$D$1000,$F981),
    N(INDEX(CUT_LIST!$G$6:$G$1000,$F981))
  )
)</f>
        <v/>
      </c>
      <c r="E981" t="str" cm="1">
        <f t="array" ref="E981">IF($F981="","",INDEX(CUT_LIST!$H$6:$H$1000,$F981))</f>
        <v/>
      </c>
      <c r="F981" t="str" cm="1">
        <f t="array" ref="F981">IFERROR(
  SMALL(
    IF(
      (TRIM(UPPER(CUT_LIST!$F$6:$F$1000))="YES")*(N(CUT_LIST!$G$6:$G$1000)&gt;0),
      ROW(CUT_LIST!$F$6:$F$1000)-ROW(CUT_LIST!$F$6)+1
    ),
    ROWS($F$7:F981)
  ),
"")</f>
        <v/>
      </c>
    </row>
    <row r="982" spans="1:6">
      <c r="A982" t="str" cm="1">
        <f t="array" ref="A982">IF($F982="","",INDEX(CUT_LIST!$A$6:$A$1000,$F982))</f>
        <v/>
      </c>
      <c r="B982" t="str" cm="1">
        <f t="array" ref="B982">IF($F982="","",INDEX(CUT_LIST!$B$6:$B$1000,$F982))</f>
        <v/>
      </c>
      <c r="C982" t="str" cm="1">
        <f t="array" ref="C982">IF($F982="","",INDEX(CUT_LIST!$C$6:$C$1000,$F982))</f>
        <v/>
      </c>
      <c r="D982" t="str">
        <f>IF($F982="","",
  MIN(
    INDEX(CUT_LIST!$D$6:$D$1000,$F982),
    N(INDEX(CUT_LIST!$G$6:$G$1000,$F982))
  )
)</f>
        <v/>
      </c>
      <c r="E982" t="str" cm="1">
        <f t="array" ref="E982">IF($F982="","",INDEX(CUT_LIST!$H$6:$H$1000,$F982))</f>
        <v/>
      </c>
      <c r="F982" t="str" cm="1">
        <f t="array" ref="F982">IFERROR(
  SMALL(
    IF(
      (TRIM(UPPER(CUT_LIST!$F$6:$F$1000))="YES")*(N(CUT_LIST!$G$6:$G$1000)&gt;0),
      ROW(CUT_LIST!$F$6:$F$1000)-ROW(CUT_LIST!$F$6)+1
    ),
    ROWS($F$7:F982)
  ),
"")</f>
        <v/>
      </c>
    </row>
    <row r="983" spans="1:6">
      <c r="A983" t="str" cm="1">
        <f t="array" ref="A983">IF($F983="","",INDEX(CUT_LIST!$A$6:$A$1000,$F983))</f>
        <v/>
      </c>
      <c r="B983" t="str" cm="1">
        <f t="array" ref="B983">IF($F983="","",INDEX(CUT_LIST!$B$6:$B$1000,$F983))</f>
        <v/>
      </c>
      <c r="C983" t="str" cm="1">
        <f t="array" ref="C983">IF($F983="","",INDEX(CUT_LIST!$C$6:$C$1000,$F983))</f>
        <v/>
      </c>
      <c r="D983" t="str">
        <f>IF($F983="","",
  MIN(
    INDEX(CUT_LIST!$D$6:$D$1000,$F983),
    N(INDEX(CUT_LIST!$G$6:$G$1000,$F983))
  )
)</f>
        <v/>
      </c>
      <c r="E983" t="str" cm="1">
        <f t="array" ref="E983">IF($F983="","",INDEX(CUT_LIST!$H$6:$H$1000,$F983))</f>
        <v/>
      </c>
      <c r="F983" t="str" cm="1">
        <f t="array" ref="F983">IFERROR(
  SMALL(
    IF(
      (TRIM(UPPER(CUT_LIST!$F$6:$F$1000))="YES")*(N(CUT_LIST!$G$6:$G$1000)&gt;0),
      ROW(CUT_LIST!$F$6:$F$1000)-ROW(CUT_LIST!$F$6)+1
    ),
    ROWS($F$7:F983)
  ),
"")</f>
        <v/>
      </c>
    </row>
    <row r="984" spans="1:6">
      <c r="A984" t="str" cm="1">
        <f t="array" ref="A984">IF($F984="","",INDEX(CUT_LIST!$A$6:$A$1000,$F984))</f>
        <v/>
      </c>
      <c r="B984" t="str" cm="1">
        <f t="array" ref="B984">IF($F984="","",INDEX(CUT_LIST!$B$6:$B$1000,$F984))</f>
        <v/>
      </c>
      <c r="C984" t="str" cm="1">
        <f t="array" ref="C984">IF($F984="","",INDEX(CUT_LIST!$C$6:$C$1000,$F984))</f>
        <v/>
      </c>
      <c r="D984" t="str">
        <f>IF($F984="","",
  MIN(
    INDEX(CUT_LIST!$D$6:$D$1000,$F984),
    N(INDEX(CUT_LIST!$G$6:$G$1000,$F984))
  )
)</f>
        <v/>
      </c>
      <c r="E984" t="str" cm="1">
        <f t="array" ref="E984">IF($F984="","",INDEX(CUT_LIST!$H$6:$H$1000,$F984))</f>
        <v/>
      </c>
      <c r="F984" t="str" cm="1">
        <f t="array" ref="F984">IFERROR(
  SMALL(
    IF(
      (TRIM(UPPER(CUT_LIST!$F$6:$F$1000))="YES")*(N(CUT_LIST!$G$6:$G$1000)&gt;0),
      ROW(CUT_LIST!$F$6:$F$1000)-ROW(CUT_LIST!$F$6)+1
    ),
    ROWS($F$7:F984)
  ),
"")</f>
        <v/>
      </c>
    </row>
    <row r="985" spans="1:6">
      <c r="A985" t="str" cm="1">
        <f t="array" ref="A985">IF($F985="","",INDEX(CUT_LIST!$A$6:$A$1000,$F985))</f>
        <v/>
      </c>
      <c r="B985" t="str" cm="1">
        <f t="array" ref="B985">IF($F985="","",INDEX(CUT_LIST!$B$6:$B$1000,$F985))</f>
        <v/>
      </c>
      <c r="C985" t="str" cm="1">
        <f t="array" ref="C985">IF($F985="","",INDEX(CUT_LIST!$C$6:$C$1000,$F985))</f>
        <v/>
      </c>
      <c r="D985" t="str">
        <f>IF($F985="","",
  MIN(
    INDEX(CUT_LIST!$D$6:$D$1000,$F985),
    N(INDEX(CUT_LIST!$G$6:$G$1000,$F985))
  )
)</f>
        <v/>
      </c>
      <c r="E985" t="str" cm="1">
        <f t="array" ref="E985">IF($F985="","",INDEX(CUT_LIST!$H$6:$H$1000,$F985))</f>
        <v/>
      </c>
      <c r="F985" t="str" cm="1">
        <f t="array" ref="F985">IFERROR(
  SMALL(
    IF(
      (TRIM(UPPER(CUT_LIST!$F$6:$F$1000))="YES")*(N(CUT_LIST!$G$6:$G$1000)&gt;0),
      ROW(CUT_LIST!$F$6:$F$1000)-ROW(CUT_LIST!$F$6)+1
    ),
    ROWS($F$7:F985)
  ),
"")</f>
        <v/>
      </c>
    </row>
    <row r="986" spans="1:6">
      <c r="A986" t="str" cm="1">
        <f t="array" ref="A986">IF($F986="","",INDEX(CUT_LIST!$A$6:$A$1000,$F986))</f>
        <v/>
      </c>
      <c r="B986" t="str" cm="1">
        <f t="array" ref="B986">IF($F986="","",INDEX(CUT_LIST!$B$6:$B$1000,$F986))</f>
        <v/>
      </c>
      <c r="C986" t="str" cm="1">
        <f t="array" ref="C986">IF($F986="","",INDEX(CUT_LIST!$C$6:$C$1000,$F986))</f>
        <v/>
      </c>
      <c r="D986" t="str">
        <f>IF($F986="","",
  MIN(
    INDEX(CUT_LIST!$D$6:$D$1000,$F986),
    N(INDEX(CUT_LIST!$G$6:$G$1000,$F986))
  )
)</f>
        <v/>
      </c>
      <c r="E986" t="str" cm="1">
        <f t="array" ref="E986">IF($F986="","",INDEX(CUT_LIST!$H$6:$H$1000,$F986))</f>
        <v/>
      </c>
      <c r="F986" t="str" cm="1">
        <f t="array" ref="F986">IFERROR(
  SMALL(
    IF(
      (TRIM(UPPER(CUT_LIST!$F$6:$F$1000))="YES")*(N(CUT_LIST!$G$6:$G$1000)&gt;0),
      ROW(CUT_LIST!$F$6:$F$1000)-ROW(CUT_LIST!$F$6)+1
    ),
    ROWS($F$7:F986)
  ),
"")</f>
        <v/>
      </c>
    </row>
    <row r="987" spans="1:6">
      <c r="A987" t="str" cm="1">
        <f t="array" ref="A987">IF($F987="","",INDEX(CUT_LIST!$A$6:$A$1000,$F987))</f>
        <v/>
      </c>
      <c r="B987" t="str" cm="1">
        <f t="array" ref="B987">IF($F987="","",INDEX(CUT_LIST!$B$6:$B$1000,$F987))</f>
        <v/>
      </c>
      <c r="C987" t="str" cm="1">
        <f t="array" ref="C987">IF($F987="","",INDEX(CUT_LIST!$C$6:$C$1000,$F987))</f>
        <v/>
      </c>
      <c r="D987" t="str">
        <f>IF($F987="","",
  MIN(
    INDEX(CUT_LIST!$D$6:$D$1000,$F987),
    N(INDEX(CUT_LIST!$G$6:$G$1000,$F987))
  )
)</f>
        <v/>
      </c>
      <c r="E987" t="str" cm="1">
        <f t="array" ref="E987">IF($F987="","",INDEX(CUT_LIST!$H$6:$H$1000,$F987))</f>
        <v/>
      </c>
      <c r="F987" t="str" cm="1">
        <f t="array" ref="F987">IFERROR(
  SMALL(
    IF(
      (TRIM(UPPER(CUT_LIST!$F$6:$F$1000))="YES")*(N(CUT_LIST!$G$6:$G$1000)&gt;0),
      ROW(CUT_LIST!$F$6:$F$1000)-ROW(CUT_LIST!$F$6)+1
    ),
    ROWS($F$7:F987)
  ),
"")</f>
        <v/>
      </c>
    </row>
    <row r="988" spans="1:6">
      <c r="A988" t="str" cm="1">
        <f t="array" ref="A988">IF($F988="","",INDEX(CUT_LIST!$A$6:$A$1000,$F988))</f>
        <v/>
      </c>
      <c r="B988" t="str" cm="1">
        <f t="array" ref="B988">IF($F988="","",INDEX(CUT_LIST!$B$6:$B$1000,$F988))</f>
        <v/>
      </c>
      <c r="C988" t="str" cm="1">
        <f t="array" ref="C988">IF($F988="","",INDEX(CUT_LIST!$C$6:$C$1000,$F988))</f>
        <v/>
      </c>
      <c r="D988" t="str">
        <f>IF($F988="","",
  MIN(
    INDEX(CUT_LIST!$D$6:$D$1000,$F988),
    N(INDEX(CUT_LIST!$G$6:$G$1000,$F988))
  )
)</f>
        <v/>
      </c>
      <c r="E988" t="str" cm="1">
        <f t="array" ref="E988">IF($F988="","",INDEX(CUT_LIST!$H$6:$H$1000,$F988))</f>
        <v/>
      </c>
      <c r="F988" t="str" cm="1">
        <f t="array" ref="F988">IFERROR(
  SMALL(
    IF(
      (TRIM(UPPER(CUT_LIST!$F$6:$F$1000))="YES")*(N(CUT_LIST!$G$6:$G$1000)&gt;0),
      ROW(CUT_LIST!$F$6:$F$1000)-ROW(CUT_LIST!$F$6)+1
    ),
    ROWS($F$7:F988)
  ),
"")</f>
        <v/>
      </c>
    </row>
    <row r="989" spans="1:6">
      <c r="A989" t="str" cm="1">
        <f t="array" ref="A989">IF($F989="","",INDEX(CUT_LIST!$A$6:$A$1000,$F989))</f>
        <v/>
      </c>
      <c r="B989" t="str" cm="1">
        <f t="array" ref="B989">IF($F989="","",INDEX(CUT_LIST!$B$6:$B$1000,$F989))</f>
        <v/>
      </c>
      <c r="C989" t="str" cm="1">
        <f t="array" ref="C989">IF($F989="","",INDEX(CUT_LIST!$C$6:$C$1000,$F989))</f>
        <v/>
      </c>
      <c r="D989" t="str">
        <f>IF($F989="","",
  MIN(
    INDEX(CUT_LIST!$D$6:$D$1000,$F989),
    N(INDEX(CUT_LIST!$G$6:$G$1000,$F989))
  )
)</f>
        <v/>
      </c>
      <c r="E989" t="str" cm="1">
        <f t="array" ref="E989">IF($F989="","",INDEX(CUT_LIST!$H$6:$H$1000,$F989))</f>
        <v/>
      </c>
      <c r="F989" t="str" cm="1">
        <f t="array" ref="F989">IFERROR(
  SMALL(
    IF(
      (TRIM(UPPER(CUT_LIST!$F$6:$F$1000))="YES")*(N(CUT_LIST!$G$6:$G$1000)&gt;0),
      ROW(CUT_LIST!$F$6:$F$1000)-ROW(CUT_LIST!$F$6)+1
    ),
    ROWS($F$7:F989)
  ),
"")</f>
        <v/>
      </c>
    </row>
    <row r="990" spans="1:6">
      <c r="A990" t="str" cm="1">
        <f t="array" ref="A990">IF($F990="","",INDEX(CUT_LIST!$A$6:$A$1000,$F990))</f>
        <v/>
      </c>
      <c r="B990" t="str" cm="1">
        <f t="array" ref="B990">IF($F990="","",INDEX(CUT_LIST!$B$6:$B$1000,$F990))</f>
        <v/>
      </c>
      <c r="C990" t="str" cm="1">
        <f t="array" ref="C990">IF($F990="","",INDEX(CUT_LIST!$C$6:$C$1000,$F990))</f>
        <v/>
      </c>
      <c r="D990" t="str">
        <f>IF($F990="","",
  MIN(
    INDEX(CUT_LIST!$D$6:$D$1000,$F990),
    N(INDEX(CUT_LIST!$G$6:$G$1000,$F990))
  )
)</f>
        <v/>
      </c>
      <c r="E990" t="str" cm="1">
        <f t="array" ref="E990">IF($F990="","",INDEX(CUT_LIST!$H$6:$H$1000,$F990))</f>
        <v/>
      </c>
      <c r="F990" t="str" cm="1">
        <f t="array" ref="F990">IFERROR(
  SMALL(
    IF(
      (TRIM(UPPER(CUT_LIST!$F$6:$F$1000))="YES")*(N(CUT_LIST!$G$6:$G$1000)&gt;0),
      ROW(CUT_LIST!$F$6:$F$1000)-ROW(CUT_LIST!$F$6)+1
    ),
    ROWS($F$7:F990)
  ),
"")</f>
        <v/>
      </c>
    </row>
    <row r="991" spans="1:6">
      <c r="A991" t="str" cm="1">
        <f t="array" ref="A991">IF($F991="","",INDEX(CUT_LIST!$A$6:$A$1000,$F991))</f>
        <v/>
      </c>
      <c r="B991" t="str" cm="1">
        <f t="array" ref="B991">IF($F991="","",INDEX(CUT_LIST!$B$6:$B$1000,$F991))</f>
        <v/>
      </c>
      <c r="C991" t="str" cm="1">
        <f t="array" ref="C991">IF($F991="","",INDEX(CUT_LIST!$C$6:$C$1000,$F991))</f>
        <v/>
      </c>
      <c r="D991" t="str">
        <f>IF($F991="","",
  MIN(
    INDEX(CUT_LIST!$D$6:$D$1000,$F991),
    N(INDEX(CUT_LIST!$G$6:$G$1000,$F991))
  )
)</f>
        <v/>
      </c>
      <c r="E991" t="str" cm="1">
        <f t="array" ref="E991">IF($F991="","",INDEX(CUT_LIST!$H$6:$H$1000,$F991))</f>
        <v/>
      </c>
      <c r="F991" t="str" cm="1">
        <f t="array" ref="F991">IFERROR(
  SMALL(
    IF(
      (TRIM(UPPER(CUT_LIST!$F$6:$F$1000))="YES")*(N(CUT_LIST!$G$6:$G$1000)&gt;0),
      ROW(CUT_LIST!$F$6:$F$1000)-ROW(CUT_LIST!$F$6)+1
    ),
    ROWS($F$7:F991)
  ),
"")</f>
        <v/>
      </c>
    </row>
    <row r="992" spans="1:6">
      <c r="A992" t="str" cm="1">
        <f t="array" ref="A992">IF($F992="","",INDEX(CUT_LIST!$A$6:$A$1000,$F992))</f>
        <v/>
      </c>
      <c r="B992" t="str" cm="1">
        <f t="array" ref="B992">IF($F992="","",INDEX(CUT_LIST!$B$6:$B$1000,$F992))</f>
        <v/>
      </c>
      <c r="C992" t="str" cm="1">
        <f t="array" ref="C992">IF($F992="","",INDEX(CUT_LIST!$C$6:$C$1000,$F992))</f>
        <v/>
      </c>
      <c r="D992" t="str">
        <f>IF($F992="","",
  MIN(
    INDEX(CUT_LIST!$D$6:$D$1000,$F992),
    N(INDEX(CUT_LIST!$G$6:$G$1000,$F992))
  )
)</f>
        <v/>
      </c>
      <c r="E992" t="str" cm="1">
        <f t="array" ref="E992">IF($F992="","",INDEX(CUT_LIST!$H$6:$H$1000,$F992))</f>
        <v/>
      </c>
      <c r="F992" t="str" cm="1">
        <f t="array" ref="F992">IFERROR(
  SMALL(
    IF(
      (TRIM(UPPER(CUT_LIST!$F$6:$F$1000))="YES")*(N(CUT_LIST!$G$6:$G$1000)&gt;0),
      ROW(CUT_LIST!$F$6:$F$1000)-ROW(CUT_LIST!$F$6)+1
    ),
    ROWS($F$7:F992)
  ),
"")</f>
        <v/>
      </c>
    </row>
    <row r="993" spans="1:6">
      <c r="A993" t="str" cm="1">
        <f t="array" ref="A993">IF($F993="","",INDEX(CUT_LIST!$A$6:$A$1000,$F993))</f>
        <v/>
      </c>
      <c r="B993" t="str" cm="1">
        <f t="array" ref="B993">IF($F993="","",INDEX(CUT_LIST!$B$6:$B$1000,$F993))</f>
        <v/>
      </c>
      <c r="C993" t="str" cm="1">
        <f t="array" ref="C993">IF($F993="","",INDEX(CUT_LIST!$C$6:$C$1000,$F993))</f>
        <v/>
      </c>
      <c r="D993" t="str">
        <f>IF($F993="","",
  MIN(
    INDEX(CUT_LIST!$D$6:$D$1000,$F993),
    N(INDEX(CUT_LIST!$G$6:$G$1000,$F993))
  )
)</f>
        <v/>
      </c>
      <c r="E993" t="str" cm="1">
        <f t="array" ref="E993">IF($F993="","",INDEX(CUT_LIST!$H$6:$H$1000,$F993))</f>
        <v/>
      </c>
      <c r="F993" t="str" cm="1">
        <f t="array" ref="F993">IFERROR(
  SMALL(
    IF(
      (TRIM(UPPER(CUT_LIST!$F$6:$F$1000))="YES")*(N(CUT_LIST!$G$6:$G$1000)&gt;0),
      ROW(CUT_LIST!$F$6:$F$1000)-ROW(CUT_LIST!$F$6)+1
    ),
    ROWS($F$7:F993)
  ),
"")</f>
        <v/>
      </c>
    </row>
    <row r="994" spans="1:6">
      <c r="A994" t="str" cm="1">
        <f t="array" ref="A994">IF($F994="","",INDEX(CUT_LIST!$A$6:$A$1000,$F994))</f>
        <v/>
      </c>
      <c r="B994" t="str" cm="1">
        <f t="array" ref="B994">IF($F994="","",INDEX(CUT_LIST!$B$6:$B$1000,$F994))</f>
        <v/>
      </c>
      <c r="C994" t="str" cm="1">
        <f t="array" ref="C994">IF($F994="","",INDEX(CUT_LIST!$C$6:$C$1000,$F994))</f>
        <v/>
      </c>
      <c r="D994" t="str">
        <f>IF($F994="","",
  MIN(
    INDEX(CUT_LIST!$D$6:$D$1000,$F994),
    N(INDEX(CUT_LIST!$G$6:$G$1000,$F994))
  )
)</f>
        <v/>
      </c>
      <c r="E994" t="str" cm="1">
        <f t="array" ref="E994">IF($F994="","",INDEX(CUT_LIST!$H$6:$H$1000,$F994))</f>
        <v/>
      </c>
      <c r="F994" t="str" cm="1">
        <f t="array" ref="F994">IFERROR(
  SMALL(
    IF(
      (TRIM(UPPER(CUT_LIST!$F$6:$F$1000))="YES")*(N(CUT_LIST!$G$6:$G$1000)&gt;0),
      ROW(CUT_LIST!$F$6:$F$1000)-ROW(CUT_LIST!$F$6)+1
    ),
    ROWS($F$7:F994)
  ),
"")</f>
        <v/>
      </c>
    </row>
    <row r="995" spans="1:6">
      <c r="A995" t="str" cm="1">
        <f t="array" ref="A995">IF($F995="","",INDEX(CUT_LIST!$A$6:$A$1000,$F995))</f>
        <v/>
      </c>
      <c r="B995" t="str" cm="1">
        <f t="array" ref="B995">IF($F995="","",INDEX(CUT_LIST!$B$6:$B$1000,$F995))</f>
        <v/>
      </c>
      <c r="C995" t="str" cm="1">
        <f t="array" ref="C995">IF($F995="","",INDEX(CUT_LIST!$C$6:$C$1000,$F995))</f>
        <v/>
      </c>
      <c r="D995" t="str">
        <f>IF($F995="","",
  MIN(
    INDEX(CUT_LIST!$D$6:$D$1000,$F995),
    N(INDEX(CUT_LIST!$G$6:$G$1000,$F995))
  )
)</f>
        <v/>
      </c>
      <c r="E995" t="str" cm="1">
        <f t="array" ref="E995">IF($F995="","",INDEX(CUT_LIST!$H$6:$H$1000,$F995))</f>
        <v/>
      </c>
      <c r="F995" t="str" cm="1">
        <f t="array" ref="F995">IFERROR(
  SMALL(
    IF(
      (TRIM(UPPER(CUT_LIST!$F$6:$F$1000))="YES")*(N(CUT_LIST!$G$6:$G$1000)&gt;0),
      ROW(CUT_LIST!$F$6:$F$1000)-ROW(CUT_LIST!$F$6)+1
    ),
    ROWS($F$7:F995)
  ),
"")</f>
        <v/>
      </c>
    </row>
    <row r="996" spans="1:6">
      <c r="A996" t="str" cm="1">
        <f t="array" ref="A996">IF($F996="","",INDEX(CUT_LIST!$A$6:$A$1000,$F996))</f>
        <v/>
      </c>
      <c r="B996" t="str" cm="1">
        <f t="array" ref="B996">IF($F996="","",INDEX(CUT_LIST!$B$6:$B$1000,$F996))</f>
        <v/>
      </c>
      <c r="C996" t="str" cm="1">
        <f t="array" ref="C996">IF($F996="","",INDEX(CUT_LIST!$C$6:$C$1000,$F996))</f>
        <v/>
      </c>
      <c r="D996" t="str">
        <f>IF($F996="","",
  MIN(
    INDEX(CUT_LIST!$D$6:$D$1000,$F996),
    N(INDEX(CUT_LIST!$G$6:$G$1000,$F996))
  )
)</f>
        <v/>
      </c>
      <c r="E996" t="str" cm="1">
        <f t="array" ref="E996">IF($F996="","",INDEX(CUT_LIST!$H$6:$H$1000,$F996))</f>
        <v/>
      </c>
      <c r="F996" t="str" cm="1">
        <f t="array" ref="F996">IFERROR(
  SMALL(
    IF(
      (TRIM(UPPER(CUT_LIST!$F$6:$F$1000))="YES")*(N(CUT_LIST!$G$6:$G$1000)&gt;0),
      ROW(CUT_LIST!$F$6:$F$1000)-ROW(CUT_LIST!$F$6)+1
    ),
    ROWS($F$7:F996)
  ),
"")</f>
        <v/>
      </c>
    </row>
    <row r="997" spans="1:6">
      <c r="A997" t="str" cm="1">
        <f t="array" ref="A997">IF($F997="","",INDEX(CUT_LIST!$A$6:$A$1000,$F997))</f>
        <v/>
      </c>
      <c r="B997" t="str" cm="1">
        <f t="array" ref="B997">IF($F997="","",INDEX(CUT_LIST!$B$6:$B$1000,$F997))</f>
        <v/>
      </c>
      <c r="C997" t="str" cm="1">
        <f t="array" ref="C997">IF($F997="","",INDEX(CUT_LIST!$C$6:$C$1000,$F997))</f>
        <v/>
      </c>
      <c r="D997" t="str">
        <f>IF($F997="","",
  MIN(
    INDEX(CUT_LIST!$D$6:$D$1000,$F997),
    N(INDEX(CUT_LIST!$G$6:$G$1000,$F997))
  )
)</f>
        <v/>
      </c>
      <c r="E997" t="str" cm="1">
        <f t="array" ref="E997">IF($F997="","",INDEX(CUT_LIST!$H$6:$H$1000,$F997))</f>
        <v/>
      </c>
      <c r="F997" t="str" cm="1">
        <f t="array" ref="F997">IFERROR(
  SMALL(
    IF(
      (TRIM(UPPER(CUT_LIST!$F$6:$F$1000))="YES")*(N(CUT_LIST!$G$6:$G$1000)&gt;0),
      ROW(CUT_LIST!$F$6:$F$1000)-ROW(CUT_LIST!$F$6)+1
    ),
    ROWS($F$7:F997)
  ),
"")</f>
        <v/>
      </c>
    </row>
    <row r="998" spans="1:6">
      <c r="A998" t="str" cm="1">
        <f t="array" ref="A998">IF($F998="","",INDEX(CUT_LIST!$A$6:$A$1000,$F998))</f>
        <v/>
      </c>
      <c r="B998" t="str" cm="1">
        <f t="array" ref="B998">IF($F998="","",INDEX(CUT_LIST!$B$6:$B$1000,$F998))</f>
        <v/>
      </c>
      <c r="C998" t="str" cm="1">
        <f t="array" ref="C998">IF($F998="","",INDEX(CUT_LIST!$C$6:$C$1000,$F998))</f>
        <v/>
      </c>
      <c r="D998" t="str">
        <f>IF($F998="","",
  MIN(
    INDEX(CUT_LIST!$D$6:$D$1000,$F998),
    N(INDEX(CUT_LIST!$G$6:$G$1000,$F998))
  )
)</f>
        <v/>
      </c>
      <c r="E998" t="str" cm="1">
        <f t="array" ref="E998">IF($F998="","",INDEX(CUT_LIST!$H$6:$H$1000,$F998))</f>
        <v/>
      </c>
      <c r="F998" t="str" cm="1">
        <f t="array" ref="F998">IFERROR(
  SMALL(
    IF(
      (TRIM(UPPER(CUT_LIST!$F$6:$F$1000))="YES")*(N(CUT_LIST!$G$6:$G$1000)&gt;0),
      ROW(CUT_LIST!$F$6:$F$1000)-ROW(CUT_LIST!$F$6)+1
    ),
    ROWS($F$7:F998)
  ),
"")</f>
        <v/>
      </c>
    </row>
    <row r="999" spans="1:6">
      <c r="A999" t="str" cm="1">
        <f t="array" ref="A999">IF($F999="","",INDEX(CUT_LIST!$A$6:$A$1000,$F999))</f>
        <v/>
      </c>
      <c r="B999" t="str" cm="1">
        <f t="array" ref="B999">IF($F999="","",INDEX(CUT_LIST!$B$6:$B$1000,$F999))</f>
        <v/>
      </c>
      <c r="C999" t="str" cm="1">
        <f t="array" ref="C999">IF($F999="","",INDEX(CUT_LIST!$C$6:$C$1000,$F999))</f>
        <v/>
      </c>
      <c r="D999" t="str">
        <f>IF($F999="","",
  MIN(
    INDEX(CUT_LIST!$D$6:$D$1000,$F999),
    N(INDEX(CUT_LIST!$G$6:$G$1000,$F999))
  )
)</f>
        <v/>
      </c>
      <c r="E999" t="str" cm="1">
        <f t="array" ref="E999">IF($F999="","",INDEX(CUT_LIST!$H$6:$H$1000,$F999))</f>
        <v/>
      </c>
      <c r="F999" t="str" cm="1">
        <f t="array" ref="F999">IFERROR(
  SMALL(
    IF(
      (TRIM(UPPER(CUT_LIST!$F$6:$F$1000))="YES")*(N(CUT_LIST!$G$6:$G$1000)&gt;0),
      ROW(CUT_LIST!$F$6:$F$1000)-ROW(CUT_LIST!$F$6)+1
    ),
    ROWS($F$7:F999)
  ),
"")</f>
        <v/>
      </c>
    </row>
    <row r="1000" spans="1:6">
      <c r="A1000" t="str" cm="1">
        <f t="array" ref="A1000">IF($F1000="","",INDEX(CUT_LIST!$A$6:$A$1000,$F1000))</f>
        <v/>
      </c>
      <c r="B1000" t="str" cm="1">
        <f t="array" ref="B1000">IF($F1000="","",INDEX(CUT_LIST!$B$6:$B$1000,$F1000))</f>
        <v/>
      </c>
      <c r="C1000" t="str" cm="1">
        <f t="array" ref="C1000">IF($F1000="","",INDEX(CUT_LIST!$C$6:$C$1000,$F1000))</f>
        <v/>
      </c>
      <c r="D1000" t="str">
        <f>IF($F1000="","",
  MIN(
    INDEX(CUT_LIST!$D$6:$D$1000,$F1000),
    N(INDEX(CUT_LIST!$G$6:$G$1000,$F1000))
  )
)</f>
        <v/>
      </c>
      <c r="E1000" t="str" cm="1">
        <f t="array" ref="E1000">IF($F1000="","",INDEX(CUT_LIST!$H$6:$H$1000,$F1000))</f>
        <v/>
      </c>
      <c r="F1000" t="str" cm="1">
        <f t="array" ref="F1000">IFERROR(
  SMALL(
    IF(
      (TRIM(UPPER(CUT_LIST!$F$6:$F$1000))="YES")*(N(CUT_LIST!$G$6:$G$1000)&gt;0),
      ROW(CUT_LIST!$F$6:$F$1000)-ROW(CUT_LIST!$F$6)+1
    ),
    ROWS($F$7:F1000)
  ),
"")</f>
        <v/>
      </c>
    </row>
    <row r="1001" spans="1:6">
      <c r="A1001" t="str" cm="1">
        <f t="array" ref="A1001">IF($F1001="","",INDEX(CUT_LIST!$A$6:$A$1000,$F1001))</f>
        <v/>
      </c>
      <c r="B1001" t="str" cm="1">
        <f t="array" ref="B1001">IF($F1001="","",INDEX(CUT_LIST!$B$6:$B$1000,$F1001))</f>
        <v/>
      </c>
      <c r="C1001" t="str" cm="1">
        <f t="array" ref="C1001">IF($F1001="","",INDEX(CUT_LIST!$C$6:$C$1000,$F1001))</f>
        <v/>
      </c>
      <c r="D1001" t="str">
        <f>IF($F1001="","",
  MIN(
    INDEX(CUT_LIST!$D$6:$D$1000,$F1001),
    N(INDEX(CUT_LIST!$G$6:$G$1000,$F1001))
  )
)</f>
        <v/>
      </c>
      <c r="E1001" t="str" cm="1">
        <f t="array" ref="E1001">IF($F1001="","",INDEX(CUT_LIST!$H$6:$H$1000,$F1001))</f>
        <v/>
      </c>
      <c r="F1001" t="str" cm="1">
        <f t="array" ref="F1001">IFERROR(
  SMALL(
    IF(
      (TRIM(UPPER(CUT_LIST!$F$6:$F$1000))="YES")*(N(CUT_LIST!$G$6:$G$1000)&gt;0),
      ROW(CUT_LIST!$F$6:$F$1000)-ROW(CUT_LIST!$F$6)+1
    ),
    ROWS($F$7:F1001)
  ),
"")</f>
        <v/>
      </c>
    </row>
    <row r="1002" spans="1:6">
      <c r="A1002" t="str" cm="1">
        <f t="array" ref="A1002">IF($F1002="","",INDEX(CUT_LIST!$A$6:$A$1000,$F1002))</f>
        <v/>
      </c>
      <c r="B1002" t="str" cm="1">
        <f t="array" ref="B1002">IF($F1002="","",INDEX(CUT_LIST!$B$6:$B$1000,$F1002))</f>
        <v/>
      </c>
      <c r="C1002" t="str" cm="1">
        <f t="array" ref="C1002">IF($F1002="","",INDEX(CUT_LIST!$C$6:$C$1000,$F1002))</f>
        <v/>
      </c>
      <c r="D1002" t="str">
        <f>IF($F1002="","",
  MIN(
    INDEX(CUT_LIST!$D$6:$D$1000,$F1002),
    N(INDEX(CUT_LIST!$G$6:$G$1000,$F1002))
  )
)</f>
        <v/>
      </c>
      <c r="E1002" t="str" cm="1">
        <f t="array" ref="E1002">IF($F1002="","",INDEX(CUT_LIST!$H$6:$H$1000,$F1002))</f>
        <v/>
      </c>
      <c r="F1002" t="str" cm="1">
        <f t="array" ref="F1002">IFERROR(
  SMALL(
    IF(
      (TRIM(UPPER(CUT_LIST!$F$6:$F$1000))="YES")*(N(CUT_LIST!$G$6:$G$1000)&gt;0),
      ROW(CUT_LIST!$F$6:$F$1000)-ROW(CUT_LIST!$F$6)+1
    ),
    ROWS($F$7:F1002)
  ),
"")</f>
        <v/>
      </c>
    </row>
    <row r="1003" spans="1:6">
      <c r="A1003" t="str" cm="1">
        <f t="array" ref="A1003">IF($F1003="","",INDEX(CUT_LIST!$A$6:$A$1000,$F1003))</f>
        <v/>
      </c>
      <c r="B1003" t="str" cm="1">
        <f t="array" ref="B1003">IF($F1003="","",INDEX(CUT_LIST!$B$6:$B$1000,$F1003))</f>
        <v/>
      </c>
      <c r="C1003" t="str" cm="1">
        <f t="array" ref="C1003">IF($F1003="","",INDEX(CUT_LIST!$C$6:$C$1000,$F1003))</f>
        <v/>
      </c>
      <c r="D1003" t="str">
        <f>IF($F1003="","",
  MIN(
    INDEX(CUT_LIST!$D$6:$D$1000,$F1003),
    N(INDEX(CUT_LIST!$G$6:$G$1000,$F1003))
  )
)</f>
        <v/>
      </c>
      <c r="E1003" t="str" cm="1">
        <f t="array" ref="E1003">IF($F1003="","",INDEX(CUT_LIST!$H$6:$H$1000,$F1003))</f>
        <v/>
      </c>
      <c r="F1003" t="str" cm="1">
        <f t="array" ref="F1003">IFERROR(
  SMALL(
    IF(
      (TRIM(UPPER(CUT_LIST!$F$6:$F$1000))="YES")*(N(CUT_LIST!$G$6:$G$1000)&gt;0),
      ROW(CUT_LIST!$F$6:$F$1000)-ROW(CUT_LIST!$F$6)+1
    ),
    ROWS($F$7:F1003)
  ),
"")</f>
        <v/>
      </c>
    </row>
    <row r="1004" spans="1:6">
      <c r="A1004" t="str" cm="1">
        <f t="array" ref="A1004">IF($F1004="","",INDEX(CUT_LIST!$A$6:$A$1000,$F1004))</f>
        <v/>
      </c>
      <c r="B1004" t="str" cm="1">
        <f t="array" ref="B1004">IF($F1004="","",INDEX(CUT_LIST!$B$6:$B$1000,$F1004))</f>
        <v/>
      </c>
      <c r="C1004" t="str" cm="1">
        <f t="array" ref="C1004">IF($F1004="","",INDEX(CUT_LIST!$C$6:$C$1000,$F1004))</f>
        <v/>
      </c>
      <c r="D1004" t="str">
        <f>IF($F1004="","",
  MIN(
    INDEX(CUT_LIST!$D$6:$D$1000,$F1004),
    N(INDEX(CUT_LIST!$G$6:$G$1000,$F1004))
  )
)</f>
        <v/>
      </c>
      <c r="E1004" t="str" cm="1">
        <f t="array" ref="E1004">IF($F1004="","",INDEX(CUT_LIST!$H$6:$H$1000,$F1004))</f>
        <v/>
      </c>
      <c r="F1004" t="str" cm="1">
        <f t="array" ref="F1004">IFERROR(
  SMALL(
    IF(
      (TRIM(UPPER(CUT_LIST!$F$6:$F$1000))="YES")*(N(CUT_LIST!$G$6:$G$1000)&gt;0),
      ROW(CUT_LIST!$F$6:$F$1000)-ROW(CUT_LIST!$F$6)+1
    ),
    ROWS($F$7:F1004)
  ),
"")</f>
        <v/>
      </c>
    </row>
    <row r="1005" spans="1:6">
      <c r="A1005" t="str" cm="1">
        <f t="array" ref="A1005">IF($F1005="","",INDEX(CUT_LIST!$A$6:$A$1000,$F1005))</f>
        <v/>
      </c>
      <c r="B1005" t="str" cm="1">
        <f t="array" ref="B1005">IF($F1005="","",INDEX(CUT_LIST!$B$6:$B$1000,$F1005))</f>
        <v/>
      </c>
      <c r="C1005" t="str" cm="1">
        <f t="array" ref="C1005">IF($F1005="","",INDEX(CUT_LIST!$C$6:$C$1000,$F1005))</f>
        <v/>
      </c>
      <c r="D1005" t="str">
        <f>IF($F1005="","",
  MIN(
    INDEX(CUT_LIST!$D$6:$D$1000,$F1005),
    N(INDEX(CUT_LIST!$G$6:$G$1000,$F1005))
  )
)</f>
        <v/>
      </c>
      <c r="E1005" t="str" cm="1">
        <f t="array" ref="E1005">IF($F1005="","",INDEX(CUT_LIST!$H$6:$H$1000,$F1005))</f>
        <v/>
      </c>
      <c r="F1005" t="str" cm="1">
        <f t="array" ref="F1005">IFERROR(
  SMALL(
    IF(
      (TRIM(UPPER(CUT_LIST!$F$6:$F$1000))="YES")*(N(CUT_LIST!$G$6:$G$1000)&gt;0),
      ROW(CUT_LIST!$F$6:$F$1000)-ROW(CUT_LIST!$F$6)+1
    ),
    ROWS($F$7:F1005)
  ),
"")</f>
        <v/>
      </c>
    </row>
    <row r="1006" spans="1:6">
      <c r="A1006" t="str" cm="1">
        <f t="array" ref="A1006">IF($F1006="","",INDEX(CUT_LIST!$A$6:$A$1000,$F1006))</f>
        <v/>
      </c>
      <c r="B1006" t="str" cm="1">
        <f t="array" ref="B1006">IF($F1006="","",INDEX(CUT_LIST!$B$6:$B$1000,$F1006))</f>
        <v/>
      </c>
      <c r="C1006" t="str" cm="1">
        <f t="array" ref="C1006">IF($F1006="","",INDEX(CUT_LIST!$C$6:$C$1000,$F1006))</f>
        <v/>
      </c>
      <c r="D1006" t="str">
        <f>IF($F1006="","",
  MIN(
    INDEX(CUT_LIST!$D$6:$D$1000,$F1006),
    N(INDEX(CUT_LIST!$G$6:$G$1000,$F1006))
  )
)</f>
        <v/>
      </c>
      <c r="E1006" t="str" cm="1">
        <f t="array" ref="E1006">IF($F1006="","",INDEX(CUT_LIST!$H$6:$H$1000,$F1006))</f>
        <v/>
      </c>
      <c r="F1006" t="str" cm="1">
        <f t="array" ref="F1006">IFERROR(
  SMALL(
    IF(
      (TRIM(UPPER(CUT_LIST!$F$6:$F$1000))="YES")*(N(CUT_LIST!$G$6:$G$1000)&gt;0),
      ROW(CUT_LIST!$F$6:$F$1000)-ROW(CUT_LIST!$F$6)+1
    ),
    ROWS($F$7:F1006)
  ),
"")</f>
        <v/>
      </c>
    </row>
    <row r="1007" spans="1:6">
      <c r="A1007" t="str" cm="1">
        <f t="array" ref="A1007">IF($F1007="","",INDEX(CUT_LIST!$A$6:$A$1000,$F1007))</f>
        <v/>
      </c>
      <c r="B1007" t="str" cm="1">
        <f t="array" ref="B1007">IF($F1007="","",INDEX(CUT_LIST!$B$6:$B$1000,$F1007))</f>
        <v/>
      </c>
      <c r="C1007" t="str" cm="1">
        <f t="array" ref="C1007">IF($F1007="","",INDEX(CUT_LIST!$C$6:$C$1000,$F1007))</f>
        <v/>
      </c>
      <c r="D1007" t="str">
        <f>IF($F1007="","",
  MIN(
    INDEX(CUT_LIST!$D$6:$D$1000,$F1007),
    N(INDEX(CUT_LIST!$G$6:$G$1000,$F1007))
  )
)</f>
        <v/>
      </c>
      <c r="E1007" t="str" cm="1">
        <f t="array" ref="E1007">IF($F1007="","",INDEX(CUT_LIST!$H$6:$H$1000,$F1007))</f>
        <v/>
      </c>
      <c r="F1007" t="str" cm="1">
        <f t="array" ref="F1007">IFERROR(
  SMALL(
    IF(
      (TRIM(UPPER(CUT_LIST!$F$6:$F$1000))="YES")*(N(CUT_LIST!$G$6:$G$1000)&gt;0),
      ROW(CUT_LIST!$F$6:$F$1000)-ROW(CUT_LIST!$F$6)+1
    ),
    ROWS($F$7:F1007)
  ),
"")</f>
        <v/>
      </c>
    </row>
    <row r="1008" spans="1:6">
      <c r="A1008" t="str" cm="1">
        <f t="array" ref="A1008">IF($F1008="","",INDEX(CUT_LIST!$A$6:$A$1000,$F1008))</f>
        <v/>
      </c>
      <c r="B1008" t="str" cm="1">
        <f t="array" ref="B1008">IF($F1008="","",INDEX(CUT_LIST!$B$6:$B$1000,$F1008))</f>
        <v/>
      </c>
      <c r="C1008" t="str" cm="1">
        <f t="array" ref="C1008">IF($F1008="","",INDEX(CUT_LIST!$C$6:$C$1000,$F1008))</f>
        <v/>
      </c>
      <c r="D1008" t="str">
        <f>IF($F1008="","",
  MIN(
    INDEX(CUT_LIST!$D$6:$D$1000,$F1008),
    N(INDEX(CUT_LIST!$G$6:$G$1000,$F1008))
  )
)</f>
        <v/>
      </c>
      <c r="E1008" t="str" cm="1">
        <f t="array" ref="E1008">IF($F1008="","",INDEX(CUT_LIST!$H$6:$H$1000,$F1008))</f>
        <v/>
      </c>
      <c r="F1008" t="str" cm="1">
        <f t="array" ref="F1008">IFERROR(
  SMALL(
    IF(
      (TRIM(UPPER(CUT_LIST!$F$6:$F$1000))="YES")*(N(CUT_LIST!$G$6:$G$1000)&gt;0),
      ROW(CUT_LIST!$F$6:$F$1000)-ROW(CUT_LIST!$F$6)+1
    ),
    ROWS($F$7:F1008)
  ),
"")</f>
        <v/>
      </c>
    </row>
    <row r="1009" spans="1:6">
      <c r="A1009" t="str" cm="1">
        <f t="array" ref="A1009">IF($F1009="","",INDEX(CUT_LIST!$A$6:$A$1000,$F1009))</f>
        <v/>
      </c>
      <c r="B1009" t="str" cm="1">
        <f t="array" ref="B1009">IF($F1009="","",INDEX(CUT_LIST!$B$6:$B$1000,$F1009))</f>
        <v/>
      </c>
      <c r="C1009" t="str" cm="1">
        <f t="array" ref="C1009">IF($F1009="","",INDEX(CUT_LIST!$C$6:$C$1000,$F1009))</f>
        <v/>
      </c>
      <c r="D1009" t="str">
        <f>IF($F1009="","",
  MIN(
    INDEX(CUT_LIST!$D$6:$D$1000,$F1009),
    N(INDEX(CUT_LIST!$G$6:$G$1000,$F1009))
  )
)</f>
        <v/>
      </c>
      <c r="E1009" t="str" cm="1">
        <f t="array" ref="E1009">IF($F1009="","",INDEX(CUT_LIST!$H$6:$H$1000,$F1009))</f>
        <v/>
      </c>
      <c r="F1009" t="str" cm="1">
        <f t="array" ref="F1009">IFERROR(
  SMALL(
    IF(
      (TRIM(UPPER(CUT_LIST!$F$6:$F$1000))="YES")*(N(CUT_LIST!$G$6:$G$1000)&gt;0),
      ROW(CUT_LIST!$F$6:$F$1000)-ROW(CUT_LIST!$F$6)+1
    ),
    ROWS($F$7:F1009)
  ),
"")</f>
        <v/>
      </c>
    </row>
    <row r="1010" spans="1:6">
      <c r="A1010" t="str" cm="1">
        <f t="array" ref="A1010">IF($F1010="","",INDEX(CUT_LIST!$A$6:$A$1000,$F1010))</f>
        <v/>
      </c>
      <c r="B1010" t="str" cm="1">
        <f t="array" ref="B1010">IF($F1010="","",INDEX(CUT_LIST!$B$6:$B$1000,$F1010))</f>
        <v/>
      </c>
      <c r="C1010" t="str" cm="1">
        <f t="array" ref="C1010">IF($F1010="","",INDEX(CUT_LIST!$C$6:$C$1000,$F1010))</f>
        <v/>
      </c>
      <c r="D1010" t="str">
        <f>IF($F1010="","",
  MIN(
    INDEX(CUT_LIST!$D$6:$D$1000,$F1010),
    N(INDEX(CUT_LIST!$G$6:$G$1000,$F1010))
  )
)</f>
        <v/>
      </c>
      <c r="E1010" t="str" cm="1">
        <f t="array" ref="E1010">IF($F1010="","",INDEX(CUT_LIST!$H$6:$H$1000,$F1010))</f>
        <v/>
      </c>
      <c r="F1010" t="str" cm="1">
        <f t="array" ref="F1010">IFERROR(
  SMALL(
    IF(
      (TRIM(UPPER(CUT_LIST!$F$6:$F$1000))="YES")*(N(CUT_LIST!$G$6:$G$1000)&gt;0),
      ROW(CUT_LIST!$F$6:$F$1000)-ROW(CUT_LIST!$F$6)+1
    ),
    ROWS($F$7:F1010)
  ),
"")</f>
        <v/>
      </c>
    </row>
    <row r="1011" spans="1:6">
      <c r="A1011" t="str" cm="1">
        <f t="array" ref="A1011">IF($F1011="","",INDEX(CUT_LIST!$A$6:$A$1000,$F1011))</f>
        <v/>
      </c>
      <c r="B1011" t="str" cm="1">
        <f t="array" ref="B1011">IF($F1011="","",INDEX(CUT_LIST!$B$6:$B$1000,$F1011))</f>
        <v/>
      </c>
      <c r="C1011" t="str" cm="1">
        <f t="array" ref="C1011">IF($F1011="","",INDEX(CUT_LIST!$C$6:$C$1000,$F1011))</f>
        <v/>
      </c>
      <c r="D1011" t="str">
        <f>IF($F1011="","",
  MIN(
    INDEX(CUT_LIST!$D$6:$D$1000,$F1011),
    N(INDEX(CUT_LIST!$G$6:$G$1000,$F1011))
  )
)</f>
        <v/>
      </c>
      <c r="E1011" t="str" cm="1">
        <f t="array" ref="E1011">IF($F1011="","",INDEX(CUT_LIST!$H$6:$H$1000,$F1011))</f>
        <v/>
      </c>
      <c r="F1011" t="str" cm="1">
        <f t="array" ref="F1011">IFERROR(
  SMALL(
    IF(
      (TRIM(UPPER(CUT_LIST!$F$6:$F$1000))="YES")*(N(CUT_LIST!$G$6:$G$1000)&gt;0),
      ROW(CUT_LIST!$F$6:$F$1000)-ROW(CUT_LIST!$F$6)+1
    ),
    ROWS($F$7:F1011)
  ),
"")</f>
        <v/>
      </c>
    </row>
    <row r="1012" spans="1:6">
      <c r="A1012" t="str" cm="1">
        <f t="array" ref="A1012">IF($F1012="","",INDEX(CUT_LIST!$A$6:$A$1000,$F1012))</f>
        <v/>
      </c>
      <c r="B1012" t="str" cm="1">
        <f t="array" ref="B1012">IF($F1012="","",INDEX(CUT_LIST!$B$6:$B$1000,$F1012))</f>
        <v/>
      </c>
      <c r="C1012" t="str" cm="1">
        <f t="array" ref="C1012">IF($F1012="","",INDEX(CUT_LIST!$C$6:$C$1000,$F1012))</f>
        <v/>
      </c>
      <c r="D1012" t="str">
        <f>IF($F1012="","",
  MIN(
    INDEX(CUT_LIST!$D$6:$D$1000,$F1012),
    N(INDEX(CUT_LIST!$G$6:$G$1000,$F1012))
  )
)</f>
        <v/>
      </c>
      <c r="E1012" t="str" cm="1">
        <f t="array" ref="E1012">IF($F1012="","",INDEX(CUT_LIST!$H$6:$H$1000,$F1012))</f>
        <v/>
      </c>
      <c r="F1012" t="str" cm="1">
        <f t="array" ref="F1012">IFERROR(
  SMALL(
    IF(
      (TRIM(UPPER(CUT_LIST!$F$6:$F$1000))="YES")*(N(CUT_LIST!$G$6:$G$1000)&gt;0),
      ROW(CUT_LIST!$F$6:$F$1000)-ROW(CUT_LIST!$F$6)+1
    ),
    ROWS($F$7:F1012)
  ),
"")</f>
        <v/>
      </c>
    </row>
    <row r="1013" spans="1:6">
      <c r="A1013" t="str" cm="1">
        <f t="array" ref="A1013">IF($F1013="","",INDEX(CUT_LIST!$A$6:$A$1000,$F1013))</f>
        <v/>
      </c>
      <c r="B1013" t="str" cm="1">
        <f t="array" ref="B1013">IF($F1013="","",INDEX(CUT_LIST!$B$6:$B$1000,$F1013))</f>
        <v/>
      </c>
      <c r="C1013" t="str" cm="1">
        <f t="array" ref="C1013">IF($F1013="","",INDEX(CUT_LIST!$C$6:$C$1000,$F1013))</f>
        <v/>
      </c>
      <c r="D1013" t="str">
        <f>IF($F1013="","",
  MIN(
    INDEX(CUT_LIST!$D$6:$D$1000,$F1013),
    N(INDEX(CUT_LIST!$G$6:$G$1000,$F1013))
  )
)</f>
        <v/>
      </c>
      <c r="E1013" t="str" cm="1">
        <f t="array" ref="E1013">IF($F1013="","",INDEX(CUT_LIST!$H$6:$H$1000,$F1013))</f>
        <v/>
      </c>
      <c r="F1013" t="str" cm="1">
        <f t="array" ref="F1013">IFERROR(
  SMALL(
    IF(
      (TRIM(UPPER(CUT_LIST!$F$6:$F$1000))="YES")*(N(CUT_LIST!$G$6:$G$1000)&gt;0),
      ROW(CUT_LIST!$F$6:$F$1000)-ROW(CUT_LIST!$F$6)+1
    ),
    ROWS($F$7:F1013)
  ),
"")</f>
        <v/>
      </c>
    </row>
    <row r="1014" spans="1:6">
      <c r="A1014" t="str" cm="1">
        <f t="array" ref="A1014">IF($F1014="","",INDEX(CUT_LIST!$A$6:$A$1000,$F1014))</f>
        <v/>
      </c>
      <c r="B1014" t="str" cm="1">
        <f t="array" ref="B1014">IF($F1014="","",INDEX(CUT_LIST!$B$6:$B$1000,$F1014))</f>
        <v/>
      </c>
      <c r="C1014" t="str" cm="1">
        <f t="array" ref="C1014">IF($F1014="","",INDEX(CUT_LIST!$C$6:$C$1000,$F1014))</f>
        <v/>
      </c>
      <c r="D1014" t="str">
        <f>IF($F1014="","",
  MIN(
    INDEX(CUT_LIST!$D$6:$D$1000,$F1014),
    N(INDEX(CUT_LIST!$G$6:$G$1000,$F1014))
  )
)</f>
        <v/>
      </c>
      <c r="E1014" t="str" cm="1">
        <f t="array" ref="E1014">IF($F1014="","",INDEX(CUT_LIST!$H$6:$H$1000,$F1014))</f>
        <v/>
      </c>
      <c r="F1014" t="str" cm="1">
        <f t="array" ref="F1014">IFERROR(
  SMALL(
    IF(
      (TRIM(UPPER(CUT_LIST!$F$6:$F$1000))="YES")*(N(CUT_LIST!$G$6:$G$1000)&gt;0),
      ROW(CUT_LIST!$F$6:$F$1000)-ROW(CUT_LIST!$F$6)+1
    ),
    ROWS($F$7:F1014)
  ),
"")</f>
        <v/>
      </c>
    </row>
    <row r="1015" spans="1:6">
      <c r="A1015" t="str" cm="1">
        <f t="array" ref="A1015">IF($F1015="","",INDEX(CUT_LIST!$A$6:$A$1000,$F1015))</f>
        <v/>
      </c>
      <c r="B1015" t="str" cm="1">
        <f t="array" ref="B1015">IF($F1015="","",INDEX(CUT_LIST!$B$6:$B$1000,$F1015))</f>
        <v/>
      </c>
      <c r="C1015" t="str" cm="1">
        <f t="array" ref="C1015">IF($F1015="","",INDEX(CUT_LIST!$C$6:$C$1000,$F1015))</f>
        <v/>
      </c>
      <c r="D1015" t="str">
        <f>IF($F1015="","",
  MIN(
    INDEX(CUT_LIST!$D$6:$D$1000,$F1015),
    N(INDEX(CUT_LIST!$G$6:$G$1000,$F1015))
  )
)</f>
        <v/>
      </c>
      <c r="E1015" t="str" cm="1">
        <f t="array" ref="E1015">IF($F1015="","",INDEX(CUT_LIST!$H$6:$H$1000,$F1015))</f>
        <v/>
      </c>
      <c r="F1015" t="str" cm="1">
        <f t="array" ref="F1015">IFERROR(
  SMALL(
    IF(
      (TRIM(UPPER(CUT_LIST!$F$6:$F$1000))="YES")*(N(CUT_LIST!$G$6:$G$1000)&gt;0),
      ROW(CUT_LIST!$F$6:$F$1000)-ROW(CUT_LIST!$F$6)+1
    ),
    ROWS($F$7:F1015)
  ),
"")</f>
        <v/>
      </c>
    </row>
    <row r="1016" spans="1:6">
      <c r="A1016" t="str" cm="1">
        <f t="array" ref="A1016">IF($F1016="","",INDEX(CUT_LIST!$A$6:$A$1000,$F1016))</f>
        <v/>
      </c>
      <c r="B1016" t="str" cm="1">
        <f t="array" ref="B1016">IF($F1016="","",INDEX(CUT_LIST!$B$6:$B$1000,$F1016))</f>
        <v/>
      </c>
      <c r="C1016" t="str" cm="1">
        <f t="array" ref="C1016">IF($F1016="","",INDEX(CUT_LIST!$C$6:$C$1000,$F1016))</f>
        <v/>
      </c>
      <c r="D1016" t="str">
        <f>IF($F1016="","",
  MIN(
    INDEX(CUT_LIST!$D$6:$D$1000,$F1016),
    N(INDEX(CUT_LIST!$G$6:$G$1000,$F1016))
  )
)</f>
        <v/>
      </c>
      <c r="E1016" t="str" cm="1">
        <f t="array" ref="E1016">IF($F1016="","",INDEX(CUT_LIST!$H$6:$H$1000,$F1016))</f>
        <v/>
      </c>
      <c r="F1016" t="str" cm="1">
        <f t="array" ref="F1016">IFERROR(
  SMALL(
    IF(
      (TRIM(UPPER(CUT_LIST!$F$6:$F$1000))="YES")*(N(CUT_LIST!$G$6:$G$1000)&gt;0),
      ROW(CUT_LIST!$F$6:$F$1000)-ROW(CUT_LIST!$F$6)+1
    ),
    ROWS($F$7:F1016)
  ),
"")</f>
        <v/>
      </c>
    </row>
    <row r="1017" spans="1:6">
      <c r="A1017" t="str" cm="1">
        <f t="array" ref="A1017">IF($F1017="","",INDEX(CUT_LIST!$A$6:$A$1000,$F1017))</f>
        <v/>
      </c>
      <c r="B1017" t="str" cm="1">
        <f t="array" ref="B1017">IF($F1017="","",INDEX(CUT_LIST!$B$6:$B$1000,$F1017))</f>
        <v/>
      </c>
      <c r="C1017" t="str" cm="1">
        <f t="array" ref="C1017">IF($F1017="","",INDEX(CUT_LIST!$C$6:$C$1000,$F1017))</f>
        <v/>
      </c>
      <c r="D1017" t="str">
        <f>IF($F1017="","",
  MIN(
    INDEX(CUT_LIST!$D$6:$D$1000,$F1017),
    N(INDEX(CUT_LIST!$G$6:$G$1000,$F1017))
  )
)</f>
        <v/>
      </c>
      <c r="E1017" t="str" cm="1">
        <f t="array" ref="E1017">IF($F1017="","",INDEX(CUT_LIST!$H$6:$H$1000,$F1017))</f>
        <v/>
      </c>
      <c r="F1017" t="str" cm="1">
        <f t="array" ref="F1017">IFERROR(
  SMALL(
    IF(
      (TRIM(UPPER(CUT_LIST!$F$6:$F$1000))="YES")*(N(CUT_LIST!$G$6:$G$1000)&gt;0),
      ROW(CUT_LIST!$F$6:$F$1000)-ROW(CUT_LIST!$F$6)+1
    ),
    ROWS($F$7:F1017)
  ),
"")</f>
        <v/>
      </c>
    </row>
    <row r="1018" spans="1:6">
      <c r="A1018" t="str" cm="1">
        <f t="array" ref="A1018">IF($F1018="","",INDEX(CUT_LIST!$A$6:$A$1000,$F1018))</f>
        <v/>
      </c>
      <c r="B1018" t="str" cm="1">
        <f t="array" ref="B1018">IF($F1018="","",INDEX(CUT_LIST!$B$6:$B$1000,$F1018))</f>
        <v/>
      </c>
      <c r="C1018" t="str" cm="1">
        <f t="array" ref="C1018">IF($F1018="","",INDEX(CUT_LIST!$C$6:$C$1000,$F1018))</f>
        <v/>
      </c>
      <c r="D1018" t="str">
        <f>IF($F1018="","",
  MIN(
    INDEX(CUT_LIST!$D$6:$D$1000,$F1018),
    N(INDEX(CUT_LIST!$G$6:$G$1000,$F1018))
  )
)</f>
        <v/>
      </c>
      <c r="E1018" t="str" cm="1">
        <f t="array" ref="E1018">IF($F1018="","",INDEX(CUT_LIST!$H$6:$H$1000,$F1018))</f>
        <v/>
      </c>
      <c r="F1018" t="str" cm="1">
        <f t="array" ref="F1018">IFERROR(
  SMALL(
    IF(
      (TRIM(UPPER(CUT_LIST!$F$6:$F$1000))="YES")*(N(CUT_LIST!$G$6:$G$1000)&gt;0),
      ROW(CUT_LIST!$F$6:$F$1000)-ROW(CUT_LIST!$F$6)+1
    ),
    ROWS($F$7:F1018)
  ),
"")</f>
        <v/>
      </c>
    </row>
    <row r="1019" spans="1:6">
      <c r="A1019" t="str" cm="1">
        <f t="array" ref="A1019">IF($F1019="","",INDEX(CUT_LIST!$A$6:$A$1000,$F1019))</f>
        <v/>
      </c>
      <c r="B1019" t="str" cm="1">
        <f t="array" ref="B1019">IF($F1019="","",INDEX(CUT_LIST!$B$6:$B$1000,$F1019))</f>
        <v/>
      </c>
      <c r="C1019" t="str" cm="1">
        <f t="array" ref="C1019">IF($F1019="","",INDEX(CUT_LIST!$C$6:$C$1000,$F1019))</f>
        <v/>
      </c>
      <c r="D1019" t="str">
        <f>IF($F1019="","",
  MIN(
    INDEX(CUT_LIST!$D$6:$D$1000,$F1019),
    N(INDEX(CUT_LIST!$G$6:$G$1000,$F1019))
  )
)</f>
        <v/>
      </c>
      <c r="E1019" t="str" cm="1">
        <f t="array" ref="E1019">IF($F1019="","",INDEX(CUT_LIST!$H$6:$H$1000,$F1019))</f>
        <v/>
      </c>
      <c r="F1019" t="str" cm="1">
        <f t="array" ref="F1019">IFERROR(
  SMALL(
    IF(
      (TRIM(UPPER(CUT_LIST!$F$6:$F$1000))="YES")*(N(CUT_LIST!$G$6:$G$1000)&gt;0),
      ROW(CUT_LIST!$F$6:$F$1000)-ROW(CUT_LIST!$F$6)+1
    ),
    ROWS($F$7:F1019)
  ),
"")</f>
        <v/>
      </c>
    </row>
    <row r="1020" spans="1:6">
      <c r="A1020" t="str" cm="1">
        <f t="array" ref="A1020">IF($F1020="","",INDEX(CUT_LIST!$A$6:$A$1000,$F1020))</f>
        <v/>
      </c>
      <c r="B1020" t="str" cm="1">
        <f t="array" ref="B1020">IF($F1020="","",INDEX(CUT_LIST!$B$6:$B$1000,$F1020))</f>
        <v/>
      </c>
      <c r="C1020" t="str" cm="1">
        <f t="array" ref="C1020">IF($F1020="","",INDEX(CUT_LIST!$C$6:$C$1000,$F1020))</f>
        <v/>
      </c>
      <c r="D1020" t="str">
        <f>IF($F1020="","",
  MIN(
    INDEX(CUT_LIST!$D$6:$D$1000,$F1020),
    N(INDEX(CUT_LIST!$G$6:$G$1000,$F1020))
  )
)</f>
        <v/>
      </c>
      <c r="E1020" t="str" cm="1">
        <f t="array" ref="E1020">IF($F1020="","",INDEX(CUT_LIST!$H$6:$H$1000,$F1020))</f>
        <v/>
      </c>
      <c r="F1020" t="str" cm="1">
        <f t="array" ref="F1020">IFERROR(
  SMALL(
    IF(
      (TRIM(UPPER(CUT_LIST!$F$6:$F$1000))="YES")*(N(CUT_LIST!$G$6:$G$1000)&gt;0),
      ROW(CUT_LIST!$F$6:$F$1000)-ROW(CUT_LIST!$F$6)+1
    ),
    ROWS($F$7:F1020)
  ),
"")</f>
        <v/>
      </c>
    </row>
    <row r="1021" spans="1:6">
      <c r="A1021" t="str" cm="1">
        <f t="array" ref="A1021">IF($F1021="","",INDEX(CUT_LIST!$A$6:$A$1000,$F1021))</f>
        <v/>
      </c>
      <c r="B1021" t="str" cm="1">
        <f t="array" ref="B1021">IF($F1021="","",INDEX(CUT_LIST!$B$6:$B$1000,$F1021))</f>
        <v/>
      </c>
      <c r="C1021" t="str" cm="1">
        <f t="array" ref="C1021">IF($F1021="","",INDEX(CUT_LIST!$C$6:$C$1000,$F1021))</f>
        <v/>
      </c>
      <c r="D1021" t="str">
        <f>IF($F1021="","",
  MIN(
    INDEX(CUT_LIST!$D$6:$D$1000,$F1021),
    N(INDEX(CUT_LIST!$G$6:$G$1000,$F1021))
  )
)</f>
        <v/>
      </c>
      <c r="E1021" t="str" cm="1">
        <f t="array" ref="E1021">IF($F1021="","",INDEX(CUT_LIST!$H$6:$H$1000,$F1021))</f>
        <v/>
      </c>
      <c r="F1021" t="str" cm="1">
        <f t="array" ref="F1021">IFERROR(
  SMALL(
    IF(
      (TRIM(UPPER(CUT_LIST!$F$6:$F$1000))="YES")*(N(CUT_LIST!$G$6:$G$1000)&gt;0),
      ROW(CUT_LIST!$F$6:$F$1000)-ROW(CUT_LIST!$F$6)+1
    ),
    ROWS($F$7:F1021)
  ),
"")</f>
        <v/>
      </c>
    </row>
    <row r="1022" spans="1:6">
      <c r="A1022" t="str" cm="1">
        <f t="array" ref="A1022">IF($F1022="","",INDEX(CUT_LIST!$A$6:$A$1000,$F1022))</f>
        <v/>
      </c>
      <c r="B1022" t="str" cm="1">
        <f t="array" ref="B1022">IF($F1022="","",INDEX(CUT_LIST!$B$6:$B$1000,$F1022))</f>
        <v/>
      </c>
      <c r="C1022" t="str" cm="1">
        <f t="array" ref="C1022">IF($F1022="","",INDEX(CUT_LIST!$C$6:$C$1000,$F1022))</f>
        <v/>
      </c>
      <c r="D1022" t="str">
        <f>IF($F1022="","",
  MIN(
    INDEX(CUT_LIST!$D$6:$D$1000,$F1022),
    N(INDEX(CUT_LIST!$G$6:$G$1000,$F1022))
  )
)</f>
        <v/>
      </c>
      <c r="E1022" t="str" cm="1">
        <f t="array" ref="E1022">IF($F1022="","",INDEX(CUT_LIST!$H$6:$H$1000,$F1022))</f>
        <v/>
      </c>
      <c r="F1022" t="str" cm="1">
        <f t="array" ref="F1022">IFERROR(
  SMALL(
    IF(
      (TRIM(UPPER(CUT_LIST!$F$6:$F$1000))="YES")*(N(CUT_LIST!$G$6:$G$1000)&gt;0),
      ROW(CUT_LIST!$F$6:$F$1000)-ROW(CUT_LIST!$F$6)+1
    ),
    ROWS($F$7:F1022)
  ),
"")</f>
        <v/>
      </c>
    </row>
    <row r="1023" spans="1:6">
      <c r="A1023" t="str" cm="1">
        <f t="array" ref="A1023">IF($F1023="","",INDEX(CUT_LIST!$A$6:$A$1000,$F1023))</f>
        <v/>
      </c>
      <c r="B1023" t="str" cm="1">
        <f t="array" ref="B1023">IF($F1023="","",INDEX(CUT_LIST!$B$6:$B$1000,$F1023))</f>
        <v/>
      </c>
      <c r="C1023" t="str" cm="1">
        <f t="array" ref="C1023">IF($F1023="","",INDEX(CUT_LIST!$C$6:$C$1000,$F1023))</f>
        <v/>
      </c>
      <c r="D1023" t="str">
        <f>IF($F1023="","",
  MIN(
    INDEX(CUT_LIST!$D$6:$D$1000,$F1023),
    N(INDEX(CUT_LIST!$G$6:$G$1000,$F1023))
  )
)</f>
        <v/>
      </c>
      <c r="E1023" t="str" cm="1">
        <f t="array" ref="E1023">IF($F1023="","",INDEX(CUT_LIST!$H$6:$H$1000,$F1023))</f>
        <v/>
      </c>
      <c r="F1023" t="str" cm="1">
        <f t="array" ref="F1023">IFERROR(
  SMALL(
    IF(
      (TRIM(UPPER(CUT_LIST!$F$6:$F$1000))="YES")*(N(CUT_LIST!$G$6:$G$1000)&gt;0),
      ROW(CUT_LIST!$F$6:$F$1000)-ROW(CUT_LIST!$F$6)+1
    ),
    ROWS($F$7:F1023)
  ),
"")</f>
        <v/>
      </c>
    </row>
    <row r="1024" spans="1:6">
      <c r="A1024" t="str" cm="1">
        <f t="array" ref="A1024">IF($F1024="","",INDEX(CUT_LIST!$A$6:$A$1000,$F1024))</f>
        <v/>
      </c>
      <c r="B1024" t="str" cm="1">
        <f t="array" ref="B1024">IF($F1024="","",INDEX(CUT_LIST!$B$6:$B$1000,$F1024))</f>
        <v/>
      </c>
      <c r="C1024" t="str" cm="1">
        <f t="array" ref="C1024">IF($F1024="","",INDEX(CUT_LIST!$C$6:$C$1000,$F1024))</f>
        <v/>
      </c>
      <c r="D1024" t="str">
        <f>IF($F1024="","",
  MIN(
    INDEX(CUT_LIST!$D$6:$D$1000,$F1024),
    N(INDEX(CUT_LIST!$G$6:$G$1000,$F1024))
  )
)</f>
        <v/>
      </c>
      <c r="E1024" t="str" cm="1">
        <f t="array" ref="E1024">IF($F1024="","",INDEX(CUT_LIST!$H$6:$H$1000,$F1024))</f>
        <v/>
      </c>
      <c r="F1024" t="str" cm="1">
        <f t="array" ref="F1024">IFERROR(
  SMALL(
    IF(
      (TRIM(UPPER(CUT_LIST!$F$6:$F$1000))="YES")*(N(CUT_LIST!$G$6:$G$1000)&gt;0),
      ROW(CUT_LIST!$F$6:$F$1000)-ROW(CUT_LIST!$F$6)+1
    ),
    ROWS($F$7:F1024)
  ),
"")</f>
        <v/>
      </c>
    </row>
    <row r="1025" spans="1:6">
      <c r="A1025" t="str" cm="1">
        <f t="array" ref="A1025">IF($F1025="","",INDEX(CUT_LIST!$A$6:$A$1000,$F1025))</f>
        <v/>
      </c>
      <c r="B1025" t="str" cm="1">
        <f t="array" ref="B1025">IF($F1025="","",INDEX(CUT_LIST!$B$6:$B$1000,$F1025))</f>
        <v/>
      </c>
      <c r="C1025" t="str" cm="1">
        <f t="array" ref="C1025">IF($F1025="","",INDEX(CUT_LIST!$C$6:$C$1000,$F1025))</f>
        <v/>
      </c>
      <c r="D1025" t="str">
        <f>IF($F1025="","",
  MIN(
    INDEX(CUT_LIST!$D$6:$D$1000,$F1025),
    N(INDEX(CUT_LIST!$G$6:$G$1000,$F1025))
  )
)</f>
        <v/>
      </c>
      <c r="E1025" t="str" cm="1">
        <f t="array" ref="E1025">IF($F1025="","",INDEX(CUT_LIST!$H$6:$H$1000,$F1025))</f>
        <v/>
      </c>
      <c r="F1025" t="str" cm="1">
        <f t="array" ref="F1025">IFERROR(
  SMALL(
    IF(
      (TRIM(UPPER(CUT_LIST!$F$6:$F$1000))="YES")*(N(CUT_LIST!$G$6:$G$1000)&gt;0),
      ROW(CUT_LIST!$F$6:$F$1000)-ROW(CUT_LIST!$F$6)+1
    ),
    ROWS($F$7:F1025)
  ),
"")</f>
        <v/>
      </c>
    </row>
    <row r="1026" spans="1:6">
      <c r="A1026" t="str" cm="1">
        <f t="array" ref="A1026">IF($F1026="","",INDEX(CUT_LIST!$A$6:$A$1000,$F1026))</f>
        <v/>
      </c>
      <c r="B1026" t="str" cm="1">
        <f t="array" ref="B1026">IF($F1026="","",INDEX(CUT_LIST!$B$6:$B$1000,$F1026))</f>
        <v/>
      </c>
      <c r="C1026" t="str" cm="1">
        <f t="array" ref="C1026">IF($F1026="","",INDEX(CUT_LIST!$C$6:$C$1000,$F1026))</f>
        <v/>
      </c>
      <c r="D1026" t="str">
        <f>IF($F1026="","",
  MIN(
    INDEX(CUT_LIST!$D$6:$D$1000,$F1026),
    N(INDEX(CUT_LIST!$G$6:$G$1000,$F1026))
  )
)</f>
        <v/>
      </c>
      <c r="E1026" t="str" cm="1">
        <f t="array" ref="E1026">IF($F1026="","",INDEX(CUT_LIST!$H$6:$H$1000,$F1026))</f>
        <v/>
      </c>
      <c r="F1026" t="str" cm="1">
        <f t="array" ref="F1026">IFERROR(
  SMALL(
    IF(
      (TRIM(UPPER(CUT_LIST!$F$6:$F$1000))="YES")*(N(CUT_LIST!$G$6:$G$1000)&gt;0),
      ROW(CUT_LIST!$F$6:$F$1000)-ROW(CUT_LIST!$F$6)+1
    ),
    ROWS($F$7:F1026)
  ),
"")</f>
        <v/>
      </c>
    </row>
    <row r="1027" spans="1:6">
      <c r="A1027" t="str" cm="1">
        <f t="array" ref="A1027">IF($F1027="","",INDEX(CUT_LIST!$A$6:$A$1000,$F1027))</f>
        <v/>
      </c>
      <c r="B1027" t="str" cm="1">
        <f t="array" ref="B1027">IF($F1027="","",INDEX(CUT_LIST!$B$6:$B$1000,$F1027))</f>
        <v/>
      </c>
      <c r="C1027" t="str" cm="1">
        <f t="array" ref="C1027">IF($F1027="","",INDEX(CUT_LIST!$C$6:$C$1000,$F1027))</f>
        <v/>
      </c>
      <c r="D1027" t="str">
        <f>IF($F1027="","",
  MIN(
    INDEX(CUT_LIST!$D$6:$D$1000,$F1027),
    N(INDEX(CUT_LIST!$G$6:$G$1000,$F1027))
  )
)</f>
        <v/>
      </c>
      <c r="E1027" t="str" cm="1">
        <f t="array" ref="E1027">IF($F1027="","",INDEX(CUT_LIST!$H$6:$H$1000,$F1027))</f>
        <v/>
      </c>
      <c r="F1027" t="str" cm="1">
        <f t="array" ref="F1027">IFERROR(
  SMALL(
    IF(
      (TRIM(UPPER(CUT_LIST!$F$6:$F$1000))="YES")*(N(CUT_LIST!$G$6:$G$1000)&gt;0),
      ROW(CUT_LIST!$F$6:$F$1000)-ROW(CUT_LIST!$F$6)+1
    ),
    ROWS($F$7:F1027)
  ),
"")</f>
        <v/>
      </c>
    </row>
    <row r="1028" spans="1:6">
      <c r="A1028" t="str" cm="1">
        <f t="array" ref="A1028">IF($F1028="","",INDEX(CUT_LIST!$A$6:$A$1000,$F1028))</f>
        <v/>
      </c>
      <c r="B1028" t="str" cm="1">
        <f t="array" ref="B1028">IF($F1028="","",INDEX(CUT_LIST!$B$6:$B$1000,$F1028))</f>
        <v/>
      </c>
      <c r="C1028" t="str" cm="1">
        <f t="array" ref="C1028">IF($F1028="","",INDEX(CUT_LIST!$C$6:$C$1000,$F1028))</f>
        <v/>
      </c>
      <c r="D1028" t="str">
        <f>IF($F1028="","",
  MIN(
    INDEX(CUT_LIST!$D$6:$D$1000,$F1028),
    N(INDEX(CUT_LIST!$G$6:$G$1000,$F1028))
  )
)</f>
        <v/>
      </c>
      <c r="E1028" t="str" cm="1">
        <f t="array" ref="E1028">IF($F1028="","",INDEX(CUT_LIST!$H$6:$H$1000,$F1028))</f>
        <v/>
      </c>
      <c r="F1028" t="str" cm="1">
        <f t="array" ref="F1028">IFERROR(
  SMALL(
    IF(
      (TRIM(UPPER(CUT_LIST!$F$6:$F$1000))="YES")*(N(CUT_LIST!$G$6:$G$1000)&gt;0),
      ROW(CUT_LIST!$F$6:$F$1000)-ROW(CUT_LIST!$F$6)+1
    ),
    ROWS($F$7:F1028)
  ),
"")</f>
        <v/>
      </c>
    </row>
    <row r="1029" spans="1:6">
      <c r="A1029" t="str" cm="1">
        <f t="array" ref="A1029">IF($F1029="","",INDEX(CUT_LIST!$A$6:$A$1000,$F1029))</f>
        <v/>
      </c>
      <c r="B1029" t="str" cm="1">
        <f t="array" ref="B1029">IF($F1029="","",INDEX(CUT_LIST!$B$6:$B$1000,$F1029))</f>
        <v/>
      </c>
      <c r="C1029" t="str" cm="1">
        <f t="array" ref="C1029">IF($F1029="","",INDEX(CUT_LIST!$C$6:$C$1000,$F1029))</f>
        <v/>
      </c>
      <c r="D1029" t="str">
        <f>IF($F1029="","",
  MIN(
    INDEX(CUT_LIST!$D$6:$D$1000,$F1029),
    N(INDEX(CUT_LIST!$G$6:$G$1000,$F1029))
  )
)</f>
        <v/>
      </c>
      <c r="E1029" t="str" cm="1">
        <f t="array" ref="E1029">IF($F1029="","",INDEX(CUT_LIST!$H$6:$H$1000,$F1029))</f>
        <v/>
      </c>
      <c r="F1029" t="str" cm="1">
        <f t="array" ref="F1029">IFERROR(
  SMALL(
    IF(
      (TRIM(UPPER(CUT_LIST!$F$6:$F$1000))="YES")*(N(CUT_LIST!$G$6:$G$1000)&gt;0),
      ROW(CUT_LIST!$F$6:$F$1000)-ROW(CUT_LIST!$F$6)+1
    ),
    ROWS($F$7:F1029)
  ),
"")</f>
        <v/>
      </c>
    </row>
    <row r="1030" spans="1:6">
      <c r="A1030" t="str" cm="1">
        <f t="array" ref="A1030">IF($F1030="","",INDEX(CUT_LIST!$A$6:$A$1000,$F1030))</f>
        <v/>
      </c>
      <c r="B1030" t="str" cm="1">
        <f t="array" ref="B1030">IF($F1030="","",INDEX(CUT_LIST!$B$6:$B$1000,$F1030))</f>
        <v/>
      </c>
      <c r="C1030" t="str" cm="1">
        <f t="array" ref="C1030">IF($F1030="","",INDEX(CUT_LIST!$C$6:$C$1000,$F1030))</f>
        <v/>
      </c>
      <c r="D1030" t="str">
        <f>IF($F1030="","",
  MIN(
    INDEX(CUT_LIST!$D$6:$D$1000,$F1030),
    N(INDEX(CUT_LIST!$G$6:$G$1000,$F1030))
  )
)</f>
        <v/>
      </c>
      <c r="E1030" t="str" cm="1">
        <f t="array" ref="E1030">IF($F1030="","",INDEX(CUT_LIST!$H$6:$H$1000,$F1030))</f>
        <v/>
      </c>
      <c r="F1030" t="str" cm="1">
        <f t="array" ref="F1030">IFERROR(
  SMALL(
    IF(
      (TRIM(UPPER(CUT_LIST!$F$6:$F$1000))="YES")*(N(CUT_LIST!$G$6:$G$1000)&gt;0),
      ROW(CUT_LIST!$F$6:$F$1000)-ROW(CUT_LIST!$F$6)+1
    ),
    ROWS($F$7:F1030)
  ),
"")</f>
        <v/>
      </c>
    </row>
    <row r="1031" spans="1:6">
      <c r="A1031" t="str" cm="1">
        <f t="array" ref="A1031">IF($F1031="","",INDEX(CUT_LIST!$A$6:$A$1000,$F1031))</f>
        <v/>
      </c>
      <c r="B1031" t="str" cm="1">
        <f t="array" ref="B1031">IF($F1031="","",INDEX(CUT_LIST!$B$6:$B$1000,$F1031))</f>
        <v/>
      </c>
      <c r="C1031" t="str" cm="1">
        <f t="array" ref="C1031">IF($F1031="","",INDEX(CUT_LIST!$C$6:$C$1000,$F1031))</f>
        <v/>
      </c>
      <c r="D1031" t="str">
        <f>IF($F1031="","",
  MIN(
    INDEX(CUT_LIST!$D$6:$D$1000,$F1031),
    N(INDEX(CUT_LIST!$G$6:$G$1000,$F1031))
  )
)</f>
        <v/>
      </c>
      <c r="E1031" t="str" cm="1">
        <f t="array" ref="E1031">IF($F1031="","",INDEX(CUT_LIST!$H$6:$H$1000,$F1031))</f>
        <v/>
      </c>
      <c r="F1031" t="str" cm="1">
        <f t="array" ref="F1031">IFERROR(
  SMALL(
    IF(
      (TRIM(UPPER(CUT_LIST!$F$6:$F$1000))="YES")*(N(CUT_LIST!$G$6:$G$1000)&gt;0),
      ROW(CUT_LIST!$F$6:$F$1000)-ROW(CUT_LIST!$F$6)+1
    ),
    ROWS($F$7:F1031)
  ),
"")</f>
        <v/>
      </c>
    </row>
    <row r="1032" spans="1:6">
      <c r="A1032" t="str" cm="1">
        <f t="array" ref="A1032">IF($F1032="","",INDEX(CUT_LIST!$A$6:$A$1000,$F1032))</f>
        <v/>
      </c>
      <c r="B1032" t="str" cm="1">
        <f t="array" ref="B1032">IF($F1032="","",INDEX(CUT_LIST!$B$6:$B$1000,$F1032))</f>
        <v/>
      </c>
      <c r="C1032" t="str" cm="1">
        <f t="array" ref="C1032">IF($F1032="","",INDEX(CUT_LIST!$C$6:$C$1000,$F1032))</f>
        <v/>
      </c>
      <c r="D1032" t="str">
        <f>IF($F1032="","",
  MIN(
    INDEX(CUT_LIST!$D$6:$D$1000,$F1032),
    N(INDEX(CUT_LIST!$G$6:$G$1000,$F1032))
  )
)</f>
        <v/>
      </c>
      <c r="E1032" t="str" cm="1">
        <f t="array" ref="E1032">IF($F1032="","",INDEX(CUT_LIST!$H$6:$H$1000,$F1032))</f>
        <v/>
      </c>
      <c r="F1032" t="str" cm="1">
        <f t="array" ref="F1032">IFERROR(
  SMALL(
    IF(
      (TRIM(UPPER(CUT_LIST!$F$6:$F$1000))="YES")*(N(CUT_LIST!$G$6:$G$1000)&gt;0),
      ROW(CUT_LIST!$F$6:$F$1000)-ROW(CUT_LIST!$F$6)+1
    ),
    ROWS($F$7:F1032)
  ),
"")</f>
        <v/>
      </c>
    </row>
    <row r="1033" spans="1:6">
      <c r="A1033" t="str" cm="1">
        <f t="array" ref="A1033">IF($F1033="","",INDEX(CUT_LIST!$A$6:$A$1000,$F1033))</f>
        <v/>
      </c>
      <c r="B1033" t="str" cm="1">
        <f t="array" ref="B1033">IF($F1033="","",INDEX(CUT_LIST!$B$6:$B$1000,$F1033))</f>
        <v/>
      </c>
      <c r="C1033" t="str" cm="1">
        <f t="array" ref="C1033">IF($F1033="","",INDEX(CUT_LIST!$C$6:$C$1000,$F1033))</f>
        <v/>
      </c>
      <c r="D1033" t="str">
        <f>IF($F1033="","",
  MIN(
    INDEX(CUT_LIST!$D$6:$D$1000,$F1033),
    N(INDEX(CUT_LIST!$G$6:$G$1000,$F1033))
  )
)</f>
        <v/>
      </c>
      <c r="E1033" t="str" cm="1">
        <f t="array" ref="E1033">IF($F1033="","",INDEX(CUT_LIST!$H$6:$H$1000,$F1033))</f>
        <v/>
      </c>
      <c r="F1033" t="str" cm="1">
        <f t="array" ref="F1033">IFERROR(
  SMALL(
    IF(
      (TRIM(UPPER(CUT_LIST!$F$6:$F$1000))="YES")*(N(CUT_LIST!$G$6:$G$1000)&gt;0),
      ROW(CUT_LIST!$F$6:$F$1000)-ROW(CUT_LIST!$F$6)+1
    ),
    ROWS($F$7:F1033)
  ),
"")</f>
        <v/>
      </c>
    </row>
    <row r="1034" spans="1:6">
      <c r="A1034" t="str" cm="1">
        <f t="array" ref="A1034">IF($F1034="","",INDEX(CUT_LIST!$A$6:$A$1000,$F1034))</f>
        <v/>
      </c>
      <c r="B1034" t="str" cm="1">
        <f t="array" ref="B1034">IF($F1034="","",INDEX(CUT_LIST!$B$6:$B$1000,$F1034))</f>
        <v/>
      </c>
      <c r="C1034" t="str" cm="1">
        <f t="array" ref="C1034">IF($F1034="","",INDEX(CUT_LIST!$C$6:$C$1000,$F1034))</f>
        <v/>
      </c>
      <c r="D1034" t="str">
        <f>IF($F1034="","",
  MIN(
    INDEX(CUT_LIST!$D$6:$D$1000,$F1034),
    N(INDEX(CUT_LIST!$G$6:$G$1000,$F1034))
  )
)</f>
        <v/>
      </c>
      <c r="E1034" t="str" cm="1">
        <f t="array" ref="E1034">IF($F1034="","",INDEX(CUT_LIST!$H$6:$H$1000,$F1034))</f>
        <v/>
      </c>
      <c r="F1034" t="str" cm="1">
        <f t="array" ref="F1034">IFERROR(
  SMALL(
    IF(
      (TRIM(UPPER(CUT_LIST!$F$6:$F$1000))="YES")*(N(CUT_LIST!$G$6:$G$1000)&gt;0),
      ROW(CUT_LIST!$F$6:$F$1000)-ROW(CUT_LIST!$F$6)+1
    ),
    ROWS($F$7:F1034)
  ),
"")</f>
        <v/>
      </c>
    </row>
    <row r="1035" spans="1:6">
      <c r="A1035" t="str" cm="1">
        <f t="array" ref="A1035">IF($F1035="","",INDEX(CUT_LIST!$A$6:$A$1000,$F1035))</f>
        <v/>
      </c>
      <c r="B1035" t="str" cm="1">
        <f t="array" ref="B1035">IF($F1035="","",INDEX(CUT_LIST!$B$6:$B$1000,$F1035))</f>
        <v/>
      </c>
      <c r="C1035" t="str" cm="1">
        <f t="array" ref="C1035">IF($F1035="","",INDEX(CUT_LIST!$C$6:$C$1000,$F1035))</f>
        <v/>
      </c>
      <c r="D1035" t="str">
        <f>IF($F1035="","",
  MIN(
    INDEX(CUT_LIST!$D$6:$D$1000,$F1035),
    N(INDEX(CUT_LIST!$G$6:$G$1000,$F1035))
  )
)</f>
        <v/>
      </c>
      <c r="E1035" t="str" cm="1">
        <f t="array" ref="E1035">IF($F1035="","",INDEX(CUT_LIST!$H$6:$H$1000,$F1035))</f>
        <v/>
      </c>
      <c r="F1035" t="str" cm="1">
        <f t="array" ref="F1035">IFERROR(
  SMALL(
    IF(
      (TRIM(UPPER(CUT_LIST!$F$6:$F$1000))="YES")*(N(CUT_LIST!$G$6:$G$1000)&gt;0),
      ROW(CUT_LIST!$F$6:$F$1000)-ROW(CUT_LIST!$F$6)+1
    ),
    ROWS($F$7:F1035)
  ),
"")</f>
        <v/>
      </c>
    </row>
    <row r="1036" spans="1:6">
      <c r="A1036" t="str" cm="1">
        <f t="array" ref="A1036">IF($F1036="","",INDEX(CUT_LIST!$A$6:$A$1000,$F1036))</f>
        <v/>
      </c>
      <c r="B1036" t="str" cm="1">
        <f t="array" ref="B1036">IF($F1036="","",INDEX(CUT_LIST!$B$6:$B$1000,$F1036))</f>
        <v/>
      </c>
      <c r="C1036" t="str" cm="1">
        <f t="array" ref="C1036">IF($F1036="","",INDEX(CUT_LIST!$C$6:$C$1000,$F1036))</f>
        <v/>
      </c>
      <c r="D1036" t="str">
        <f>IF($F1036="","",
  MIN(
    INDEX(CUT_LIST!$D$6:$D$1000,$F1036),
    N(INDEX(CUT_LIST!$G$6:$G$1000,$F1036))
  )
)</f>
        <v/>
      </c>
      <c r="E1036" t="str" cm="1">
        <f t="array" ref="E1036">IF($F1036="","",INDEX(CUT_LIST!$H$6:$H$1000,$F1036))</f>
        <v/>
      </c>
      <c r="F1036" t="str" cm="1">
        <f t="array" ref="F1036">IFERROR(
  SMALL(
    IF(
      (TRIM(UPPER(CUT_LIST!$F$6:$F$1000))="YES")*(N(CUT_LIST!$G$6:$G$1000)&gt;0),
      ROW(CUT_LIST!$F$6:$F$1000)-ROW(CUT_LIST!$F$6)+1
    ),
    ROWS($F$7:F1036)
  ),
"")</f>
        <v/>
      </c>
    </row>
    <row r="1037" spans="1:6">
      <c r="A1037" t="str" cm="1">
        <f t="array" ref="A1037">IF($F1037="","",INDEX(CUT_LIST!$A$6:$A$1000,$F1037))</f>
        <v/>
      </c>
      <c r="B1037" t="str" cm="1">
        <f t="array" ref="B1037">IF($F1037="","",INDEX(CUT_LIST!$B$6:$B$1000,$F1037))</f>
        <v/>
      </c>
      <c r="C1037" t="str" cm="1">
        <f t="array" ref="C1037">IF($F1037="","",INDEX(CUT_LIST!$C$6:$C$1000,$F1037))</f>
        <v/>
      </c>
      <c r="D1037" t="str">
        <f>IF($F1037="","",
  MIN(
    INDEX(CUT_LIST!$D$6:$D$1000,$F1037),
    N(INDEX(CUT_LIST!$G$6:$G$1000,$F1037))
  )
)</f>
        <v/>
      </c>
      <c r="E1037" t="str" cm="1">
        <f t="array" ref="E1037">IF($F1037="","",INDEX(CUT_LIST!$H$6:$H$1000,$F1037))</f>
        <v/>
      </c>
      <c r="F1037" t="str" cm="1">
        <f t="array" ref="F1037">IFERROR(
  SMALL(
    IF(
      (TRIM(UPPER(CUT_LIST!$F$6:$F$1000))="YES")*(N(CUT_LIST!$G$6:$G$1000)&gt;0),
      ROW(CUT_LIST!$F$6:$F$1000)-ROW(CUT_LIST!$F$6)+1
    ),
    ROWS($F$7:F1037)
  ),
"")</f>
        <v/>
      </c>
    </row>
    <row r="1038" spans="1:6">
      <c r="A1038" t="str" cm="1">
        <f t="array" ref="A1038">IF($F1038="","",INDEX(CUT_LIST!$A$6:$A$1000,$F1038))</f>
        <v/>
      </c>
      <c r="B1038" t="str" cm="1">
        <f t="array" ref="B1038">IF($F1038="","",INDEX(CUT_LIST!$B$6:$B$1000,$F1038))</f>
        <v/>
      </c>
      <c r="C1038" t="str" cm="1">
        <f t="array" ref="C1038">IF($F1038="","",INDEX(CUT_LIST!$C$6:$C$1000,$F1038))</f>
        <v/>
      </c>
      <c r="D1038" t="str">
        <f>IF($F1038="","",
  MIN(
    INDEX(CUT_LIST!$D$6:$D$1000,$F1038),
    N(INDEX(CUT_LIST!$G$6:$G$1000,$F1038))
  )
)</f>
        <v/>
      </c>
      <c r="E1038" t="str" cm="1">
        <f t="array" ref="E1038">IF($F1038="","",INDEX(CUT_LIST!$H$6:$H$1000,$F1038))</f>
        <v/>
      </c>
      <c r="F1038" t="str" cm="1">
        <f t="array" ref="F1038">IFERROR(
  SMALL(
    IF(
      (TRIM(UPPER(CUT_LIST!$F$6:$F$1000))="YES")*(N(CUT_LIST!$G$6:$G$1000)&gt;0),
      ROW(CUT_LIST!$F$6:$F$1000)-ROW(CUT_LIST!$F$6)+1
    ),
    ROWS($F$7:F1038)
  ),
"")</f>
        <v/>
      </c>
    </row>
    <row r="1039" spans="1:6">
      <c r="A1039" t="str" cm="1">
        <f t="array" ref="A1039">IF($F1039="","",INDEX(CUT_LIST!$A$6:$A$1000,$F1039))</f>
        <v/>
      </c>
      <c r="B1039" t="str" cm="1">
        <f t="array" ref="B1039">IF($F1039="","",INDEX(CUT_LIST!$B$6:$B$1000,$F1039))</f>
        <v/>
      </c>
      <c r="C1039" t="str" cm="1">
        <f t="array" ref="C1039">IF($F1039="","",INDEX(CUT_LIST!$C$6:$C$1000,$F1039))</f>
        <v/>
      </c>
      <c r="D1039" t="str">
        <f>IF($F1039="","",
  MIN(
    INDEX(CUT_LIST!$D$6:$D$1000,$F1039),
    N(INDEX(CUT_LIST!$G$6:$G$1000,$F1039))
  )
)</f>
        <v/>
      </c>
      <c r="E1039" t="str" cm="1">
        <f t="array" ref="E1039">IF($F1039="","",INDEX(CUT_LIST!$H$6:$H$1000,$F1039))</f>
        <v/>
      </c>
      <c r="F1039" t="str" cm="1">
        <f t="array" ref="F1039">IFERROR(
  SMALL(
    IF(
      (TRIM(UPPER(CUT_LIST!$F$6:$F$1000))="YES")*(N(CUT_LIST!$G$6:$G$1000)&gt;0),
      ROW(CUT_LIST!$F$6:$F$1000)-ROW(CUT_LIST!$F$6)+1
    ),
    ROWS($F$7:F1039)
  ),
"")</f>
        <v/>
      </c>
    </row>
    <row r="1040" spans="1:6">
      <c r="A1040" t="str" cm="1">
        <f t="array" ref="A1040">IF($F1040="","",INDEX(CUT_LIST!$A$6:$A$1000,$F1040))</f>
        <v/>
      </c>
      <c r="B1040" t="str" cm="1">
        <f t="array" ref="B1040">IF($F1040="","",INDEX(CUT_LIST!$B$6:$B$1000,$F1040))</f>
        <v/>
      </c>
      <c r="C1040" t="str" cm="1">
        <f t="array" ref="C1040">IF($F1040="","",INDEX(CUT_LIST!$C$6:$C$1000,$F1040))</f>
        <v/>
      </c>
      <c r="D1040" t="str">
        <f>IF($F1040="","",
  MIN(
    INDEX(CUT_LIST!$D$6:$D$1000,$F1040),
    N(INDEX(CUT_LIST!$G$6:$G$1000,$F1040))
  )
)</f>
        <v/>
      </c>
      <c r="E1040" t="str" cm="1">
        <f t="array" ref="E1040">IF($F1040="","",INDEX(CUT_LIST!$H$6:$H$1000,$F1040))</f>
        <v/>
      </c>
      <c r="F1040" t="str" cm="1">
        <f t="array" ref="F1040">IFERROR(
  SMALL(
    IF(
      (TRIM(UPPER(CUT_LIST!$F$6:$F$1000))="YES")*(N(CUT_LIST!$G$6:$G$1000)&gt;0),
      ROW(CUT_LIST!$F$6:$F$1000)-ROW(CUT_LIST!$F$6)+1
    ),
    ROWS($F$7:F1040)
  ),
"")</f>
        <v/>
      </c>
    </row>
    <row r="1041" spans="1:6">
      <c r="A1041" t="str" cm="1">
        <f t="array" ref="A1041">IF($F1041="","",INDEX(CUT_LIST!$A$6:$A$1000,$F1041))</f>
        <v/>
      </c>
      <c r="B1041" t="str" cm="1">
        <f t="array" ref="B1041">IF($F1041="","",INDEX(CUT_LIST!$B$6:$B$1000,$F1041))</f>
        <v/>
      </c>
      <c r="C1041" t="str" cm="1">
        <f t="array" ref="C1041">IF($F1041="","",INDEX(CUT_LIST!$C$6:$C$1000,$F1041))</f>
        <v/>
      </c>
      <c r="D1041" t="str">
        <f>IF($F1041="","",
  MIN(
    INDEX(CUT_LIST!$D$6:$D$1000,$F1041),
    N(INDEX(CUT_LIST!$G$6:$G$1000,$F1041))
  )
)</f>
        <v/>
      </c>
      <c r="E1041" t="str" cm="1">
        <f t="array" ref="E1041">IF($F1041="","",INDEX(CUT_LIST!$H$6:$H$1000,$F1041))</f>
        <v/>
      </c>
      <c r="F1041" t="str" cm="1">
        <f t="array" ref="F1041">IFERROR(
  SMALL(
    IF(
      (TRIM(UPPER(CUT_LIST!$F$6:$F$1000))="YES")*(N(CUT_LIST!$G$6:$G$1000)&gt;0),
      ROW(CUT_LIST!$F$6:$F$1000)-ROW(CUT_LIST!$F$6)+1
    ),
    ROWS($F$7:F1041)
  ),
"")</f>
        <v/>
      </c>
    </row>
    <row r="1042" spans="1:6">
      <c r="A1042" t="str" cm="1">
        <f t="array" ref="A1042">IF($F1042="","",INDEX(CUT_LIST!$A$6:$A$1000,$F1042))</f>
        <v/>
      </c>
      <c r="B1042" t="str" cm="1">
        <f t="array" ref="B1042">IF($F1042="","",INDEX(CUT_LIST!$B$6:$B$1000,$F1042))</f>
        <v/>
      </c>
      <c r="C1042" t="str" cm="1">
        <f t="array" ref="C1042">IF($F1042="","",INDEX(CUT_LIST!$C$6:$C$1000,$F1042))</f>
        <v/>
      </c>
      <c r="D1042" t="str">
        <f>IF($F1042="","",
  MIN(
    INDEX(CUT_LIST!$D$6:$D$1000,$F1042),
    N(INDEX(CUT_LIST!$G$6:$G$1000,$F1042))
  )
)</f>
        <v/>
      </c>
      <c r="E1042" t="str" cm="1">
        <f t="array" ref="E1042">IF($F1042="","",INDEX(CUT_LIST!$H$6:$H$1000,$F1042))</f>
        <v/>
      </c>
      <c r="F1042" t="str" cm="1">
        <f t="array" ref="F1042">IFERROR(
  SMALL(
    IF(
      (TRIM(UPPER(CUT_LIST!$F$6:$F$1000))="YES")*(N(CUT_LIST!$G$6:$G$1000)&gt;0),
      ROW(CUT_LIST!$F$6:$F$1000)-ROW(CUT_LIST!$F$6)+1
    ),
    ROWS($F$7:F1042)
  ),
"")</f>
        <v/>
      </c>
    </row>
    <row r="1043" spans="1:6">
      <c r="A1043" t="str" cm="1">
        <f t="array" ref="A1043">IF($F1043="","",INDEX(CUT_LIST!$A$6:$A$1000,$F1043))</f>
        <v/>
      </c>
      <c r="B1043" t="str" cm="1">
        <f t="array" ref="B1043">IF($F1043="","",INDEX(CUT_LIST!$B$6:$B$1000,$F1043))</f>
        <v/>
      </c>
      <c r="C1043" t="str" cm="1">
        <f t="array" ref="C1043">IF($F1043="","",INDEX(CUT_LIST!$C$6:$C$1000,$F1043))</f>
        <v/>
      </c>
      <c r="D1043" t="str">
        <f>IF($F1043="","",
  MIN(
    INDEX(CUT_LIST!$D$6:$D$1000,$F1043),
    N(INDEX(CUT_LIST!$G$6:$G$1000,$F1043))
  )
)</f>
        <v/>
      </c>
      <c r="E1043" t="str" cm="1">
        <f t="array" ref="E1043">IF($F1043="","",INDEX(CUT_LIST!$H$6:$H$1000,$F1043))</f>
        <v/>
      </c>
      <c r="F1043" t="str" cm="1">
        <f t="array" ref="F1043">IFERROR(
  SMALL(
    IF(
      (TRIM(UPPER(CUT_LIST!$F$6:$F$1000))="YES")*(N(CUT_LIST!$G$6:$G$1000)&gt;0),
      ROW(CUT_LIST!$F$6:$F$1000)-ROW(CUT_LIST!$F$6)+1
    ),
    ROWS($F$7:F1043)
  ),
"")</f>
        <v/>
      </c>
    </row>
    <row r="1044" spans="1:6">
      <c r="A1044" t="str" cm="1">
        <f t="array" ref="A1044">IF($F1044="","",INDEX(CUT_LIST!$A$6:$A$1000,$F1044))</f>
        <v/>
      </c>
      <c r="B1044" t="str" cm="1">
        <f t="array" ref="B1044">IF($F1044="","",INDEX(CUT_LIST!$B$6:$B$1000,$F1044))</f>
        <v/>
      </c>
      <c r="C1044" t="str" cm="1">
        <f t="array" ref="C1044">IF($F1044="","",INDEX(CUT_LIST!$C$6:$C$1000,$F1044))</f>
        <v/>
      </c>
      <c r="D1044" t="str">
        <f>IF($F1044="","",
  MIN(
    INDEX(CUT_LIST!$D$6:$D$1000,$F1044),
    N(INDEX(CUT_LIST!$G$6:$G$1000,$F1044))
  )
)</f>
        <v/>
      </c>
      <c r="E1044" t="str" cm="1">
        <f t="array" ref="E1044">IF($F1044="","",INDEX(CUT_LIST!$H$6:$H$1000,$F1044))</f>
        <v/>
      </c>
      <c r="F1044" t="str" cm="1">
        <f t="array" ref="F1044">IFERROR(
  SMALL(
    IF(
      (TRIM(UPPER(CUT_LIST!$F$6:$F$1000))="YES")*(N(CUT_LIST!$G$6:$G$1000)&gt;0),
      ROW(CUT_LIST!$F$6:$F$1000)-ROW(CUT_LIST!$F$6)+1
    ),
    ROWS($F$7:F1044)
  ),
"")</f>
        <v/>
      </c>
    </row>
    <row r="1045" spans="1:6">
      <c r="A1045" t="str" cm="1">
        <f t="array" ref="A1045">IF($F1045="","",INDEX(CUT_LIST!$A$6:$A$1000,$F1045))</f>
        <v/>
      </c>
      <c r="B1045" t="str" cm="1">
        <f t="array" ref="B1045">IF($F1045="","",INDEX(CUT_LIST!$B$6:$B$1000,$F1045))</f>
        <v/>
      </c>
      <c r="C1045" t="str" cm="1">
        <f t="array" ref="C1045">IF($F1045="","",INDEX(CUT_LIST!$C$6:$C$1000,$F1045))</f>
        <v/>
      </c>
      <c r="D1045" t="str">
        <f>IF($F1045="","",
  MIN(
    INDEX(CUT_LIST!$D$6:$D$1000,$F1045),
    N(INDEX(CUT_LIST!$G$6:$G$1000,$F1045))
  )
)</f>
        <v/>
      </c>
      <c r="E1045" t="str" cm="1">
        <f t="array" ref="E1045">IF($F1045="","",INDEX(CUT_LIST!$H$6:$H$1000,$F1045))</f>
        <v/>
      </c>
      <c r="F1045" t="str" cm="1">
        <f t="array" ref="F1045">IFERROR(
  SMALL(
    IF(
      (TRIM(UPPER(CUT_LIST!$F$6:$F$1000))="YES")*(N(CUT_LIST!$G$6:$G$1000)&gt;0),
      ROW(CUT_LIST!$F$6:$F$1000)-ROW(CUT_LIST!$F$6)+1
    ),
    ROWS($F$7:F1045)
  ),
"")</f>
        <v/>
      </c>
    </row>
    <row r="1046" spans="1:6">
      <c r="A1046" t="str" cm="1">
        <f t="array" ref="A1046">IF($F1046="","",INDEX(CUT_LIST!$A$6:$A$1000,$F1046))</f>
        <v/>
      </c>
      <c r="B1046" t="str" cm="1">
        <f t="array" ref="B1046">IF($F1046="","",INDEX(CUT_LIST!$B$6:$B$1000,$F1046))</f>
        <v/>
      </c>
      <c r="C1046" t="str" cm="1">
        <f t="array" ref="C1046">IF($F1046="","",INDEX(CUT_LIST!$C$6:$C$1000,$F1046))</f>
        <v/>
      </c>
      <c r="D1046" t="str">
        <f>IF($F1046="","",
  MIN(
    INDEX(CUT_LIST!$D$6:$D$1000,$F1046),
    N(INDEX(CUT_LIST!$G$6:$G$1000,$F1046))
  )
)</f>
        <v/>
      </c>
      <c r="E1046" t="str" cm="1">
        <f t="array" ref="E1046">IF($F1046="","",INDEX(CUT_LIST!$H$6:$H$1000,$F1046))</f>
        <v/>
      </c>
      <c r="F1046" t="str" cm="1">
        <f t="array" ref="F1046">IFERROR(
  SMALL(
    IF(
      (TRIM(UPPER(CUT_LIST!$F$6:$F$1000))="YES")*(N(CUT_LIST!$G$6:$G$1000)&gt;0),
      ROW(CUT_LIST!$F$6:$F$1000)-ROW(CUT_LIST!$F$6)+1
    ),
    ROWS($F$7:F1046)
  ),
"")</f>
        <v/>
      </c>
    </row>
    <row r="1047" spans="1:6">
      <c r="A1047" t="str" cm="1">
        <f t="array" ref="A1047">IF($F1047="","",INDEX(CUT_LIST!$A$6:$A$1000,$F1047))</f>
        <v/>
      </c>
      <c r="B1047" t="str" cm="1">
        <f t="array" ref="B1047">IF($F1047="","",INDEX(CUT_LIST!$B$6:$B$1000,$F1047))</f>
        <v/>
      </c>
      <c r="C1047" t="str" cm="1">
        <f t="array" ref="C1047">IF($F1047="","",INDEX(CUT_LIST!$C$6:$C$1000,$F1047))</f>
        <v/>
      </c>
      <c r="D1047" t="str">
        <f>IF($F1047="","",
  MIN(
    INDEX(CUT_LIST!$D$6:$D$1000,$F1047),
    N(INDEX(CUT_LIST!$G$6:$G$1000,$F1047))
  )
)</f>
        <v/>
      </c>
      <c r="E1047" t="str" cm="1">
        <f t="array" ref="E1047">IF($F1047="","",INDEX(CUT_LIST!$H$6:$H$1000,$F1047))</f>
        <v/>
      </c>
      <c r="F1047" t="str" cm="1">
        <f t="array" ref="F1047">IFERROR(
  SMALL(
    IF(
      (TRIM(UPPER(CUT_LIST!$F$6:$F$1000))="YES")*(N(CUT_LIST!$G$6:$G$1000)&gt;0),
      ROW(CUT_LIST!$F$6:$F$1000)-ROW(CUT_LIST!$F$6)+1
    ),
    ROWS($F$7:F1047)
  ),
"")</f>
        <v/>
      </c>
    </row>
    <row r="1048" spans="1:6">
      <c r="A1048" t="str" cm="1">
        <f t="array" ref="A1048">IF($F1048="","",INDEX(CUT_LIST!$A$6:$A$1000,$F1048))</f>
        <v/>
      </c>
      <c r="B1048" t="str" cm="1">
        <f t="array" ref="B1048">IF($F1048="","",INDEX(CUT_LIST!$B$6:$B$1000,$F1048))</f>
        <v/>
      </c>
      <c r="C1048" t="str" cm="1">
        <f t="array" ref="C1048">IF($F1048="","",INDEX(CUT_LIST!$C$6:$C$1000,$F1048))</f>
        <v/>
      </c>
      <c r="D1048" t="str">
        <f>IF($F1048="","",
  MIN(
    INDEX(CUT_LIST!$D$6:$D$1000,$F1048),
    N(INDEX(CUT_LIST!$G$6:$G$1000,$F1048))
  )
)</f>
        <v/>
      </c>
      <c r="E1048" t="str" cm="1">
        <f t="array" ref="E1048">IF($F1048="","",INDEX(CUT_LIST!$H$6:$H$1000,$F1048))</f>
        <v/>
      </c>
      <c r="F1048" t="str" cm="1">
        <f t="array" ref="F1048">IFERROR(
  SMALL(
    IF(
      (TRIM(UPPER(CUT_LIST!$F$6:$F$1000))="YES")*(N(CUT_LIST!$G$6:$G$1000)&gt;0),
      ROW(CUT_LIST!$F$6:$F$1000)-ROW(CUT_LIST!$F$6)+1
    ),
    ROWS($F$7:F1048)
  ),
"")</f>
        <v/>
      </c>
    </row>
    <row r="1049" spans="1:6">
      <c r="A1049" t="str" cm="1">
        <f t="array" ref="A1049">IF($F1049="","",INDEX(CUT_LIST!$A$6:$A$1000,$F1049))</f>
        <v/>
      </c>
      <c r="B1049" t="str" cm="1">
        <f t="array" ref="B1049">IF($F1049="","",INDEX(CUT_LIST!$B$6:$B$1000,$F1049))</f>
        <v/>
      </c>
      <c r="C1049" t="str" cm="1">
        <f t="array" ref="C1049">IF($F1049="","",INDEX(CUT_LIST!$C$6:$C$1000,$F1049))</f>
        <v/>
      </c>
      <c r="D1049" t="str">
        <f>IF($F1049="","",
  MIN(
    INDEX(CUT_LIST!$D$6:$D$1000,$F1049),
    N(INDEX(CUT_LIST!$G$6:$G$1000,$F1049))
  )
)</f>
        <v/>
      </c>
      <c r="E1049" t="str" cm="1">
        <f t="array" ref="E1049">IF($F1049="","",INDEX(CUT_LIST!$H$6:$H$1000,$F1049))</f>
        <v/>
      </c>
      <c r="F1049" t="str" cm="1">
        <f t="array" ref="F1049">IFERROR(
  SMALL(
    IF(
      (TRIM(UPPER(CUT_LIST!$F$6:$F$1000))="YES")*(N(CUT_LIST!$G$6:$G$1000)&gt;0),
      ROW(CUT_LIST!$F$6:$F$1000)-ROW(CUT_LIST!$F$6)+1
    ),
    ROWS($F$7:F1049)
  ),
"")</f>
        <v/>
      </c>
    </row>
    <row r="1050" spans="1:6">
      <c r="A1050" t="str" cm="1">
        <f t="array" ref="A1050">IF($F1050="","",INDEX(CUT_LIST!$A$6:$A$1000,$F1050))</f>
        <v/>
      </c>
      <c r="B1050" t="str" cm="1">
        <f t="array" ref="B1050">IF($F1050="","",INDEX(CUT_LIST!$B$6:$B$1000,$F1050))</f>
        <v/>
      </c>
      <c r="C1050" t="str" cm="1">
        <f t="array" ref="C1050">IF($F1050="","",INDEX(CUT_LIST!$C$6:$C$1000,$F1050))</f>
        <v/>
      </c>
      <c r="D1050" t="str">
        <f>IF($F1050="","",
  MIN(
    INDEX(CUT_LIST!$D$6:$D$1000,$F1050),
    N(INDEX(CUT_LIST!$G$6:$G$1000,$F1050))
  )
)</f>
        <v/>
      </c>
      <c r="E1050" t="str" cm="1">
        <f t="array" ref="E1050">IF($F1050="","",INDEX(CUT_LIST!$H$6:$H$1000,$F1050))</f>
        <v/>
      </c>
      <c r="F1050" t="str" cm="1">
        <f t="array" ref="F1050">IFERROR(
  SMALL(
    IF(
      (TRIM(UPPER(CUT_LIST!$F$6:$F$1000))="YES")*(N(CUT_LIST!$G$6:$G$1000)&gt;0),
      ROW(CUT_LIST!$F$6:$F$1000)-ROW(CUT_LIST!$F$6)+1
    ),
    ROWS($F$7:F1050)
  ),
"")</f>
        <v/>
      </c>
    </row>
    <row r="1051" spans="1:6">
      <c r="A1051" t="str" cm="1">
        <f t="array" ref="A1051">IF($F1051="","",INDEX(CUT_LIST!$A$6:$A$1000,$F1051))</f>
        <v/>
      </c>
      <c r="B1051" t="str" cm="1">
        <f t="array" ref="B1051">IF($F1051="","",INDEX(CUT_LIST!$B$6:$B$1000,$F1051))</f>
        <v/>
      </c>
      <c r="C1051" t="str" cm="1">
        <f t="array" ref="C1051">IF($F1051="","",INDEX(CUT_LIST!$C$6:$C$1000,$F1051))</f>
        <v/>
      </c>
      <c r="D1051" t="str">
        <f>IF($F1051="","",
  MIN(
    INDEX(CUT_LIST!$D$6:$D$1000,$F1051),
    N(INDEX(CUT_LIST!$G$6:$G$1000,$F1051))
  )
)</f>
        <v/>
      </c>
      <c r="E1051" t="str" cm="1">
        <f t="array" ref="E1051">IF($F1051="","",INDEX(CUT_LIST!$H$6:$H$1000,$F1051))</f>
        <v/>
      </c>
      <c r="F1051" t="str" cm="1">
        <f t="array" ref="F1051">IFERROR(
  SMALL(
    IF(
      (TRIM(UPPER(CUT_LIST!$F$6:$F$1000))="YES")*(N(CUT_LIST!$G$6:$G$1000)&gt;0),
      ROW(CUT_LIST!$F$6:$F$1000)-ROW(CUT_LIST!$F$6)+1
    ),
    ROWS($F$7:F1051)
  ),
"")</f>
        <v/>
      </c>
    </row>
    <row r="1052" spans="1:6">
      <c r="A1052" t="str" cm="1">
        <f t="array" ref="A1052">IF($F1052="","",INDEX(CUT_LIST!$A$6:$A$1000,$F1052))</f>
        <v/>
      </c>
      <c r="B1052" t="str" cm="1">
        <f t="array" ref="B1052">IF($F1052="","",INDEX(CUT_LIST!$B$6:$B$1000,$F1052))</f>
        <v/>
      </c>
      <c r="C1052" t="str" cm="1">
        <f t="array" ref="C1052">IF($F1052="","",INDEX(CUT_LIST!$C$6:$C$1000,$F1052))</f>
        <v/>
      </c>
      <c r="D1052" t="str">
        <f>IF($F1052="","",
  MIN(
    INDEX(CUT_LIST!$D$6:$D$1000,$F1052),
    N(INDEX(CUT_LIST!$G$6:$G$1000,$F1052))
  )
)</f>
        <v/>
      </c>
      <c r="E1052" t="str" cm="1">
        <f t="array" ref="E1052">IF($F1052="","",INDEX(CUT_LIST!$H$6:$H$1000,$F1052))</f>
        <v/>
      </c>
      <c r="F1052" t="str" cm="1">
        <f t="array" ref="F1052">IFERROR(
  SMALL(
    IF(
      (TRIM(UPPER(CUT_LIST!$F$6:$F$1000))="YES")*(N(CUT_LIST!$G$6:$G$1000)&gt;0),
      ROW(CUT_LIST!$F$6:$F$1000)-ROW(CUT_LIST!$F$6)+1
    ),
    ROWS($F$7:F1052)
  ),
"")</f>
        <v/>
      </c>
    </row>
    <row r="1053" spans="1:6">
      <c r="A1053" t="str" cm="1">
        <f t="array" ref="A1053">IF($F1053="","",INDEX(CUT_LIST!$A$6:$A$1000,$F1053))</f>
        <v/>
      </c>
      <c r="B1053" t="str" cm="1">
        <f t="array" ref="B1053">IF($F1053="","",INDEX(CUT_LIST!$B$6:$B$1000,$F1053))</f>
        <v/>
      </c>
      <c r="C1053" t="str" cm="1">
        <f t="array" ref="C1053">IF($F1053="","",INDEX(CUT_LIST!$C$6:$C$1000,$F1053))</f>
        <v/>
      </c>
      <c r="D1053" t="str">
        <f>IF($F1053="","",
  MIN(
    INDEX(CUT_LIST!$D$6:$D$1000,$F1053),
    N(INDEX(CUT_LIST!$G$6:$G$1000,$F1053))
  )
)</f>
        <v/>
      </c>
      <c r="E1053" t="str" cm="1">
        <f t="array" ref="E1053">IF($F1053="","",INDEX(CUT_LIST!$H$6:$H$1000,$F1053))</f>
        <v/>
      </c>
      <c r="F1053" t="str" cm="1">
        <f t="array" ref="F1053">IFERROR(
  SMALL(
    IF(
      (TRIM(UPPER(CUT_LIST!$F$6:$F$1000))="YES")*(N(CUT_LIST!$G$6:$G$1000)&gt;0),
      ROW(CUT_LIST!$F$6:$F$1000)-ROW(CUT_LIST!$F$6)+1
    ),
    ROWS($F$7:F1053)
  ),
"")</f>
        <v/>
      </c>
    </row>
    <row r="1054" spans="1:6">
      <c r="A1054" t="str" cm="1">
        <f t="array" ref="A1054">IF($F1054="","",INDEX(CUT_LIST!$A$6:$A$1000,$F1054))</f>
        <v/>
      </c>
      <c r="B1054" t="str" cm="1">
        <f t="array" ref="B1054">IF($F1054="","",INDEX(CUT_LIST!$B$6:$B$1000,$F1054))</f>
        <v/>
      </c>
      <c r="C1054" t="str" cm="1">
        <f t="array" ref="C1054">IF($F1054="","",INDEX(CUT_LIST!$C$6:$C$1000,$F1054))</f>
        <v/>
      </c>
      <c r="D1054" t="str">
        <f>IF($F1054="","",
  MIN(
    INDEX(CUT_LIST!$D$6:$D$1000,$F1054),
    N(INDEX(CUT_LIST!$G$6:$G$1000,$F1054))
  )
)</f>
        <v/>
      </c>
      <c r="E1054" t="str" cm="1">
        <f t="array" ref="E1054">IF($F1054="","",INDEX(CUT_LIST!$H$6:$H$1000,$F1054))</f>
        <v/>
      </c>
      <c r="F1054" t="str" cm="1">
        <f t="array" ref="F1054">IFERROR(
  SMALL(
    IF(
      (TRIM(UPPER(CUT_LIST!$F$6:$F$1000))="YES")*(N(CUT_LIST!$G$6:$G$1000)&gt;0),
      ROW(CUT_LIST!$F$6:$F$1000)-ROW(CUT_LIST!$F$6)+1
    ),
    ROWS($F$7:F1054)
  ),
"")</f>
        <v/>
      </c>
    </row>
    <row r="1055" spans="1:6">
      <c r="A1055" t="str" cm="1">
        <f t="array" ref="A1055">IF($F1055="","",INDEX(CUT_LIST!$A$6:$A$1000,$F1055))</f>
        <v/>
      </c>
      <c r="B1055" t="str" cm="1">
        <f t="array" ref="B1055">IF($F1055="","",INDEX(CUT_LIST!$B$6:$B$1000,$F1055))</f>
        <v/>
      </c>
      <c r="C1055" t="str" cm="1">
        <f t="array" ref="C1055">IF($F1055="","",INDEX(CUT_LIST!$C$6:$C$1000,$F1055))</f>
        <v/>
      </c>
      <c r="D1055" t="str">
        <f>IF($F1055="","",
  MIN(
    INDEX(CUT_LIST!$D$6:$D$1000,$F1055),
    N(INDEX(CUT_LIST!$G$6:$G$1000,$F1055))
  )
)</f>
        <v/>
      </c>
      <c r="E1055" t="str" cm="1">
        <f t="array" ref="E1055">IF($F1055="","",INDEX(CUT_LIST!$H$6:$H$1000,$F1055))</f>
        <v/>
      </c>
      <c r="F1055" t="str" cm="1">
        <f t="array" ref="F1055">IFERROR(
  SMALL(
    IF(
      (TRIM(UPPER(CUT_LIST!$F$6:$F$1000))="YES")*(N(CUT_LIST!$G$6:$G$1000)&gt;0),
      ROW(CUT_LIST!$F$6:$F$1000)-ROW(CUT_LIST!$F$6)+1
    ),
    ROWS($F$7:F1055)
  ),
"")</f>
        <v/>
      </c>
    </row>
    <row r="1056" spans="1:6">
      <c r="A1056" t="str" cm="1">
        <f t="array" ref="A1056">IF($F1056="","",INDEX(CUT_LIST!$A$6:$A$1000,$F1056))</f>
        <v/>
      </c>
      <c r="B1056" t="str" cm="1">
        <f t="array" ref="B1056">IF($F1056="","",INDEX(CUT_LIST!$B$6:$B$1000,$F1056))</f>
        <v/>
      </c>
      <c r="C1056" t="str" cm="1">
        <f t="array" ref="C1056">IF($F1056="","",INDEX(CUT_LIST!$C$6:$C$1000,$F1056))</f>
        <v/>
      </c>
      <c r="D1056" t="str">
        <f>IF($F1056="","",
  MIN(
    INDEX(CUT_LIST!$D$6:$D$1000,$F1056),
    N(INDEX(CUT_LIST!$G$6:$G$1000,$F1056))
  )
)</f>
        <v/>
      </c>
      <c r="E1056" t="str" cm="1">
        <f t="array" ref="E1056">IF($F1056="","",INDEX(CUT_LIST!$H$6:$H$1000,$F1056))</f>
        <v/>
      </c>
      <c r="F1056" t="str" cm="1">
        <f t="array" ref="F1056">IFERROR(
  SMALL(
    IF(
      (TRIM(UPPER(CUT_LIST!$F$6:$F$1000))="YES")*(N(CUT_LIST!$G$6:$G$1000)&gt;0),
      ROW(CUT_LIST!$F$6:$F$1000)-ROW(CUT_LIST!$F$6)+1
    ),
    ROWS($F$7:F1056)
  ),
"")</f>
        <v/>
      </c>
    </row>
    <row r="1057" spans="1:6">
      <c r="A1057" t="str" cm="1">
        <f t="array" ref="A1057">IF($F1057="","",INDEX(CUT_LIST!$A$6:$A$1000,$F1057))</f>
        <v/>
      </c>
      <c r="B1057" t="str" cm="1">
        <f t="array" ref="B1057">IF($F1057="","",INDEX(CUT_LIST!$B$6:$B$1000,$F1057))</f>
        <v/>
      </c>
      <c r="C1057" t="str" cm="1">
        <f t="array" ref="C1057">IF($F1057="","",INDEX(CUT_LIST!$C$6:$C$1000,$F1057))</f>
        <v/>
      </c>
      <c r="D1057" t="str">
        <f>IF($F1057="","",
  MIN(
    INDEX(CUT_LIST!$D$6:$D$1000,$F1057),
    N(INDEX(CUT_LIST!$G$6:$G$1000,$F1057))
  )
)</f>
        <v/>
      </c>
      <c r="E1057" t="str" cm="1">
        <f t="array" ref="E1057">IF($F1057="","",INDEX(CUT_LIST!$H$6:$H$1000,$F1057))</f>
        <v/>
      </c>
      <c r="F1057" t="str" cm="1">
        <f t="array" ref="F1057">IFERROR(
  SMALL(
    IF(
      (TRIM(UPPER(CUT_LIST!$F$6:$F$1000))="YES")*(N(CUT_LIST!$G$6:$G$1000)&gt;0),
      ROW(CUT_LIST!$F$6:$F$1000)-ROW(CUT_LIST!$F$6)+1
    ),
    ROWS($F$7:F1057)
  ),
"")</f>
        <v/>
      </c>
    </row>
    <row r="1058" spans="1:6">
      <c r="A1058" t="str" cm="1">
        <f t="array" ref="A1058">IF($F1058="","",INDEX(CUT_LIST!$A$6:$A$1000,$F1058))</f>
        <v/>
      </c>
      <c r="B1058" t="str" cm="1">
        <f t="array" ref="B1058">IF($F1058="","",INDEX(CUT_LIST!$B$6:$B$1000,$F1058))</f>
        <v/>
      </c>
      <c r="C1058" t="str" cm="1">
        <f t="array" ref="C1058">IF($F1058="","",INDEX(CUT_LIST!$C$6:$C$1000,$F1058))</f>
        <v/>
      </c>
      <c r="D1058" t="str">
        <f>IF($F1058="","",
  MIN(
    INDEX(CUT_LIST!$D$6:$D$1000,$F1058),
    N(INDEX(CUT_LIST!$G$6:$G$1000,$F1058))
  )
)</f>
        <v/>
      </c>
      <c r="E1058" t="str" cm="1">
        <f t="array" ref="E1058">IF($F1058="","",INDEX(CUT_LIST!$H$6:$H$1000,$F1058))</f>
        <v/>
      </c>
      <c r="F1058" t="str" cm="1">
        <f t="array" ref="F1058">IFERROR(
  SMALL(
    IF(
      (TRIM(UPPER(CUT_LIST!$F$6:$F$1000))="YES")*(N(CUT_LIST!$G$6:$G$1000)&gt;0),
      ROW(CUT_LIST!$F$6:$F$1000)-ROW(CUT_LIST!$F$6)+1
    ),
    ROWS($F$7:F1058)
  ),
"")</f>
        <v/>
      </c>
    </row>
    <row r="1059" spans="1:6">
      <c r="A1059" t="str" cm="1">
        <f t="array" ref="A1059">IF($F1059="","",INDEX(CUT_LIST!$A$6:$A$1000,$F1059))</f>
        <v/>
      </c>
      <c r="B1059" t="str" cm="1">
        <f t="array" ref="B1059">IF($F1059="","",INDEX(CUT_LIST!$B$6:$B$1000,$F1059))</f>
        <v/>
      </c>
      <c r="C1059" t="str" cm="1">
        <f t="array" ref="C1059">IF($F1059="","",INDEX(CUT_LIST!$C$6:$C$1000,$F1059))</f>
        <v/>
      </c>
      <c r="D1059" t="str">
        <f>IF($F1059="","",
  MIN(
    INDEX(CUT_LIST!$D$6:$D$1000,$F1059),
    N(INDEX(CUT_LIST!$G$6:$G$1000,$F1059))
  )
)</f>
        <v/>
      </c>
      <c r="E1059" t="str" cm="1">
        <f t="array" ref="E1059">IF($F1059="","",INDEX(CUT_LIST!$H$6:$H$1000,$F1059))</f>
        <v/>
      </c>
      <c r="F1059" t="str" cm="1">
        <f t="array" ref="F1059">IFERROR(
  SMALL(
    IF(
      (TRIM(UPPER(CUT_LIST!$F$6:$F$1000))="YES")*(N(CUT_LIST!$G$6:$G$1000)&gt;0),
      ROW(CUT_LIST!$F$6:$F$1000)-ROW(CUT_LIST!$F$6)+1
    ),
    ROWS($F$7:F1059)
  ),
"")</f>
        <v/>
      </c>
    </row>
    <row r="1060" spans="1:6">
      <c r="A1060" t="str" cm="1">
        <f t="array" ref="A1060">IF($F1060="","",INDEX(CUT_LIST!$A$6:$A$1000,$F1060))</f>
        <v/>
      </c>
      <c r="B1060" t="str" cm="1">
        <f t="array" ref="B1060">IF($F1060="","",INDEX(CUT_LIST!$B$6:$B$1000,$F1060))</f>
        <v/>
      </c>
      <c r="C1060" t="str" cm="1">
        <f t="array" ref="C1060">IF($F1060="","",INDEX(CUT_LIST!$C$6:$C$1000,$F1060))</f>
        <v/>
      </c>
      <c r="D1060" t="str">
        <f>IF($F1060="","",
  MIN(
    INDEX(CUT_LIST!$D$6:$D$1000,$F1060),
    N(INDEX(CUT_LIST!$G$6:$G$1000,$F1060))
  )
)</f>
        <v/>
      </c>
      <c r="E1060" t="str" cm="1">
        <f t="array" ref="E1060">IF($F1060="","",INDEX(CUT_LIST!$H$6:$H$1000,$F1060))</f>
        <v/>
      </c>
      <c r="F1060" t="str" cm="1">
        <f t="array" ref="F1060">IFERROR(
  SMALL(
    IF(
      (TRIM(UPPER(CUT_LIST!$F$6:$F$1000))="YES")*(N(CUT_LIST!$G$6:$G$1000)&gt;0),
      ROW(CUT_LIST!$F$6:$F$1000)-ROW(CUT_LIST!$F$6)+1
    ),
    ROWS($F$7:F1060)
  ),
"")</f>
        <v/>
      </c>
    </row>
    <row r="1061" spans="1:6">
      <c r="A1061" t="str" cm="1">
        <f t="array" ref="A1061">IF($F1061="","",INDEX(CUT_LIST!$A$6:$A$1000,$F1061))</f>
        <v/>
      </c>
      <c r="B1061" t="str" cm="1">
        <f t="array" ref="B1061">IF($F1061="","",INDEX(CUT_LIST!$B$6:$B$1000,$F1061))</f>
        <v/>
      </c>
      <c r="C1061" t="str" cm="1">
        <f t="array" ref="C1061">IF($F1061="","",INDEX(CUT_LIST!$C$6:$C$1000,$F1061))</f>
        <v/>
      </c>
      <c r="D1061" t="str">
        <f>IF($F1061="","",
  MIN(
    INDEX(CUT_LIST!$D$6:$D$1000,$F1061),
    N(INDEX(CUT_LIST!$G$6:$G$1000,$F1061))
  )
)</f>
        <v/>
      </c>
      <c r="E1061" t="str" cm="1">
        <f t="array" ref="E1061">IF($F1061="","",INDEX(CUT_LIST!$H$6:$H$1000,$F1061))</f>
        <v/>
      </c>
      <c r="F1061" t="str" cm="1">
        <f t="array" ref="F1061">IFERROR(
  SMALL(
    IF(
      (TRIM(UPPER(CUT_LIST!$F$6:$F$1000))="YES")*(N(CUT_LIST!$G$6:$G$1000)&gt;0),
      ROW(CUT_LIST!$F$6:$F$1000)-ROW(CUT_LIST!$F$6)+1
    ),
    ROWS($F$7:F1061)
  ),
"")</f>
        <v/>
      </c>
    </row>
    <row r="1062" spans="1:6">
      <c r="A1062" t="str" cm="1">
        <f t="array" ref="A1062">IF($F1062="","",INDEX(CUT_LIST!$A$6:$A$1000,$F1062))</f>
        <v/>
      </c>
      <c r="B1062" t="str" cm="1">
        <f t="array" ref="B1062">IF($F1062="","",INDEX(CUT_LIST!$B$6:$B$1000,$F1062))</f>
        <v/>
      </c>
      <c r="C1062" t="str" cm="1">
        <f t="array" ref="C1062">IF($F1062="","",INDEX(CUT_LIST!$C$6:$C$1000,$F1062))</f>
        <v/>
      </c>
      <c r="D1062" t="str">
        <f>IF($F1062="","",
  MIN(
    INDEX(CUT_LIST!$D$6:$D$1000,$F1062),
    N(INDEX(CUT_LIST!$G$6:$G$1000,$F1062))
  )
)</f>
        <v/>
      </c>
      <c r="E1062" t="str" cm="1">
        <f t="array" ref="E1062">IF($F1062="","",INDEX(CUT_LIST!$H$6:$H$1000,$F1062))</f>
        <v/>
      </c>
      <c r="F1062" t="str" cm="1">
        <f t="array" ref="F1062">IFERROR(
  SMALL(
    IF(
      (TRIM(UPPER(CUT_LIST!$F$6:$F$1000))="YES")*(N(CUT_LIST!$G$6:$G$1000)&gt;0),
      ROW(CUT_LIST!$F$6:$F$1000)-ROW(CUT_LIST!$F$6)+1
    ),
    ROWS($F$7:F1062)
  ),
"")</f>
        <v/>
      </c>
    </row>
    <row r="1063" spans="1:6">
      <c r="A1063" t="str" cm="1">
        <f t="array" ref="A1063">IF($F1063="","",INDEX(CUT_LIST!$A$6:$A$1000,$F1063))</f>
        <v/>
      </c>
      <c r="B1063" t="str" cm="1">
        <f t="array" ref="B1063">IF($F1063="","",INDEX(CUT_LIST!$B$6:$B$1000,$F1063))</f>
        <v/>
      </c>
      <c r="C1063" t="str" cm="1">
        <f t="array" ref="C1063">IF($F1063="","",INDEX(CUT_LIST!$C$6:$C$1000,$F1063))</f>
        <v/>
      </c>
      <c r="D1063" t="str">
        <f>IF($F1063="","",
  MIN(
    INDEX(CUT_LIST!$D$6:$D$1000,$F1063),
    N(INDEX(CUT_LIST!$G$6:$G$1000,$F1063))
  )
)</f>
        <v/>
      </c>
      <c r="E1063" t="str" cm="1">
        <f t="array" ref="E1063">IF($F1063="","",INDEX(CUT_LIST!$H$6:$H$1000,$F1063))</f>
        <v/>
      </c>
      <c r="F1063" t="str" cm="1">
        <f t="array" ref="F1063">IFERROR(
  SMALL(
    IF(
      (TRIM(UPPER(CUT_LIST!$F$6:$F$1000))="YES")*(N(CUT_LIST!$G$6:$G$1000)&gt;0),
      ROW(CUT_LIST!$F$6:$F$1000)-ROW(CUT_LIST!$F$6)+1
    ),
    ROWS($F$7:F1063)
  ),
"")</f>
        <v/>
      </c>
    </row>
    <row r="1064" spans="1:6">
      <c r="A1064" t="str" cm="1">
        <f t="array" ref="A1064">IF($F1064="","",INDEX(CUT_LIST!$A$6:$A$1000,$F1064))</f>
        <v/>
      </c>
      <c r="B1064" t="str" cm="1">
        <f t="array" ref="B1064">IF($F1064="","",INDEX(CUT_LIST!$B$6:$B$1000,$F1064))</f>
        <v/>
      </c>
      <c r="C1064" t="str" cm="1">
        <f t="array" ref="C1064">IF($F1064="","",INDEX(CUT_LIST!$C$6:$C$1000,$F1064))</f>
        <v/>
      </c>
      <c r="D1064" t="str">
        <f>IF($F1064="","",
  MIN(
    INDEX(CUT_LIST!$D$6:$D$1000,$F1064),
    N(INDEX(CUT_LIST!$G$6:$G$1000,$F1064))
  )
)</f>
        <v/>
      </c>
      <c r="E1064" t="str" cm="1">
        <f t="array" ref="E1064">IF($F1064="","",INDEX(CUT_LIST!$H$6:$H$1000,$F1064))</f>
        <v/>
      </c>
      <c r="F1064" t="str" cm="1">
        <f t="array" ref="F1064">IFERROR(
  SMALL(
    IF(
      (TRIM(UPPER(CUT_LIST!$F$6:$F$1000))="YES")*(N(CUT_LIST!$G$6:$G$1000)&gt;0),
      ROW(CUT_LIST!$F$6:$F$1000)-ROW(CUT_LIST!$F$6)+1
    ),
    ROWS($F$7:F1064)
  ),
"")</f>
        <v/>
      </c>
    </row>
    <row r="1065" spans="1:6">
      <c r="A1065" t="str" cm="1">
        <f t="array" ref="A1065">IF($F1065="","",INDEX(CUT_LIST!$A$6:$A$1000,$F1065))</f>
        <v/>
      </c>
      <c r="B1065" t="str" cm="1">
        <f t="array" ref="B1065">IF($F1065="","",INDEX(CUT_LIST!$B$6:$B$1000,$F1065))</f>
        <v/>
      </c>
      <c r="C1065" t="str" cm="1">
        <f t="array" ref="C1065">IF($F1065="","",INDEX(CUT_LIST!$C$6:$C$1000,$F1065))</f>
        <v/>
      </c>
      <c r="D1065" t="str">
        <f>IF($F1065="","",
  MIN(
    INDEX(CUT_LIST!$D$6:$D$1000,$F1065),
    N(INDEX(CUT_LIST!$G$6:$G$1000,$F1065))
  )
)</f>
        <v/>
      </c>
      <c r="E1065" t="str" cm="1">
        <f t="array" ref="E1065">IF($F1065="","",INDEX(CUT_LIST!$H$6:$H$1000,$F1065))</f>
        <v/>
      </c>
      <c r="F1065" t="str" cm="1">
        <f t="array" ref="F1065">IFERROR(
  SMALL(
    IF(
      (TRIM(UPPER(CUT_LIST!$F$6:$F$1000))="YES")*(N(CUT_LIST!$G$6:$G$1000)&gt;0),
      ROW(CUT_LIST!$F$6:$F$1000)-ROW(CUT_LIST!$F$6)+1
    ),
    ROWS($F$7:F1065)
  ),
"")</f>
        <v/>
      </c>
    </row>
    <row r="1066" spans="1:6">
      <c r="A1066" t="str" cm="1">
        <f t="array" ref="A1066">IF($F1066="","",INDEX(CUT_LIST!$A$6:$A$1000,$F1066))</f>
        <v/>
      </c>
      <c r="B1066" t="str" cm="1">
        <f t="array" ref="B1066">IF($F1066="","",INDEX(CUT_LIST!$B$6:$B$1000,$F1066))</f>
        <v/>
      </c>
      <c r="C1066" t="str" cm="1">
        <f t="array" ref="C1066">IF($F1066="","",INDEX(CUT_LIST!$C$6:$C$1000,$F1066))</f>
        <v/>
      </c>
      <c r="D1066" t="str">
        <f>IF($F1066="","",
  MIN(
    INDEX(CUT_LIST!$D$6:$D$1000,$F1066),
    N(INDEX(CUT_LIST!$G$6:$G$1000,$F1066))
  )
)</f>
        <v/>
      </c>
      <c r="E1066" t="str" cm="1">
        <f t="array" ref="E1066">IF($F1066="","",INDEX(CUT_LIST!$H$6:$H$1000,$F1066))</f>
        <v/>
      </c>
      <c r="F1066" t="str" cm="1">
        <f t="array" ref="F1066">IFERROR(
  SMALL(
    IF(
      (TRIM(UPPER(CUT_LIST!$F$6:$F$1000))="YES")*(N(CUT_LIST!$G$6:$G$1000)&gt;0),
      ROW(CUT_LIST!$F$6:$F$1000)-ROW(CUT_LIST!$F$6)+1
    ),
    ROWS($F$7:F1066)
  ),
"")</f>
        <v/>
      </c>
    </row>
    <row r="1067" spans="1:6">
      <c r="A1067" t="str" cm="1">
        <f t="array" ref="A1067">IF($F1067="","",INDEX(CUT_LIST!$A$6:$A$1000,$F1067))</f>
        <v/>
      </c>
      <c r="B1067" t="str" cm="1">
        <f t="array" ref="B1067">IF($F1067="","",INDEX(CUT_LIST!$B$6:$B$1000,$F1067))</f>
        <v/>
      </c>
      <c r="C1067" t="str" cm="1">
        <f t="array" ref="C1067">IF($F1067="","",INDEX(CUT_LIST!$C$6:$C$1000,$F1067))</f>
        <v/>
      </c>
      <c r="D1067" t="str">
        <f>IF($F1067="","",
  MIN(
    INDEX(CUT_LIST!$D$6:$D$1000,$F1067),
    N(INDEX(CUT_LIST!$G$6:$G$1000,$F1067))
  )
)</f>
        <v/>
      </c>
      <c r="E1067" t="str" cm="1">
        <f t="array" ref="E1067">IF($F1067="","",INDEX(CUT_LIST!$H$6:$H$1000,$F1067))</f>
        <v/>
      </c>
      <c r="F1067" t="str" cm="1">
        <f t="array" ref="F1067">IFERROR(
  SMALL(
    IF(
      (TRIM(UPPER(CUT_LIST!$F$6:$F$1000))="YES")*(N(CUT_LIST!$G$6:$G$1000)&gt;0),
      ROW(CUT_LIST!$F$6:$F$1000)-ROW(CUT_LIST!$F$6)+1
    ),
    ROWS($F$7:F1067)
  ),
"")</f>
        <v/>
      </c>
    </row>
    <row r="1068" spans="1:6">
      <c r="A1068" t="str" cm="1">
        <f t="array" ref="A1068">IF($F1068="","",INDEX(CUT_LIST!$A$6:$A$1000,$F1068))</f>
        <v/>
      </c>
      <c r="B1068" t="str" cm="1">
        <f t="array" ref="B1068">IF($F1068="","",INDEX(CUT_LIST!$B$6:$B$1000,$F1068))</f>
        <v/>
      </c>
      <c r="C1068" t="str" cm="1">
        <f t="array" ref="C1068">IF($F1068="","",INDEX(CUT_LIST!$C$6:$C$1000,$F1068))</f>
        <v/>
      </c>
      <c r="D1068" t="str">
        <f>IF($F1068="","",
  MIN(
    INDEX(CUT_LIST!$D$6:$D$1000,$F1068),
    N(INDEX(CUT_LIST!$G$6:$G$1000,$F1068))
  )
)</f>
        <v/>
      </c>
      <c r="E1068" t="str" cm="1">
        <f t="array" ref="E1068">IF($F1068="","",INDEX(CUT_LIST!$H$6:$H$1000,$F1068))</f>
        <v/>
      </c>
      <c r="F1068" t="str" cm="1">
        <f t="array" ref="F1068">IFERROR(
  SMALL(
    IF(
      (TRIM(UPPER(CUT_LIST!$F$6:$F$1000))="YES")*(N(CUT_LIST!$G$6:$G$1000)&gt;0),
      ROW(CUT_LIST!$F$6:$F$1000)-ROW(CUT_LIST!$F$6)+1
    ),
    ROWS($F$7:F1068)
  ),
"")</f>
        <v/>
      </c>
    </row>
    <row r="1069" spans="1:6">
      <c r="A1069" t="str" cm="1">
        <f t="array" ref="A1069">IF($F1069="","",INDEX(CUT_LIST!$A$6:$A$1000,$F1069))</f>
        <v/>
      </c>
      <c r="B1069" t="str" cm="1">
        <f t="array" ref="B1069">IF($F1069="","",INDEX(CUT_LIST!$B$6:$B$1000,$F1069))</f>
        <v/>
      </c>
      <c r="C1069" t="str" cm="1">
        <f t="array" ref="C1069">IF($F1069="","",INDEX(CUT_LIST!$C$6:$C$1000,$F1069))</f>
        <v/>
      </c>
      <c r="D1069" t="str">
        <f>IF($F1069="","",
  MIN(
    INDEX(CUT_LIST!$D$6:$D$1000,$F1069),
    N(INDEX(CUT_LIST!$G$6:$G$1000,$F1069))
  )
)</f>
        <v/>
      </c>
      <c r="E1069" t="str" cm="1">
        <f t="array" ref="E1069">IF($F1069="","",INDEX(CUT_LIST!$H$6:$H$1000,$F1069))</f>
        <v/>
      </c>
      <c r="F1069" t="str" cm="1">
        <f t="array" ref="F1069">IFERROR(
  SMALL(
    IF(
      (TRIM(UPPER(CUT_LIST!$F$6:$F$1000))="YES")*(N(CUT_LIST!$G$6:$G$1000)&gt;0),
      ROW(CUT_LIST!$F$6:$F$1000)-ROW(CUT_LIST!$F$6)+1
    ),
    ROWS($F$7:F1069)
  ),
"")</f>
        <v/>
      </c>
    </row>
    <row r="1070" spans="1:6">
      <c r="A1070" t="str" cm="1">
        <f t="array" ref="A1070">IF($F1070="","",INDEX(CUT_LIST!$A$6:$A$1000,$F1070))</f>
        <v/>
      </c>
      <c r="B1070" t="str" cm="1">
        <f t="array" ref="B1070">IF($F1070="","",INDEX(CUT_LIST!$B$6:$B$1000,$F1070))</f>
        <v/>
      </c>
      <c r="C1070" t="str" cm="1">
        <f t="array" ref="C1070">IF($F1070="","",INDEX(CUT_LIST!$C$6:$C$1000,$F1070))</f>
        <v/>
      </c>
      <c r="D1070" t="str">
        <f>IF($F1070="","",
  MIN(
    INDEX(CUT_LIST!$D$6:$D$1000,$F1070),
    N(INDEX(CUT_LIST!$G$6:$G$1000,$F1070))
  )
)</f>
        <v/>
      </c>
      <c r="E1070" t="str" cm="1">
        <f t="array" ref="E1070">IF($F1070="","",INDEX(CUT_LIST!$H$6:$H$1000,$F1070))</f>
        <v/>
      </c>
      <c r="F1070" t="str" cm="1">
        <f t="array" ref="F1070">IFERROR(
  SMALL(
    IF(
      (TRIM(UPPER(CUT_LIST!$F$6:$F$1000))="YES")*(N(CUT_LIST!$G$6:$G$1000)&gt;0),
      ROW(CUT_LIST!$F$6:$F$1000)-ROW(CUT_LIST!$F$6)+1
    ),
    ROWS($F$7:F1070)
  ),
"")</f>
        <v/>
      </c>
    </row>
    <row r="1071" spans="1:6">
      <c r="A1071" t="str" cm="1">
        <f t="array" ref="A1071">IF($F1071="","",INDEX(CUT_LIST!$A$6:$A$1000,$F1071))</f>
        <v/>
      </c>
      <c r="B1071" t="str" cm="1">
        <f t="array" ref="B1071">IF($F1071="","",INDEX(CUT_LIST!$B$6:$B$1000,$F1071))</f>
        <v/>
      </c>
      <c r="C1071" t="str" cm="1">
        <f t="array" ref="C1071">IF($F1071="","",INDEX(CUT_LIST!$C$6:$C$1000,$F1071))</f>
        <v/>
      </c>
      <c r="D1071" t="str">
        <f>IF($F1071="","",
  MIN(
    INDEX(CUT_LIST!$D$6:$D$1000,$F1071),
    N(INDEX(CUT_LIST!$G$6:$G$1000,$F1071))
  )
)</f>
        <v/>
      </c>
      <c r="E1071" t="str" cm="1">
        <f t="array" ref="E1071">IF($F1071="","",INDEX(CUT_LIST!$H$6:$H$1000,$F1071))</f>
        <v/>
      </c>
      <c r="F1071" t="str" cm="1">
        <f t="array" ref="F1071">IFERROR(
  SMALL(
    IF(
      (TRIM(UPPER(CUT_LIST!$F$6:$F$1000))="YES")*(N(CUT_LIST!$G$6:$G$1000)&gt;0),
      ROW(CUT_LIST!$F$6:$F$1000)-ROW(CUT_LIST!$F$6)+1
    ),
    ROWS($F$7:F1071)
  ),
"")</f>
        <v/>
      </c>
    </row>
    <row r="1072" spans="1:6">
      <c r="A1072" t="str" cm="1">
        <f t="array" ref="A1072">IF($F1072="","",INDEX(CUT_LIST!$A$6:$A$1000,$F1072))</f>
        <v/>
      </c>
      <c r="B1072" t="str" cm="1">
        <f t="array" ref="B1072">IF($F1072="","",INDEX(CUT_LIST!$B$6:$B$1000,$F1072))</f>
        <v/>
      </c>
      <c r="C1072" t="str" cm="1">
        <f t="array" ref="C1072">IF($F1072="","",INDEX(CUT_LIST!$C$6:$C$1000,$F1072))</f>
        <v/>
      </c>
      <c r="D1072" t="str">
        <f>IF($F1072="","",
  MIN(
    INDEX(CUT_LIST!$D$6:$D$1000,$F1072),
    N(INDEX(CUT_LIST!$G$6:$G$1000,$F1072))
  )
)</f>
        <v/>
      </c>
      <c r="E1072" t="str" cm="1">
        <f t="array" ref="E1072">IF($F1072="","",INDEX(CUT_LIST!$H$6:$H$1000,$F1072))</f>
        <v/>
      </c>
      <c r="F1072" t="str" cm="1">
        <f t="array" ref="F1072">IFERROR(
  SMALL(
    IF(
      (TRIM(UPPER(CUT_LIST!$F$6:$F$1000))="YES")*(N(CUT_LIST!$G$6:$G$1000)&gt;0),
      ROW(CUT_LIST!$F$6:$F$1000)-ROW(CUT_LIST!$F$6)+1
    ),
    ROWS($F$7:F1072)
  ),
"")</f>
        <v/>
      </c>
    </row>
    <row r="1073" spans="1:6">
      <c r="A1073" t="str" cm="1">
        <f t="array" ref="A1073">IF($F1073="","",INDEX(CUT_LIST!$A$6:$A$1000,$F1073))</f>
        <v/>
      </c>
      <c r="B1073" t="str" cm="1">
        <f t="array" ref="B1073">IF($F1073="","",INDEX(CUT_LIST!$B$6:$B$1000,$F1073))</f>
        <v/>
      </c>
      <c r="C1073" t="str" cm="1">
        <f t="array" ref="C1073">IF($F1073="","",INDEX(CUT_LIST!$C$6:$C$1000,$F1073))</f>
        <v/>
      </c>
      <c r="D1073" t="str">
        <f>IF($F1073="","",
  MIN(
    INDEX(CUT_LIST!$D$6:$D$1000,$F1073),
    N(INDEX(CUT_LIST!$G$6:$G$1000,$F1073))
  )
)</f>
        <v/>
      </c>
      <c r="E1073" t="str" cm="1">
        <f t="array" ref="E1073">IF($F1073="","",INDEX(CUT_LIST!$H$6:$H$1000,$F1073))</f>
        <v/>
      </c>
      <c r="F1073" t="str" cm="1">
        <f t="array" ref="F1073">IFERROR(
  SMALL(
    IF(
      (TRIM(UPPER(CUT_LIST!$F$6:$F$1000))="YES")*(N(CUT_LIST!$G$6:$G$1000)&gt;0),
      ROW(CUT_LIST!$F$6:$F$1000)-ROW(CUT_LIST!$F$6)+1
    ),
    ROWS($F$7:F1073)
  ),
"")</f>
        <v/>
      </c>
    </row>
    <row r="1074" spans="1:6">
      <c r="A1074" t="str" cm="1">
        <f t="array" ref="A1074">IF($F1074="","",INDEX(CUT_LIST!$A$6:$A$1000,$F1074))</f>
        <v/>
      </c>
      <c r="B1074" t="str" cm="1">
        <f t="array" ref="B1074">IF($F1074="","",INDEX(CUT_LIST!$B$6:$B$1000,$F1074))</f>
        <v/>
      </c>
      <c r="C1074" t="str" cm="1">
        <f t="array" ref="C1074">IF($F1074="","",INDEX(CUT_LIST!$C$6:$C$1000,$F1074))</f>
        <v/>
      </c>
      <c r="D1074" t="str">
        <f>IF($F1074="","",
  MIN(
    INDEX(CUT_LIST!$D$6:$D$1000,$F1074),
    N(INDEX(CUT_LIST!$G$6:$G$1000,$F1074))
  )
)</f>
        <v/>
      </c>
      <c r="E1074" t="str" cm="1">
        <f t="array" ref="E1074">IF($F1074="","",INDEX(CUT_LIST!$H$6:$H$1000,$F1074))</f>
        <v/>
      </c>
      <c r="F1074" t="str" cm="1">
        <f t="array" ref="F1074">IFERROR(
  SMALL(
    IF(
      (TRIM(UPPER(CUT_LIST!$F$6:$F$1000))="YES")*(N(CUT_LIST!$G$6:$G$1000)&gt;0),
      ROW(CUT_LIST!$F$6:$F$1000)-ROW(CUT_LIST!$F$6)+1
    ),
    ROWS($F$7:F1074)
  ),
"")</f>
        <v/>
      </c>
    </row>
    <row r="1075" spans="1:6">
      <c r="A1075" t="str" cm="1">
        <f t="array" ref="A1075">IF($F1075="","",INDEX(CUT_LIST!$A$6:$A$1000,$F1075))</f>
        <v/>
      </c>
      <c r="B1075" t="str" cm="1">
        <f t="array" ref="B1075">IF($F1075="","",INDEX(CUT_LIST!$B$6:$B$1000,$F1075))</f>
        <v/>
      </c>
      <c r="C1075" t="str" cm="1">
        <f t="array" ref="C1075">IF($F1075="","",INDEX(CUT_LIST!$C$6:$C$1000,$F1075))</f>
        <v/>
      </c>
      <c r="D1075" t="str">
        <f>IF($F1075="","",
  MIN(
    INDEX(CUT_LIST!$D$6:$D$1000,$F1075),
    N(INDEX(CUT_LIST!$G$6:$G$1000,$F1075))
  )
)</f>
        <v/>
      </c>
      <c r="E1075" t="str" cm="1">
        <f t="array" ref="E1075">IF($F1075="","",INDEX(CUT_LIST!$H$6:$H$1000,$F1075))</f>
        <v/>
      </c>
      <c r="F1075" t="str" cm="1">
        <f t="array" ref="F1075">IFERROR(
  SMALL(
    IF(
      (TRIM(UPPER(CUT_LIST!$F$6:$F$1000))="YES")*(N(CUT_LIST!$G$6:$G$1000)&gt;0),
      ROW(CUT_LIST!$F$6:$F$1000)-ROW(CUT_LIST!$F$6)+1
    ),
    ROWS($F$7:F1075)
  ),
"")</f>
        <v/>
      </c>
    </row>
    <row r="1076" spans="1:6">
      <c r="A1076" t="str" cm="1">
        <f t="array" ref="A1076">IF($F1076="","",INDEX(CUT_LIST!$A$6:$A$1000,$F1076))</f>
        <v/>
      </c>
      <c r="B1076" t="str" cm="1">
        <f t="array" ref="B1076">IF($F1076="","",INDEX(CUT_LIST!$B$6:$B$1000,$F1076))</f>
        <v/>
      </c>
      <c r="C1076" t="str" cm="1">
        <f t="array" ref="C1076">IF($F1076="","",INDEX(CUT_LIST!$C$6:$C$1000,$F1076))</f>
        <v/>
      </c>
      <c r="D1076" t="str">
        <f>IF($F1076="","",
  MIN(
    INDEX(CUT_LIST!$D$6:$D$1000,$F1076),
    N(INDEX(CUT_LIST!$G$6:$G$1000,$F1076))
  )
)</f>
        <v/>
      </c>
      <c r="E1076" t="str" cm="1">
        <f t="array" ref="E1076">IF($F1076="","",INDEX(CUT_LIST!$H$6:$H$1000,$F1076))</f>
        <v/>
      </c>
      <c r="F1076" t="str" cm="1">
        <f t="array" ref="F1076">IFERROR(
  SMALL(
    IF(
      (TRIM(UPPER(CUT_LIST!$F$6:$F$1000))="YES")*(N(CUT_LIST!$G$6:$G$1000)&gt;0),
      ROW(CUT_LIST!$F$6:$F$1000)-ROW(CUT_LIST!$F$6)+1
    ),
    ROWS($F$7:F1076)
  ),
"")</f>
        <v/>
      </c>
    </row>
    <row r="1077" spans="1:6">
      <c r="A1077" t="str" cm="1">
        <f t="array" ref="A1077">IF($F1077="","",INDEX(CUT_LIST!$A$6:$A$1000,$F1077))</f>
        <v/>
      </c>
      <c r="B1077" t="str" cm="1">
        <f t="array" ref="B1077">IF($F1077="","",INDEX(CUT_LIST!$B$6:$B$1000,$F1077))</f>
        <v/>
      </c>
      <c r="C1077" t="str" cm="1">
        <f t="array" ref="C1077">IF($F1077="","",INDEX(CUT_LIST!$C$6:$C$1000,$F1077))</f>
        <v/>
      </c>
      <c r="D1077" t="str">
        <f>IF($F1077="","",
  MIN(
    INDEX(CUT_LIST!$D$6:$D$1000,$F1077),
    N(INDEX(CUT_LIST!$G$6:$G$1000,$F1077))
  )
)</f>
        <v/>
      </c>
      <c r="E1077" t="str" cm="1">
        <f t="array" ref="E1077">IF($F1077="","",INDEX(CUT_LIST!$H$6:$H$1000,$F1077))</f>
        <v/>
      </c>
      <c r="F1077" t="str" cm="1">
        <f t="array" ref="F1077">IFERROR(
  SMALL(
    IF(
      (TRIM(UPPER(CUT_LIST!$F$6:$F$1000))="YES")*(N(CUT_LIST!$G$6:$G$1000)&gt;0),
      ROW(CUT_LIST!$F$6:$F$1000)-ROW(CUT_LIST!$F$6)+1
    ),
    ROWS($F$7:F1077)
  ),
"")</f>
        <v/>
      </c>
    </row>
    <row r="1078" spans="1:6">
      <c r="A1078" t="str" cm="1">
        <f t="array" ref="A1078">IF($F1078="","",INDEX(CUT_LIST!$A$6:$A$1000,$F1078))</f>
        <v/>
      </c>
      <c r="B1078" t="str" cm="1">
        <f t="array" ref="B1078">IF($F1078="","",INDEX(CUT_LIST!$B$6:$B$1000,$F1078))</f>
        <v/>
      </c>
      <c r="C1078" t="str" cm="1">
        <f t="array" ref="C1078">IF($F1078="","",INDEX(CUT_LIST!$C$6:$C$1000,$F1078))</f>
        <v/>
      </c>
      <c r="D1078" t="str">
        <f>IF($F1078="","",
  MIN(
    INDEX(CUT_LIST!$D$6:$D$1000,$F1078),
    N(INDEX(CUT_LIST!$G$6:$G$1000,$F1078))
  )
)</f>
        <v/>
      </c>
      <c r="E1078" t="str" cm="1">
        <f t="array" ref="E1078">IF($F1078="","",INDEX(CUT_LIST!$H$6:$H$1000,$F1078))</f>
        <v/>
      </c>
      <c r="F1078" t="str" cm="1">
        <f t="array" ref="F1078">IFERROR(
  SMALL(
    IF(
      (TRIM(UPPER(CUT_LIST!$F$6:$F$1000))="YES")*(N(CUT_LIST!$G$6:$G$1000)&gt;0),
      ROW(CUT_LIST!$F$6:$F$1000)-ROW(CUT_LIST!$F$6)+1
    ),
    ROWS($F$7:F1078)
  ),
"")</f>
        <v/>
      </c>
    </row>
    <row r="1079" spans="1:6">
      <c r="A1079" t="str" cm="1">
        <f t="array" ref="A1079">IF($F1079="","",INDEX(CUT_LIST!$A$6:$A$1000,$F1079))</f>
        <v/>
      </c>
      <c r="B1079" t="str" cm="1">
        <f t="array" ref="B1079">IF($F1079="","",INDEX(CUT_LIST!$B$6:$B$1000,$F1079))</f>
        <v/>
      </c>
      <c r="C1079" t="str" cm="1">
        <f t="array" ref="C1079">IF($F1079="","",INDEX(CUT_LIST!$C$6:$C$1000,$F1079))</f>
        <v/>
      </c>
      <c r="D1079" t="str">
        <f>IF($F1079="","",
  MIN(
    INDEX(CUT_LIST!$D$6:$D$1000,$F1079),
    N(INDEX(CUT_LIST!$G$6:$G$1000,$F1079))
  )
)</f>
        <v/>
      </c>
      <c r="E1079" t="str" cm="1">
        <f t="array" ref="E1079">IF($F1079="","",INDEX(CUT_LIST!$H$6:$H$1000,$F1079))</f>
        <v/>
      </c>
      <c r="F1079" t="str" cm="1">
        <f t="array" ref="F1079">IFERROR(
  SMALL(
    IF(
      (TRIM(UPPER(CUT_LIST!$F$6:$F$1000))="YES")*(N(CUT_LIST!$G$6:$G$1000)&gt;0),
      ROW(CUT_LIST!$F$6:$F$1000)-ROW(CUT_LIST!$F$6)+1
    ),
    ROWS($F$7:F1079)
  ),
"")</f>
        <v/>
      </c>
    </row>
    <row r="1080" spans="1:6">
      <c r="A1080" t="str" cm="1">
        <f t="array" ref="A1080">IF($F1080="","",INDEX(CUT_LIST!$A$6:$A$1000,$F1080))</f>
        <v/>
      </c>
      <c r="B1080" t="str" cm="1">
        <f t="array" ref="B1080">IF($F1080="","",INDEX(CUT_LIST!$B$6:$B$1000,$F1080))</f>
        <v/>
      </c>
      <c r="C1080" t="str" cm="1">
        <f t="array" ref="C1080">IF($F1080="","",INDEX(CUT_LIST!$C$6:$C$1000,$F1080))</f>
        <v/>
      </c>
      <c r="D1080" t="str">
        <f>IF($F1080="","",
  MIN(
    INDEX(CUT_LIST!$D$6:$D$1000,$F1080),
    N(INDEX(CUT_LIST!$G$6:$G$1000,$F1080))
  )
)</f>
        <v/>
      </c>
      <c r="E1080" t="str" cm="1">
        <f t="array" ref="E1080">IF($F1080="","",INDEX(CUT_LIST!$H$6:$H$1000,$F1080))</f>
        <v/>
      </c>
      <c r="F1080" t="str" cm="1">
        <f t="array" ref="F1080">IFERROR(
  SMALL(
    IF(
      (TRIM(UPPER(CUT_LIST!$F$6:$F$1000))="YES")*(N(CUT_LIST!$G$6:$G$1000)&gt;0),
      ROW(CUT_LIST!$F$6:$F$1000)-ROW(CUT_LIST!$F$6)+1
    ),
    ROWS($F$7:F1080)
  ),
"")</f>
        <v/>
      </c>
    </row>
    <row r="1081" spans="1:6">
      <c r="A1081" t="str" cm="1">
        <f t="array" ref="A1081">IF($F1081="","",INDEX(CUT_LIST!$A$6:$A$1000,$F1081))</f>
        <v/>
      </c>
      <c r="B1081" t="str" cm="1">
        <f t="array" ref="B1081">IF($F1081="","",INDEX(CUT_LIST!$B$6:$B$1000,$F1081))</f>
        <v/>
      </c>
      <c r="C1081" t="str" cm="1">
        <f t="array" ref="C1081">IF($F1081="","",INDEX(CUT_LIST!$C$6:$C$1000,$F1081))</f>
        <v/>
      </c>
      <c r="D1081" t="str">
        <f>IF($F1081="","",
  MIN(
    INDEX(CUT_LIST!$D$6:$D$1000,$F1081),
    N(INDEX(CUT_LIST!$G$6:$G$1000,$F1081))
  )
)</f>
        <v/>
      </c>
      <c r="E1081" t="str" cm="1">
        <f t="array" ref="E1081">IF($F1081="","",INDEX(CUT_LIST!$H$6:$H$1000,$F1081))</f>
        <v/>
      </c>
      <c r="F1081" t="str" cm="1">
        <f t="array" ref="F1081">IFERROR(
  SMALL(
    IF(
      (TRIM(UPPER(CUT_LIST!$F$6:$F$1000))="YES")*(N(CUT_LIST!$G$6:$G$1000)&gt;0),
      ROW(CUT_LIST!$F$6:$F$1000)-ROW(CUT_LIST!$F$6)+1
    ),
    ROWS($F$7:F1081)
  ),
"")</f>
        <v/>
      </c>
    </row>
    <row r="1082" spans="1:6">
      <c r="A1082" t="str" cm="1">
        <f t="array" ref="A1082">IF($F1082="","",INDEX(CUT_LIST!$A$6:$A$1000,$F1082))</f>
        <v/>
      </c>
      <c r="B1082" t="str" cm="1">
        <f t="array" ref="B1082">IF($F1082="","",INDEX(CUT_LIST!$B$6:$B$1000,$F1082))</f>
        <v/>
      </c>
      <c r="C1082" t="str" cm="1">
        <f t="array" ref="C1082">IF($F1082="","",INDEX(CUT_LIST!$C$6:$C$1000,$F1082))</f>
        <v/>
      </c>
      <c r="D1082" t="str">
        <f>IF($F1082="","",
  MIN(
    INDEX(CUT_LIST!$D$6:$D$1000,$F1082),
    N(INDEX(CUT_LIST!$G$6:$G$1000,$F1082))
  )
)</f>
        <v/>
      </c>
      <c r="E1082" t="str" cm="1">
        <f t="array" ref="E1082">IF($F1082="","",INDEX(CUT_LIST!$H$6:$H$1000,$F1082))</f>
        <v/>
      </c>
      <c r="F1082" t="str" cm="1">
        <f t="array" ref="F1082">IFERROR(
  SMALL(
    IF(
      (TRIM(UPPER(CUT_LIST!$F$6:$F$1000))="YES")*(N(CUT_LIST!$G$6:$G$1000)&gt;0),
      ROW(CUT_LIST!$F$6:$F$1000)-ROW(CUT_LIST!$F$6)+1
    ),
    ROWS($F$7:F1082)
  ),
"")</f>
        <v/>
      </c>
    </row>
    <row r="1083" spans="1:6">
      <c r="A1083" t="str" cm="1">
        <f t="array" ref="A1083">IF($F1083="","",INDEX(CUT_LIST!$A$6:$A$1000,$F1083))</f>
        <v/>
      </c>
      <c r="B1083" t="str" cm="1">
        <f t="array" ref="B1083">IF($F1083="","",INDEX(CUT_LIST!$B$6:$B$1000,$F1083))</f>
        <v/>
      </c>
      <c r="C1083" t="str" cm="1">
        <f t="array" ref="C1083">IF($F1083="","",INDEX(CUT_LIST!$C$6:$C$1000,$F1083))</f>
        <v/>
      </c>
      <c r="D1083" t="str">
        <f>IF($F1083="","",
  MIN(
    INDEX(CUT_LIST!$D$6:$D$1000,$F1083),
    N(INDEX(CUT_LIST!$G$6:$G$1000,$F1083))
  )
)</f>
        <v/>
      </c>
      <c r="E1083" t="str" cm="1">
        <f t="array" ref="E1083">IF($F1083="","",INDEX(CUT_LIST!$H$6:$H$1000,$F1083))</f>
        <v/>
      </c>
      <c r="F1083" t="str" cm="1">
        <f t="array" ref="F1083">IFERROR(
  SMALL(
    IF(
      (TRIM(UPPER(CUT_LIST!$F$6:$F$1000))="YES")*(N(CUT_LIST!$G$6:$G$1000)&gt;0),
      ROW(CUT_LIST!$F$6:$F$1000)-ROW(CUT_LIST!$F$6)+1
    ),
    ROWS($F$7:F1083)
  ),
"")</f>
        <v/>
      </c>
    </row>
    <row r="1084" spans="1:6">
      <c r="A1084" t="str" cm="1">
        <f t="array" ref="A1084">IF($F1084="","",INDEX(CUT_LIST!$A$6:$A$1000,$F1084))</f>
        <v/>
      </c>
      <c r="B1084" t="str" cm="1">
        <f t="array" ref="B1084">IF($F1084="","",INDEX(CUT_LIST!$B$6:$B$1000,$F1084))</f>
        <v/>
      </c>
      <c r="C1084" t="str" cm="1">
        <f t="array" ref="C1084">IF($F1084="","",INDEX(CUT_LIST!$C$6:$C$1000,$F1084))</f>
        <v/>
      </c>
      <c r="D1084" t="str">
        <f>IF($F1084="","",
  MIN(
    INDEX(CUT_LIST!$D$6:$D$1000,$F1084),
    N(INDEX(CUT_LIST!$G$6:$G$1000,$F1084))
  )
)</f>
        <v/>
      </c>
      <c r="E1084" t="str" cm="1">
        <f t="array" ref="E1084">IF($F1084="","",INDEX(CUT_LIST!$H$6:$H$1000,$F1084))</f>
        <v/>
      </c>
      <c r="F1084" t="str" cm="1">
        <f t="array" ref="F1084">IFERROR(
  SMALL(
    IF(
      (TRIM(UPPER(CUT_LIST!$F$6:$F$1000))="YES")*(N(CUT_LIST!$G$6:$G$1000)&gt;0),
      ROW(CUT_LIST!$F$6:$F$1000)-ROW(CUT_LIST!$F$6)+1
    ),
    ROWS($F$7:F1084)
  ),
"")</f>
        <v/>
      </c>
    </row>
    <row r="1085" spans="1:6">
      <c r="A1085" t="str" cm="1">
        <f t="array" ref="A1085">IF($F1085="","",INDEX(CUT_LIST!$A$6:$A$1000,$F1085))</f>
        <v/>
      </c>
      <c r="B1085" t="str" cm="1">
        <f t="array" ref="B1085">IF($F1085="","",INDEX(CUT_LIST!$B$6:$B$1000,$F1085))</f>
        <v/>
      </c>
      <c r="C1085" t="str" cm="1">
        <f t="array" ref="C1085">IF($F1085="","",INDEX(CUT_LIST!$C$6:$C$1000,$F1085))</f>
        <v/>
      </c>
      <c r="D1085" t="str">
        <f>IF($F1085="","",
  MIN(
    INDEX(CUT_LIST!$D$6:$D$1000,$F1085),
    N(INDEX(CUT_LIST!$G$6:$G$1000,$F1085))
  )
)</f>
        <v/>
      </c>
      <c r="E1085" t="str" cm="1">
        <f t="array" ref="E1085">IF($F1085="","",INDEX(CUT_LIST!$H$6:$H$1000,$F1085))</f>
        <v/>
      </c>
      <c r="F1085" t="str" cm="1">
        <f t="array" ref="F1085">IFERROR(
  SMALL(
    IF(
      (TRIM(UPPER(CUT_LIST!$F$6:$F$1000))="YES")*(N(CUT_LIST!$G$6:$G$1000)&gt;0),
      ROW(CUT_LIST!$F$6:$F$1000)-ROW(CUT_LIST!$F$6)+1
    ),
    ROWS($F$7:F1085)
  ),
"")</f>
        <v/>
      </c>
    </row>
    <row r="1086" spans="1:6">
      <c r="A1086" t="str" cm="1">
        <f t="array" ref="A1086">IF($F1086="","",INDEX(CUT_LIST!$A$6:$A$1000,$F1086))</f>
        <v/>
      </c>
      <c r="B1086" t="str" cm="1">
        <f t="array" ref="B1086">IF($F1086="","",INDEX(CUT_LIST!$B$6:$B$1000,$F1086))</f>
        <v/>
      </c>
      <c r="C1086" t="str" cm="1">
        <f t="array" ref="C1086">IF($F1086="","",INDEX(CUT_LIST!$C$6:$C$1000,$F1086))</f>
        <v/>
      </c>
      <c r="D1086" t="str">
        <f>IF($F1086="","",
  MIN(
    INDEX(CUT_LIST!$D$6:$D$1000,$F1086),
    N(INDEX(CUT_LIST!$G$6:$G$1000,$F1086))
  )
)</f>
        <v/>
      </c>
      <c r="E1086" t="str" cm="1">
        <f t="array" ref="E1086">IF($F1086="","",INDEX(CUT_LIST!$H$6:$H$1000,$F1086))</f>
        <v/>
      </c>
      <c r="F1086" t="str" cm="1">
        <f t="array" ref="F1086">IFERROR(
  SMALL(
    IF(
      (TRIM(UPPER(CUT_LIST!$F$6:$F$1000))="YES")*(N(CUT_LIST!$G$6:$G$1000)&gt;0),
      ROW(CUT_LIST!$F$6:$F$1000)-ROW(CUT_LIST!$F$6)+1
    ),
    ROWS($F$7:F1086)
  ),
"")</f>
        <v/>
      </c>
    </row>
    <row r="1087" spans="1:6">
      <c r="A1087" t="str" cm="1">
        <f t="array" ref="A1087">IF($F1087="","",INDEX(CUT_LIST!$A$6:$A$1000,$F1087))</f>
        <v/>
      </c>
      <c r="B1087" t="str" cm="1">
        <f t="array" ref="B1087">IF($F1087="","",INDEX(CUT_LIST!$B$6:$B$1000,$F1087))</f>
        <v/>
      </c>
      <c r="C1087" t="str" cm="1">
        <f t="array" ref="C1087">IF($F1087="","",INDEX(CUT_LIST!$C$6:$C$1000,$F1087))</f>
        <v/>
      </c>
      <c r="D1087" t="str">
        <f>IF($F1087="","",
  MIN(
    INDEX(CUT_LIST!$D$6:$D$1000,$F1087),
    N(INDEX(CUT_LIST!$G$6:$G$1000,$F1087))
  )
)</f>
        <v/>
      </c>
      <c r="E1087" t="str" cm="1">
        <f t="array" ref="E1087">IF($F1087="","",INDEX(CUT_LIST!$H$6:$H$1000,$F1087))</f>
        <v/>
      </c>
      <c r="F1087" t="str" cm="1">
        <f t="array" ref="F1087">IFERROR(
  SMALL(
    IF(
      (TRIM(UPPER(CUT_LIST!$F$6:$F$1000))="YES")*(N(CUT_LIST!$G$6:$G$1000)&gt;0),
      ROW(CUT_LIST!$F$6:$F$1000)-ROW(CUT_LIST!$F$6)+1
    ),
    ROWS($F$7:F1087)
  ),
"")</f>
        <v/>
      </c>
    </row>
    <row r="1088" spans="1:6">
      <c r="A1088" t="str" cm="1">
        <f t="array" ref="A1088">IF($F1088="","",INDEX(CUT_LIST!$A$6:$A$1000,$F1088))</f>
        <v/>
      </c>
      <c r="B1088" t="str" cm="1">
        <f t="array" ref="B1088">IF($F1088="","",INDEX(CUT_LIST!$B$6:$B$1000,$F1088))</f>
        <v/>
      </c>
      <c r="C1088" t="str" cm="1">
        <f t="array" ref="C1088">IF($F1088="","",INDEX(CUT_LIST!$C$6:$C$1000,$F1088))</f>
        <v/>
      </c>
      <c r="D1088" t="str">
        <f>IF($F1088="","",
  MIN(
    INDEX(CUT_LIST!$D$6:$D$1000,$F1088),
    N(INDEX(CUT_LIST!$G$6:$G$1000,$F1088))
  )
)</f>
        <v/>
      </c>
      <c r="E1088" t="str" cm="1">
        <f t="array" ref="E1088">IF($F1088="","",INDEX(CUT_LIST!$H$6:$H$1000,$F1088))</f>
        <v/>
      </c>
      <c r="F1088" t="str" cm="1">
        <f t="array" ref="F1088">IFERROR(
  SMALL(
    IF(
      (TRIM(UPPER(CUT_LIST!$F$6:$F$1000))="YES")*(N(CUT_LIST!$G$6:$G$1000)&gt;0),
      ROW(CUT_LIST!$F$6:$F$1000)-ROW(CUT_LIST!$F$6)+1
    ),
    ROWS($F$7:F1088)
  ),
"")</f>
        <v/>
      </c>
    </row>
    <row r="1089" spans="1:6">
      <c r="A1089" t="str" cm="1">
        <f t="array" ref="A1089">IF($F1089="","",INDEX(CUT_LIST!$A$6:$A$1000,$F1089))</f>
        <v/>
      </c>
      <c r="B1089" t="str" cm="1">
        <f t="array" ref="B1089">IF($F1089="","",INDEX(CUT_LIST!$B$6:$B$1000,$F1089))</f>
        <v/>
      </c>
      <c r="C1089" t="str" cm="1">
        <f t="array" ref="C1089">IF($F1089="","",INDEX(CUT_LIST!$C$6:$C$1000,$F1089))</f>
        <v/>
      </c>
      <c r="D1089" t="str">
        <f>IF($F1089="","",
  MIN(
    INDEX(CUT_LIST!$D$6:$D$1000,$F1089),
    N(INDEX(CUT_LIST!$G$6:$G$1000,$F1089))
  )
)</f>
        <v/>
      </c>
      <c r="E1089" t="str" cm="1">
        <f t="array" ref="E1089">IF($F1089="","",INDEX(CUT_LIST!$H$6:$H$1000,$F1089))</f>
        <v/>
      </c>
      <c r="F1089" t="str" cm="1">
        <f t="array" ref="F1089">IFERROR(
  SMALL(
    IF(
      (TRIM(UPPER(CUT_LIST!$F$6:$F$1000))="YES")*(N(CUT_LIST!$G$6:$G$1000)&gt;0),
      ROW(CUT_LIST!$F$6:$F$1000)-ROW(CUT_LIST!$F$6)+1
    ),
    ROWS($F$7:F1089)
  ),
"")</f>
        <v/>
      </c>
    </row>
    <row r="1090" spans="1:6">
      <c r="A1090" t="str" cm="1">
        <f t="array" ref="A1090">IF($F1090="","",INDEX(CUT_LIST!$A$6:$A$1000,$F1090))</f>
        <v/>
      </c>
      <c r="B1090" t="str" cm="1">
        <f t="array" ref="B1090">IF($F1090="","",INDEX(CUT_LIST!$B$6:$B$1000,$F1090))</f>
        <v/>
      </c>
      <c r="C1090" t="str" cm="1">
        <f t="array" ref="C1090">IF($F1090="","",INDEX(CUT_LIST!$C$6:$C$1000,$F1090))</f>
        <v/>
      </c>
      <c r="D1090" t="str">
        <f>IF($F1090="","",
  MIN(
    INDEX(CUT_LIST!$D$6:$D$1000,$F1090),
    N(INDEX(CUT_LIST!$G$6:$G$1000,$F1090))
  )
)</f>
        <v/>
      </c>
      <c r="E1090" t="str" cm="1">
        <f t="array" ref="E1090">IF($F1090="","",INDEX(CUT_LIST!$H$6:$H$1000,$F1090))</f>
        <v/>
      </c>
      <c r="F1090" t="str" cm="1">
        <f t="array" ref="F1090">IFERROR(
  SMALL(
    IF(
      (TRIM(UPPER(CUT_LIST!$F$6:$F$1000))="YES")*(N(CUT_LIST!$G$6:$G$1000)&gt;0),
      ROW(CUT_LIST!$F$6:$F$1000)-ROW(CUT_LIST!$F$6)+1
    ),
    ROWS($F$7:F1090)
  ),
"")</f>
        <v/>
      </c>
    </row>
    <row r="1091" spans="1:6">
      <c r="A1091" t="str" cm="1">
        <f t="array" ref="A1091">IF($F1091="","",INDEX(CUT_LIST!$A$6:$A$1000,$F1091))</f>
        <v/>
      </c>
      <c r="B1091" t="str" cm="1">
        <f t="array" ref="B1091">IF($F1091="","",INDEX(CUT_LIST!$B$6:$B$1000,$F1091))</f>
        <v/>
      </c>
      <c r="C1091" t="str" cm="1">
        <f t="array" ref="C1091">IF($F1091="","",INDEX(CUT_LIST!$C$6:$C$1000,$F1091))</f>
        <v/>
      </c>
      <c r="D1091" t="str">
        <f>IF($F1091="","",
  MIN(
    INDEX(CUT_LIST!$D$6:$D$1000,$F1091),
    N(INDEX(CUT_LIST!$G$6:$G$1000,$F1091))
  )
)</f>
        <v/>
      </c>
      <c r="E1091" t="str" cm="1">
        <f t="array" ref="E1091">IF($F1091="","",INDEX(CUT_LIST!$H$6:$H$1000,$F1091))</f>
        <v/>
      </c>
      <c r="F1091" t="str" cm="1">
        <f t="array" ref="F1091">IFERROR(
  SMALL(
    IF(
      (TRIM(UPPER(CUT_LIST!$F$6:$F$1000))="YES")*(N(CUT_LIST!$G$6:$G$1000)&gt;0),
      ROW(CUT_LIST!$F$6:$F$1000)-ROW(CUT_LIST!$F$6)+1
    ),
    ROWS($F$7:F1091)
  ),
"")</f>
        <v/>
      </c>
    </row>
    <row r="1092" spans="1:6">
      <c r="A1092" t="str" cm="1">
        <f t="array" ref="A1092">IF($F1092="","",INDEX(CUT_LIST!$A$6:$A$1000,$F1092))</f>
        <v/>
      </c>
      <c r="B1092" t="str" cm="1">
        <f t="array" ref="B1092">IF($F1092="","",INDEX(CUT_LIST!$B$6:$B$1000,$F1092))</f>
        <v/>
      </c>
      <c r="C1092" t="str" cm="1">
        <f t="array" ref="C1092">IF($F1092="","",INDEX(CUT_LIST!$C$6:$C$1000,$F1092))</f>
        <v/>
      </c>
      <c r="D1092" t="str">
        <f>IF($F1092="","",
  MIN(
    INDEX(CUT_LIST!$D$6:$D$1000,$F1092),
    N(INDEX(CUT_LIST!$G$6:$G$1000,$F1092))
  )
)</f>
        <v/>
      </c>
      <c r="E1092" t="str" cm="1">
        <f t="array" ref="E1092">IF($F1092="","",INDEX(CUT_LIST!$H$6:$H$1000,$F1092))</f>
        <v/>
      </c>
      <c r="F1092" t="str" cm="1">
        <f t="array" ref="F1092">IFERROR(
  SMALL(
    IF(
      (TRIM(UPPER(CUT_LIST!$F$6:$F$1000))="YES")*(N(CUT_LIST!$G$6:$G$1000)&gt;0),
      ROW(CUT_LIST!$F$6:$F$1000)-ROW(CUT_LIST!$F$6)+1
    ),
    ROWS($F$7:F1092)
  ),
"")</f>
        <v/>
      </c>
    </row>
    <row r="1093" spans="1:6">
      <c r="A1093" t="str" cm="1">
        <f t="array" ref="A1093">IF($F1093="","",INDEX(CUT_LIST!$A$6:$A$1000,$F1093))</f>
        <v/>
      </c>
      <c r="B1093" t="str" cm="1">
        <f t="array" ref="B1093">IF($F1093="","",INDEX(CUT_LIST!$B$6:$B$1000,$F1093))</f>
        <v/>
      </c>
      <c r="C1093" t="str" cm="1">
        <f t="array" ref="C1093">IF($F1093="","",INDEX(CUT_LIST!$C$6:$C$1000,$F1093))</f>
        <v/>
      </c>
      <c r="D1093" t="str">
        <f>IF($F1093="","",
  MIN(
    INDEX(CUT_LIST!$D$6:$D$1000,$F1093),
    N(INDEX(CUT_LIST!$G$6:$G$1000,$F1093))
  )
)</f>
        <v/>
      </c>
      <c r="E1093" t="str" cm="1">
        <f t="array" ref="E1093">IF($F1093="","",INDEX(CUT_LIST!$H$6:$H$1000,$F1093))</f>
        <v/>
      </c>
      <c r="F1093" t="str" cm="1">
        <f t="array" ref="F1093">IFERROR(
  SMALL(
    IF(
      (TRIM(UPPER(CUT_LIST!$F$6:$F$1000))="YES")*(N(CUT_LIST!$G$6:$G$1000)&gt;0),
      ROW(CUT_LIST!$F$6:$F$1000)-ROW(CUT_LIST!$F$6)+1
    ),
    ROWS($F$7:F1093)
  ),
"")</f>
        <v/>
      </c>
    </row>
    <row r="1094" spans="1:6">
      <c r="A1094" t="str" cm="1">
        <f t="array" ref="A1094">IF($F1094="","",INDEX(CUT_LIST!$A$6:$A$1000,$F1094))</f>
        <v/>
      </c>
      <c r="B1094" t="str" cm="1">
        <f t="array" ref="B1094">IF($F1094="","",INDEX(CUT_LIST!$B$6:$B$1000,$F1094))</f>
        <v/>
      </c>
      <c r="C1094" t="str" cm="1">
        <f t="array" ref="C1094">IF($F1094="","",INDEX(CUT_LIST!$C$6:$C$1000,$F1094))</f>
        <v/>
      </c>
      <c r="D1094" t="str">
        <f>IF($F1094="","",
  MIN(
    INDEX(CUT_LIST!$D$6:$D$1000,$F1094),
    N(INDEX(CUT_LIST!$G$6:$G$1000,$F1094))
  )
)</f>
        <v/>
      </c>
      <c r="E1094" t="str" cm="1">
        <f t="array" ref="E1094">IF($F1094="","",INDEX(CUT_LIST!$H$6:$H$1000,$F1094))</f>
        <v/>
      </c>
      <c r="F1094" t="str" cm="1">
        <f t="array" ref="F1094">IFERROR(
  SMALL(
    IF(
      (TRIM(UPPER(CUT_LIST!$F$6:$F$1000))="YES")*(N(CUT_LIST!$G$6:$G$1000)&gt;0),
      ROW(CUT_LIST!$F$6:$F$1000)-ROW(CUT_LIST!$F$6)+1
    ),
    ROWS($F$7:F1094)
  ),
"")</f>
        <v/>
      </c>
    </row>
    <row r="1095" spans="1:6">
      <c r="A1095" t="str" cm="1">
        <f t="array" ref="A1095">IF($F1095="","",INDEX(CUT_LIST!$A$6:$A$1000,$F1095))</f>
        <v/>
      </c>
      <c r="B1095" t="str" cm="1">
        <f t="array" ref="B1095">IF($F1095="","",INDEX(CUT_LIST!$B$6:$B$1000,$F1095))</f>
        <v/>
      </c>
      <c r="C1095" t="str" cm="1">
        <f t="array" ref="C1095">IF($F1095="","",INDEX(CUT_LIST!$C$6:$C$1000,$F1095))</f>
        <v/>
      </c>
      <c r="D1095" t="str">
        <f>IF($F1095="","",
  MIN(
    INDEX(CUT_LIST!$D$6:$D$1000,$F1095),
    N(INDEX(CUT_LIST!$G$6:$G$1000,$F1095))
  )
)</f>
        <v/>
      </c>
      <c r="E1095" t="str" cm="1">
        <f t="array" ref="E1095">IF($F1095="","",INDEX(CUT_LIST!$H$6:$H$1000,$F1095))</f>
        <v/>
      </c>
      <c r="F1095" t="str" cm="1">
        <f t="array" ref="F1095">IFERROR(
  SMALL(
    IF(
      (TRIM(UPPER(CUT_LIST!$F$6:$F$1000))="YES")*(N(CUT_LIST!$G$6:$G$1000)&gt;0),
      ROW(CUT_LIST!$F$6:$F$1000)-ROW(CUT_LIST!$F$6)+1
    ),
    ROWS($F$7:F1095)
  ),
"")</f>
        <v/>
      </c>
    </row>
    <row r="1096" spans="1:6">
      <c r="A1096" t="str" cm="1">
        <f t="array" ref="A1096">IF($F1096="","",INDEX(CUT_LIST!$A$6:$A$1000,$F1096))</f>
        <v/>
      </c>
      <c r="B1096" t="str" cm="1">
        <f t="array" ref="B1096">IF($F1096="","",INDEX(CUT_LIST!$B$6:$B$1000,$F1096))</f>
        <v/>
      </c>
      <c r="C1096" t="str" cm="1">
        <f t="array" ref="C1096">IF($F1096="","",INDEX(CUT_LIST!$C$6:$C$1000,$F1096))</f>
        <v/>
      </c>
      <c r="D1096" t="str">
        <f>IF($F1096="","",
  MIN(
    INDEX(CUT_LIST!$D$6:$D$1000,$F1096),
    N(INDEX(CUT_LIST!$G$6:$G$1000,$F1096))
  )
)</f>
        <v/>
      </c>
      <c r="E1096" t="str" cm="1">
        <f t="array" ref="E1096">IF($F1096="","",INDEX(CUT_LIST!$H$6:$H$1000,$F1096))</f>
        <v/>
      </c>
      <c r="F1096" t="str" cm="1">
        <f t="array" ref="F1096">IFERROR(
  SMALL(
    IF(
      (TRIM(UPPER(CUT_LIST!$F$6:$F$1000))="YES")*(N(CUT_LIST!$G$6:$G$1000)&gt;0),
      ROW(CUT_LIST!$F$6:$F$1000)-ROW(CUT_LIST!$F$6)+1
    ),
    ROWS($F$7:F1096)
  ),
"")</f>
        <v/>
      </c>
    </row>
    <row r="1097" spans="1:6">
      <c r="A1097" t="str" cm="1">
        <f t="array" ref="A1097">IF($F1097="","",INDEX(CUT_LIST!$A$6:$A$1000,$F1097))</f>
        <v/>
      </c>
      <c r="B1097" t="str" cm="1">
        <f t="array" ref="B1097">IF($F1097="","",INDEX(CUT_LIST!$B$6:$B$1000,$F1097))</f>
        <v/>
      </c>
      <c r="C1097" t="str" cm="1">
        <f t="array" ref="C1097">IF($F1097="","",INDEX(CUT_LIST!$C$6:$C$1000,$F1097))</f>
        <v/>
      </c>
      <c r="D1097" t="str">
        <f>IF($F1097="","",
  MIN(
    INDEX(CUT_LIST!$D$6:$D$1000,$F1097),
    N(INDEX(CUT_LIST!$G$6:$G$1000,$F1097))
  )
)</f>
        <v/>
      </c>
      <c r="E1097" t="str" cm="1">
        <f t="array" ref="E1097">IF($F1097="","",INDEX(CUT_LIST!$H$6:$H$1000,$F1097))</f>
        <v/>
      </c>
      <c r="F1097" t="str" cm="1">
        <f t="array" ref="F1097">IFERROR(
  SMALL(
    IF(
      (TRIM(UPPER(CUT_LIST!$F$6:$F$1000))="YES")*(N(CUT_LIST!$G$6:$G$1000)&gt;0),
      ROW(CUT_LIST!$F$6:$F$1000)-ROW(CUT_LIST!$F$6)+1
    ),
    ROWS($F$7:F1097)
  ),
"")</f>
        <v/>
      </c>
    </row>
    <row r="1098" spans="1:6">
      <c r="A1098" t="str" cm="1">
        <f t="array" ref="A1098">IF($F1098="","",INDEX(CUT_LIST!$A$6:$A$1000,$F1098))</f>
        <v/>
      </c>
      <c r="B1098" t="str" cm="1">
        <f t="array" ref="B1098">IF($F1098="","",INDEX(CUT_LIST!$B$6:$B$1000,$F1098))</f>
        <v/>
      </c>
      <c r="C1098" t="str" cm="1">
        <f t="array" ref="C1098">IF($F1098="","",INDEX(CUT_LIST!$C$6:$C$1000,$F1098))</f>
        <v/>
      </c>
      <c r="D1098" t="str">
        <f>IF($F1098="","",
  MIN(
    INDEX(CUT_LIST!$D$6:$D$1000,$F1098),
    N(INDEX(CUT_LIST!$G$6:$G$1000,$F1098))
  )
)</f>
        <v/>
      </c>
      <c r="E1098" t="str" cm="1">
        <f t="array" ref="E1098">IF($F1098="","",INDEX(CUT_LIST!$H$6:$H$1000,$F1098))</f>
        <v/>
      </c>
      <c r="F1098" t="str" cm="1">
        <f t="array" ref="F1098">IFERROR(
  SMALL(
    IF(
      (TRIM(UPPER(CUT_LIST!$F$6:$F$1000))="YES")*(N(CUT_LIST!$G$6:$G$1000)&gt;0),
      ROW(CUT_LIST!$F$6:$F$1000)-ROW(CUT_LIST!$F$6)+1
    ),
    ROWS($F$7:F1098)
  ),
"")</f>
        <v/>
      </c>
    </row>
    <row r="1099" spans="1:6">
      <c r="A1099" t="str" cm="1">
        <f t="array" ref="A1099">IF($F1099="","",INDEX(CUT_LIST!$A$6:$A$1000,$F1099))</f>
        <v/>
      </c>
      <c r="B1099" t="str" cm="1">
        <f t="array" ref="B1099">IF($F1099="","",INDEX(CUT_LIST!$B$6:$B$1000,$F1099))</f>
        <v/>
      </c>
      <c r="C1099" t="str" cm="1">
        <f t="array" ref="C1099">IF($F1099="","",INDEX(CUT_LIST!$C$6:$C$1000,$F1099))</f>
        <v/>
      </c>
      <c r="D1099" t="str">
        <f>IF($F1099="","",
  MIN(
    INDEX(CUT_LIST!$D$6:$D$1000,$F1099),
    N(INDEX(CUT_LIST!$G$6:$G$1000,$F1099))
  )
)</f>
        <v/>
      </c>
      <c r="E1099" t="str" cm="1">
        <f t="array" ref="E1099">IF($F1099="","",INDEX(CUT_LIST!$H$6:$H$1000,$F1099))</f>
        <v/>
      </c>
      <c r="F1099" t="str" cm="1">
        <f t="array" ref="F1099">IFERROR(
  SMALL(
    IF(
      (TRIM(UPPER(CUT_LIST!$F$6:$F$1000))="YES")*(N(CUT_LIST!$G$6:$G$1000)&gt;0),
      ROW(CUT_LIST!$F$6:$F$1000)-ROW(CUT_LIST!$F$6)+1
    ),
    ROWS($F$7:F1099)
  ),
"")</f>
        <v/>
      </c>
    </row>
    <row r="1100" spans="1:6">
      <c r="A1100" t="str" cm="1">
        <f t="array" ref="A1100">IF($F1100="","",INDEX(CUT_LIST!$A$6:$A$1000,$F1100))</f>
        <v/>
      </c>
      <c r="B1100" t="str" cm="1">
        <f t="array" ref="B1100">IF($F1100="","",INDEX(CUT_LIST!$B$6:$B$1000,$F1100))</f>
        <v/>
      </c>
      <c r="C1100" t="str" cm="1">
        <f t="array" ref="C1100">IF($F1100="","",INDEX(CUT_LIST!$C$6:$C$1000,$F1100))</f>
        <v/>
      </c>
      <c r="D1100" t="str">
        <f>IF($F1100="","",
  MIN(
    INDEX(CUT_LIST!$D$6:$D$1000,$F1100),
    N(INDEX(CUT_LIST!$G$6:$G$1000,$F1100))
  )
)</f>
        <v/>
      </c>
      <c r="E1100" t="str" cm="1">
        <f t="array" ref="E1100">IF($F1100="","",INDEX(CUT_LIST!$H$6:$H$1000,$F1100))</f>
        <v/>
      </c>
      <c r="F1100" t="str" cm="1">
        <f t="array" ref="F1100">IFERROR(
  SMALL(
    IF(
      (TRIM(UPPER(CUT_LIST!$F$6:$F$1000))="YES")*(N(CUT_LIST!$G$6:$G$1000)&gt;0),
      ROW(CUT_LIST!$F$6:$F$1000)-ROW(CUT_LIST!$F$6)+1
    ),
    ROWS($F$7:F1100)
  ),
"")</f>
        <v/>
      </c>
    </row>
    <row r="1101" spans="1:6">
      <c r="A1101" t="str" cm="1">
        <f t="array" ref="A1101">IF($F1101="","",INDEX(CUT_LIST!$A$6:$A$1000,$F1101))</f>
        <v/>
      </c>
      <c r="B1101" t="str" cm="1">
        <f t="array" ref="B1101">IF($F1101="","",INDEX(CUT_LIST!$B$6:$B$1000,$F1101))</f>
        <v/>
      </c>
      <c r="C1101" t="str" cm="1">
        <f t="array" ref="C1101">IF($F1101="","",INDEX(CUT_LIST!$C$6:$C$1000,$F1101))</f>
        <v/>
      </c>
      <c r="D1101" t="str">
        <f>IF($F1101="","",
  MIN(
    INDEX(CUT_LIST!$D$6:$D$1000,$F1101),
    N(INDEX(CUT_LIST!$G$6:$G$1000,$F1101))
  )
)</f>
        <v/>
      </c>
      <c r="E1101" t="str" cm="1">
        <f t="array" ref="E1101">IF($F1101="","",INDEX(CUT_LIST!$H$6:$H$1000,$F1101))</f>
        <v/>
      </c>
      <c r="F1101" t="str" cm="1">
        <f t="array" ref="F1101">IFERROR(
  SMALL(
    IF(
      (TRIM(UPPER(CUT_LIST!$F$6:$F$1000))="YES")*(N(CUT_LIST!$G$6:$G$1000)&gt;0),
      ROW(CUT_LIST!$F$6:$F$1000)-ROW(CUT_LIST!$F$6)+1
    ),
    ROWS($F$7:F1101)
  ),
"")</f>
        <v/>
      </c>
    </row>
    <row r="1102" spans="1:6">
      <c r="A1102" t="str" cm="1">
        <f t="array" ref="A1102">IF($F1102="","",INDEX(CUT_LIST!$A$6:$A$1000,$F1102))</f>
        <v/>
      </c>
      <c r="B1102" t="str" cm="1">
        <f t="array" ref="B1102">IF($F1102="","",INDEX(CUT_LIST!$B$6:$B$1000,$F1102))</f>
        <v/>
      </c>
      <c r="C1102" t="str" cm="1">
        <f t="array" ref="C1102">IF($F1102="","",INDEX(CUT_LIST!$C$6:$C$1000,$F1102))</f>
        <v/>
      </c>
      <c r="D1102" t="str">
        <f>IF($F1102="","",
  MIN(
    INDEX(CUT_LIST!$D$6:$D$1000,$F1102),
    N(INDEX(CUT_LIST!$G$6:$G$1000,$F1102))
  )
)</f>
        <v/>
      </c>
      <c r="E1102" t="str" cm="1">
        <f t="array" ref="E1102">IF($F1102="","",INDEX(CUT_LIST!$H$6:$H$1000,$F1102))</f>
        <v/>
      </c>
      <c r="F1102" t="str" cm="1">
        <f t="array" ref="F1102">IFERROR(
  SMALL(
    IF(
      (TRIM(UPPER(CUT_LIST!$F$6:$F$1000))="YES")*(N(CUT_LIST!$G$6:$G$1000)&gt;0),
      ROW(CUT_LIST!$F$6:$F$1000)-ROW(CUT_LIST!$F$6)+1
    ),
    ROWS($F$7:F1102)
  ),
"")</f>
        <v/>
      </c>
    </row>
    <row r="1103" spans="1:6">
      <c r="A1103" t="str" cm="1">
        <f t="array" ref="A1103">IF($F1103="","",INDEX(CUT_LIST!$A$6:$A$1000,$F1103))</f>
        <v/>
      </c>
      <c r="B1103" t="str" cm="1">
        <f t="array" ref="B1103">IF($F1103="","",INDEX(CUT_LIST!$B$6:$B$1000,$F1103))</f>
        <v/>
      </c>
      <c r="C1103" t="str" cm="1">
        <f t="array" ref="C1103">IF($F1103="","",INDEX(CUT_LIST!$C$6:$C$1000,$F1103))</f>
        <v/>
      </c>
      <c r="D1103" t="str">
        <f>IF($F1103="","",
  MIN(
    INDEX(CUT_LIST!$D$6:$D$1000,$F1103),
    N(INDEX(CUT_LIST!$G$6:$G$1000,$F1103))
  )
)</f>
        <v/>
      </c>
      <c r="E1103" t="str" cm="1">
        <f t="array" ref="E1103">IF($F1103="","",INDEX(CUT_LIST!$H$6:$H$1000,$F1103))</f>
        <v/>
      </c>
      <c r="F1103" t="str" cm="1">
        <f t="array" ref="F1103">IFERROR(
  SMALL(
    IF(
      (TRIM(UPPER(CUT_LIST!$F$6:$F$1000))="YES")*(N(CUT_LIST!$G$6:$G$1000)&gt;0),
      ROW(CUT_LIST!$F$6:$F$1000)-ROW(CUT_LIST!$F$6)+1
    ),
    ROWS($F$7:F1103)
  ),
"")</f>
        <v/>
      </c>
    </row>
    <row r="1104" spans="1:6">
      <c r="A1104" t="str" cm="1">
        <f t="array" ref="A1104">IF($F1104="","",INDEX(CUT_LIST!$A$6:$A$1000,$F1104))</f>
        <v/>
      </c>
      <c r="B1104" t="str" cm="1">
        <f t="array" ref="B1104">IF($F1104="","",INDEX(CUT_LIST!$B$6:$B$1000,$F1104))</f>
        <v/>
      </c>
      <c r="C1104" t="str" cm="1">
        <f t="array" ref="C1104">IF($F1104="","",INDEX(CUT_LIST!$C$6:$C$1000,$F1104))</f>
        <v/>
      </c>
      <c r="D1104" t="str">
        <f>IF($F1104="","",
  MIN(
    INDEX(CUT_LIST!$D$6:$D$1000,$F1104),
    N(INDEX(CUT_LIST!$G$6:$G$1000,$F1104))
  )
)</f>
        <v/>
      </c>
      <c r="E1104" t="str" cm="1">
        <f t="array" ref="E1104">IF($F1104="","",INDEX(CUT_LIST!$H$6:$H$1000,$F1104))</f>
        <v/>
      </c>
      <c r="F1104" t="str" cm="1">
        <f t="array" ref="F1104">IFERROR(
  SMALL(
    IF(
      (TRIM(UPPER(CUT_LIST!$F$6:$F$1000))="YES")*(N(CUT_LIST!$G$6:$G$1000)&gt;0),
      ROW(CUT_LIST!$F$6:$F$1000)-ROW(CUT_LIST!$F$6)+1
    ),
    ROWS($F$7:F1104)
  ),
"")</f>
        <v/>
      </c>
    </row>
    <row r="1105" spans="1:6">
      <c r="A1105" t="str" cm="1">
        <f t="array" ref="A1105">IF($F1105="","",INDEX(CUT_LIST!$A$6:$A$1000,$F1105))</f>
        <v/>
      </c>
      <c r="B1105" t="str" cm="1">
        <f t="array" ref="B1105">IF($F1105="","",INDEX(CUT_LIST!$B$6:$B$1000,$F1105))</f>
        <v/>
      </c>
      <c r="C1105" t="str" cm="1">
        <f t="array" ref="C1105">IF($F1105="","",INDEX(CUT_LIST!$C$6:$C$1000,$F1105))</f>
        <v/>
      </c>
      <c r="D1105" t="str">
        <f>IF($F1105="","",
  MIN(
    INDEX(CUT_LIST!$D$6:$D$1000,$F1105),
    N(INDEX(CUT_LIST!$G$6:$G$1000,$F1105))
  )
)</f>
        <v/>
      </c>
      <c r="E1105" t="str" cm="1">
        <f t="array" ref="E1105">IF($F1105="","",INDEX(CUT_LIST!$H$6:$H$1000,$F1105))</f>
        <v/>
      </c>
      <c r="F1105" t="str" cm="1">
        <f t="array" ref="F1105">IFERROR(
  SMALL(
    IF(
      (TRIM(UPPER(CUT_LIST!$F$6:$F$1000))="YES")*(N(CUT_LIST!$G$6:$G$1000)&gt;0),
      ROW(CUT_LIST!$F$6:$F$1000)-ROW(CUT_LIST!$F$6)+1
    ),
    ROWS($F$7:F1105)
  ),
"")</f>
        <v/>
      </c>
    </row>
    <row r="1106" spans="1:6">
      <c r="A1106" t="str" cm="1">
        <f t="array" ref="A1106">IF($F1106="","",INDEX(CUT_LIST!$A$6:$A$1000,$F1106))</f>
        <v/>
      </c>
      <c r="B1106" t="str" cm="1">
        <f t="array" ref="B1106">IF($F1106="","",INDEX(CUT_LIST!$B$6:$B$1000,$F1106))</f>
        <v/>
      </c>
      <c r="C1106" t="str" cm="1">
        <f t="array" ref="C1106">IF($F1106="","",INDEX(CUT_LIST!$C$6:$C$1000,$F1106))</f>
        <v/>
      </c>
      <c r="D1106" t="str">
        <f>IF($F1106="","",
  MIN(
    INDEX(CUT_LIST!$D$6:$D$1000,$F1106),
    N(INDEX(CUT_LIST!$G$6:$G$1000,$F1106))
  )
)</f>
        <v/>
      </c>
      <c r="E1106" t="str" cm="1">
        <f t="array" ref="E1106">IF($F1106="","",INDEX(CUT_LIST!$H$6:$H$1000,$F1106))</f>
        <v/>
      </c>
      <c r="F1106" t="str" cm="1">
        <f t="array" ref="F1106">IFERROR(
  SMALL(
    IF(
      (TRIM(UPPER(CUT_LIST!$F$6:$F$1000))="YES")*(N(CUT_LIST!$G$6:$G$1000)&gt;0),
      ROW(CUT_LIST!$F$6:$F$1000)-ROW(CUT_LIST!$F$6)+1
    ),
    ROWS($F$7:F1106)
  ),
"")</f>
        <v/>
      </c>
    </row>
    <row r="1107" spans="1:6">
      <c r="A1107" t="str" cm="1">
        <f t="array" ref="A1107">IF($F1107="","",INDEX(CUT_LIST!$A$6:$A$1000,$F1107))</f>
        <v/>
      </c>
      <c r="B1107" t="str" cm="1">
        <f t="array" ref="B1107">IF($F1107="","",INDEX(CUT_LIST!$B$6:$B$1000,$F1107))</f>
        <v/>
      </c>
      <c r="C1107" t="str" cm="1">
        <f t="array" ref="C1107">IF($F1107="","",INDEX(CUT_LIST!$C$6:$C$1000,$F1107))</f>
        <v/>
      </c>
      <c r="D1107" t="str">
        <f>IF($F1107="","",
  MIN(
    INDEX(CUT_LIST!$D$6:$D$1000,$F1107),
    N(INDEX(CUT_LIST!$G$6:$G$1000,$F1107))
  )
)</f>
        <v/>
      </c>
      <c r="E1107" t="str" cm="1">
        <f t="array" ref="E1107">IF($F1107="","",INDEX(CUT_LIST!$H$6:$H$1000,$F1107))</f>
        <v/>
      </c>
      <c r="F1107" t="str" cm="1">
        <f t="array" ref="F1107">IFERROR(
  SMALL(
    IF(
      (TRIM(UPPER(CUT_LIST!$F$6:$F$1000))="YES")*(N(CUT_LIST!$G$6:$G$1000)&gt;0),
      ROW(CUT_LIST!$F$6:$F$1000)-ROW(CUT_LIST!$F$6)+1
    ),
    ROWS($F$7:F1107)
  ),
"")</f>
        <v/>
      </c>
    </row>
    <row r="1108" spans="1:6">
      <c r="A1108" t="str" cm="1">
        <f t="array" ref="A1108">IF($F1108="","",INDEX(CUT_LIST!$A$6:$A$1000,$F1108))</f>
        <v/>
      </c>
      <c r="B1108" t="str" cm="1">
        <f t="array" ref="B1108">IF($F1108="","",INDEX(CUT_LIST!$B$6:$B$1000,$F1108))</f>
        <v/>
      </c>
      <c r="C1108" t="str" cm="1">
        <f t="array" ref="C1108">IF($F1108="","",INDEX(CUT_LIST!$C$6:$C$1000,$F1108))</f>
        <v/>
      </c>
      <c r="D1108" t="str">
        <f>IF($F1108="","",
  MIN(
    INDEX(CUT_LIST!$D$6:$D$1000,$F1108),
    N(INDEX(CUT_LIST!$G$6:$G$1000,$F1108))
  )
)</f>
        <v/>
      </c>
      <c r="E1108" t="str" cm="1">
        <f t="array" ref="E1108">IF($F1108="","",INDEX(CUT_LIST!$H$6:$H$1000,$F1108))</f>
        <v/>
      </c>
      <c r="F1108" t="str" cm="1">
        <f t="array" ref="F1108">IFERROR(
  SMALL(
    IF(
      (TRIM(UPPER(CUT_LIST!$F$6:$F$1000))="YES")*(N(CUT_LIST!$G$6:$G$1000)&gt;0),
      ROW(CUT_LIST!$F$6:$F$1000)-ROW(CUT_LIST!$F$6)+1
    ),
    ROWS($F$7:F1108)
  ),
"")</f>
        <v/>
      </c>
    </row>
    <row r="1109" spans="1:6">
      <c r="A1109" t="str" cm="1">
        <f t="array" ref="A1109">IF($F1109="","",INDEX(CUT_LIST!$A$6:$A$1000,$F1109))</f>
        <v/>
      </c>
      <c r="B1109" t="str" cm="1">
        <f t="array" ref="B1109">IF($F1109="","",INDEX(CUT_LIST!$B$6:$B$1000,$F1109))</f>
        <v/>
      </c>
      <c r="C1109" t="str" cm="1">
        <f t="array" ref="C1109">IF($F1109="","",INDEX(CUT_LIST!$C$6:$C$1000,$F1109))</f>
        <v/>
      </c>
      <c r="D1109" t="str">
        <f>IF($F1109="","",
  MIN(
    INDEX(CUT_LIST!$D$6:$D$1000,$F1109),
    N(INDEX(CUT_LIST!$G$6:$G$1000,$F1109))
  )
)</f>
        <v/>
      </c>
      <c r="E1109" t="str" cm="1">
        <f t="array" ref="E1109">IF($F1109="","",INDEX(CUT_LIST!$H$6:$H$1000,$F1109))</f>
        <v/>
      </c>
      <c r="F1109" t="str" cm="1">
        <f t="array" ref="F1109">IFERROR(
  SMALL(
    IF(
      (TRIM(UPPER(CUT_LIST!$F$6:$F$1000))="YES")*(N(CUT_LIST!$G$6:$G$1000)&gt;0),
      ROW(CUT_LIST!$F$6:$F$1000)-ROW(CUT_LIST!$F$6)+1
    ),
    ROWS($F$7:F1109)
  ),
"")</f>
        <v/>
      </c>
    </row>
    <row r="1110" spans="1:6">
      <c r="A1110" t="str" cm="1">
        <f t="array" ref="A1110">IF($F1110="","",INDEX(CUT_LIST!$A$6:$A$1000,$F1110))</f>
        <v/>
      </c>
      <c r="B1110" t="str" cm="1">
        <f t="array" ref="B1110">IF($F1110="","",INDEX(CUT_LIST!$B$6:$B$1000,$F1110))</f>
        <v/>
      </c>
      <c r="C1110" t="str" cm="1">
        <f t="array" ref="C1110">IF($F1110="","",INDEX(CUT_LIST!$C$6:$C$1000,$F1110))</f>
        <v/>
      </c>
      <c r="D1110" t="str">
        <f>IF($F1110="","",
  MIN(
    INDEX(CUT_LIST!$D$6:$D$1000,$F1110),
    N(INDEX(CUT_LIST!$G$6:$G$1000,$F1110))
  )
)</f>
        <v/>
      </c>
      <c r="E1110" t="str" cm="1">
        <f t="array" ref="E1110">IF($F1110="","",INDEX(CUT_LIST!$H$6:$H$1000,$F1110))</f>
        <v/>
      </c>
      <c r="F1110" t="str" cm="1">
        <f t="array" ref="F1110">IFERROR(
  SMALL(
    IF(
      (TRIM(UPPER(CUT_LIST!$F$6:$F$1000))="YES")*(N(CUT_LIST!$G$6:$G$1000)&gt;0),
      ROW(CUT_LIST!$F$6:$F$1000)-ROW(CUT_LIST!$F$6)+1
    ),
    ROWS($F$7:F1110)
  ),
"")</f>
        <v/>
      </c>
    </row>
    <row r="1111" spans="1:6">
      <c r="A1111" t="str" cm="1">
        <f t="array" ref="A1111">IF($F1111="","",INDEX(CUT_LIST!$A$6:$A$1000,$F1111))</f>
        <v/>
      </c>
      <c r="B1111" t="str" cm="1">
        <f t="array" ref="B1111">IF($F1111="","",INDEX(CUT_LIST!$B$6:$B$1000,$F1111))</f>
        <v/>
      </c>
      <c r="C1111" t="str" cm="1">
        <f t="array" ref="C1111">IF($F1111="","",INDEX(CUT_LIST!$C$6:$C$1000,$F1111))</f>
        <v/>
      </c>
      <c r="D1111" t="str">
        <f>IF($F1111="","",
  MIN(
    INDEX(CUT_LIST!$D$6:$D$1000,$F1111),
    N(INDEX(CUT_LIST!$G$6:$G$1000,$F1111))
  )
)</f>
        <v/>
      </c>
      <c r="E1111" t="str" cm="1">
        <f t="array" ref="E1111">IF($F1111="","",INDEX(CUT_LIST!$H$6:$H$1000,$F1111))</f>
        <v/>
      </c>
      <c r="F1111" t="str" cm="1">
        <f t="array" ref="F1111">IFERROR(
  SMALL(
    IF(
      (TRIM(UPPER(CUT_LIST!$F$6:$F$1000))="YES")*(N(CUT_LIST!$G$6:$G$1000)&gt;0),
      ROW(CUT_LIST!$F$6:$F$1000)-ROW(CUT_LIST!$F$6)+1
    ),
    ROWS($F$7:F1111)
  ),
"")</f>
        <v/>
      </c>
    </row>
    <row r="1112" spans="1:6">
      <c r="A1112" t="str" cm="1">
        <f t="array" ref="A1112">IF($F1112="","",INDEX(CUT_LIST!$A$6:$A$1000,$F1112))</f>
        <v/>
      </c>
      <c r="B1112" t="str" cm="1">
        <f t="array" ref="B1112">IF($F1112="","",INDEX(CUT_LIST!$B$6:$B$1000,$F1112))</f>
        <v/>
      </c>
      <c r="C1112" t="str" cm="1">
        <f t="array" ref="C1112">IF($F1112="","",INDEX(CUT_LIST!$C$6:$C$1000,$F1112))</f>
        <v/>
      </c>
      <c r="D1112" t="str">
        <f>IF($F1112="","",
  MIN(
    INDEX(CUT_LIST!$D$6:$D$1000,$F1112),
    N(INDEX(CUT_LIST!$G$6:$G$1000,$F1112))
  )
)</f>
        <v/>
      </c>
      <c r="E1112" t="str" cm="1">
        <f t="array" ref="E1112">IF($F1112="","",INDEX(CUT_LIST!$H$6:$H$1000,$F1112))</f>
        <v/>
      </c>
      <c r="F1112" t="str" cm="1">
        <f t="array" ref="F1112">IFERROR(
  SMALL(
    IF(
      (TRIM(UPPER(CUT_LIST!$F$6:$F$1000))="YES")*(N(CUT_LIST!$G$6:$G$1000)&gt;0),
      ROW(CUT_LIST!$F$6:$F$1000)-ROW(CUT_LIST!$F$6)+1
    ),
    ROWS($F$7:F1112)
  ),
"")</f>
        <v/>
      </c>
    </row>
    <row r="1113" spans="1:6">
      <c r="A1113" t="str" cm="1">
        <f t="array" ref="A1113">IF($F1113="","",INDEX(CUT_LIST!$A$6:$A$1000,$F1113))</f>
        <v/>
      </c>
      <c r="B1113" t="str" cm="1">
        <f t="array" ref="B1113">IF($F1113="","",INDEX(CUT_LIST!$B$6:$B$1000,$F1113))</f>
        <v/>
      </c>
      <c r="C1113" t="str" cm="1">
        <f t="array" ref="C1113">IF($F1113="","",INDEX(CUT_LIST!$C$6:$C$1000,$F1113))</f>
        <v/>
      </c>
      <c r="D1113" t="str">
        <f>IF($F1113="","",
  MIN(
    INDEX(CUT_LIST!$D$6:$D$1000,$F1113),
    N(INDEX(CUT_LIST!$G$6:$G$1000,$F1113))
  )
)</f>
        <v/>
      </c>
      <c r="E1113" t="str" cm="1">
        <f t="array" ref="E1113">IF($F1113="","",INDEX(CUT_LIST!$H$6:$H$1000,$F1113))</f>
        <v/>
      </c>
      <c r="F1113" t="str" cm="1">
        <f t="array" ref="F1113">IFERROR(
  SMALL(
    IF(
      (TRIM(UPPER(CUT_LIST!$F$6:$F$1000))="YES")*(N(CUT_LIST!$G$6:$G$1000)&gt;0),
      ROW(CUT_LIST!$F$6:$F$1000)-ROW(CUT_LIST!$F$6)+1
    ),
    ROWS($F$7:F1113)
  ),
"")</f>
        <v/>
      </c>
    </row>
    <row r="1114" spans="1:6">
      <c r="A1114" t="str" cm="1">
        <f t="array" ref="A1114">IF($F1114="","",INDEX(CUT_LIST!$A$6:$A$1000,$F1114))</f>
        <v/>
      </c>
      <c r="B1114" t="str" cm="1">
        <f t="array" ref="B1114">IF($F1114="","",INDEX(CUT_LIST!$B$6:$B$1000,$F1114))</f>
        <v/>
      </c>
      <c r="C1114" t="str" cm="1">
        <f t="array" ref="C1114">IF($F1114="","",INDEX(CUT_LIST!$C$6:$C$1000,$F1114))</f>
        <v/>
      </c>
      <c r="D1114" t="str">
        <f>IF($F1114="","",
  MIN(
    INDEX(CUT_LIST!$D$6:$D$1000,$F1114),
    N(INDEX(CUT_LIST!$G$6:$G$1000,$F1114))
  )
)</f>
        <v/>
      </c>
      <c r="E1114" t="str" cm="1">
        <f t="array" ref="E1114">IF($F1114="","",INDEX(CUT_LIST!$H$6:$H$1000,$F1114))</f>
        <v/>
      </c>
      <c r="F1114" t="str" cm="1">
        <f t="array" ref="F1114">IFERROR(
  SMALL(
    IF(
      (TRIM(UPPER(CUT_LIST!$F$6:$F$1000))="YES")*(N(CUT_LIST!$G$6:$G$1000)&gt;0),
      ROW(CUT_LIST!$F$6:$F$1000)-ROW(CUT_LIST!$F$6)+1
    ),
    ROWS($F$7:F1114)
  ),
"")</f>
        <v/>
      </c>
    </row>
    <row r="1115" spans="1:6">
      <c r="A1115" t="str" cm="1">
        <f t="array" ref="A1115">IF($F1115="","",INDEX(CUT_LIST!$A$6:$A$1000,$F1115))</f>
        <v/>
      </c>
      <c r="B1115" t="str" cm="1">
        <f t="array" ref="B1115">IF($F1115="","",INDEX(CUT_LIST!$B$6:$B$1000,$F1115))</f>
        <v/>
      </c>
      <c r="C1115" t="str" cm="1">
        <f t="array" ref="C1115">IF($F1115="","",INDEX(CUT_LIST!$C$6:$C$1000,$F1115))</f>
        <v/>
      </c>
      <c r="D1115" t="str">
        <f>IF($F1115="","",
  MIN(
    INDEX(CUT_LIST!$D$6:$D$1000,$F1115),
    N(INDEX(CUT_LIST!$G$6:$G$1000,$F1115))
  )
)</f>
        <v/>
      </c>
      <c r="E1115" t="str" cm="1">
        <f t="array" ref="E1115">IF($F1115="","",INDEX(CUT_LIST!$H$6:$H$1000,$F1115))</f>
        <v/>
      </c>
      <c r="F1115" t="str" cm="1">
        <f t="array" ref="F1115">IFERROR(
  SMALL(
    IF(
      (TRIM(UPPER(CUT_LIST!$F$6:$F$1000))="YES")*(N(CUT_LIST!$G$6:$G$1000)&gt;0),
      ROW(CUT_LIST!$F$6:$F$1000)-ROW(CUT_LIST!$F$6)+1
    ),
    ROWS($F$7:F1115)
  ),
"")</f>
        <v/>
      </c>
    </row>
    <row r="1116" spans="1:6">
      <c r="A1116" t="str" cm="1">
        <f t="array" ref="A1116">IF($F1116="","",INDEX(CUT_LIST!$A$6:$A$1000,$F1116))</f>
        <v/>
      </c>
      <c r="B1116" t="str" cm="1">
        <f t="array" ref="B1116">IF($F1116="","",INDEX(CUT_LIST!$B$6:$B$1000,$F1116))</f>
        <v/>
      </c>
      <c r="C1116" t="str" cm="1">
        <f t="array" ref="C1116">IF($F1116="","",INDEX(CUT_LIST!$C$6:$C$1000,$F1116))</f>
        <v/>
      </c>
      <c r="D1116" t="str">
        <f>IF($F1116="","",
  MIN(
    INDEX(CUT_LIST!$D$6:$D$1000,$F1116),
    N(INDEX(CUT_LIST!$G$6:$G$1000,$F1116))
  )
)</f>
        <v/>
      </c>
      <c r="E1116" t="str" cm="1">
        <f t="array" ref="E1116">IF($F1116="","",INDEX(CUT_LIST!$H$6:$H$1000,$F1116))</f>
        <v/>
      </c>
      <c r="F1116" t="str" cm="1">
        <f t="array" ref="F1116">IFERROR(
  SMALL(
    IF(
      (TRIM(UPPER(CUT_LIST!$F$6:$F$1000))="YES")*(N(CUT_LIST!$G$6:$G$1000)&gt;0),
      ROW(CUT_LIST!$F$6:$F$1000)-ROW(CUT_LIST!$F$6)+1
    ),
    ROWS($F$7:F1116)
  ),
"")</f>
        <v/>
      </c>
    </row>
    <row r="1117" spans="1:6">
      <c r="A1117" t="str" cm="1">
        <f t="array" ref="A1117">IF($F1117="","",INDEX(CUT_LIST!$A$6:$A$1000,$F1117))</f>
        <v/>
      </c>
      <c r="B1117" t="str" cm="1">
        <f t="array" ref="B1117">IF($F1117="","",INDEX(CUT_LIST!$B$6:$B$1000,$F1117))</f>
        <v/>
      </c>
      <c r="C1117" t="str" cm="1">
        <f t="array" ref="C1117">IF($F1117="","",INDEX(CUT_LIST!$C$6:$C$1000,$F1117))</f>
        <v/>
      </c>
      <c r="D1117" t="str">
        <f>IF($F1117="","",
  MIN(
    INDEX(CUT_LIST!$D$6:$D$1000,$F1117),
    N(INDEX(CUT_LIST!$G$6:$G$1000,$F1117))
  )
)</f>
        <v/>
      </c>
      <c r="E1117" t="str" cm="1">
        <f t="array" ref="E1117">IF($F1117="","",INDEX(CUT_LIST!$H$6:$H$1000,$F1117))</f>
        <v/>
      </c>
      <c r="F1117" t="str" cm="1">
        <f t="array" ref="F1117">IFERROR(
  SMALL(
    IF(
      (TRIM(UPPER(CUT_LIST!$F$6:$F$1000))="YES")*(N(CUT_LIST!$G$6:$G$1000)&gt;0),
      ROW(CUT_LIST!$F$6:$F$1000)-ROW(CUT_LIST!$F$6)+1
    ),
    ROWS($F$7:F1117)
  ),
"")</f>
        <v/>
      </c>
    </row>
    <row r="1118" spans="1:6">
      <c r="A1118" t="str" cm="1">
        <f t="array" ref="A1118">IF($F1118="","",INDEX(CUT_LIST!$A$6:$A$1000,$F1118))</f>
        <v/>
      </c>
      <c r="B1118" t="str" cm="1">
        <f t="array" ref="B1118">IF($F1118="","",INDEX(CUT_LIST!$B$6:$B$1000,$F1118))</f>
        <v/>
      </c>
      <c r="C1118" t="str" cm="1">
        <f t="array" ref="C1118">IF($F1118="","",INDEX(CUT_LIST!$C$6:$C$1000,$F1118))</f>
        <v/>
      </c>
      <c r="D1118" t="str">
        <f>IF($F1118="","",
  MIN(
    INDEX(CUT_LIST!$D$6:$D$1000,$F1118),
    N(INDEX(CUT_LIST!$G$6:$G$1000,$F1118))
  )
)</f>
        <v/>
      </c>
      <c r="E1118" t="str" cm="1">
        <f t="array" ref="E1118">IF($F1118="","",INDEX(CUT_LIST!$H$6:$H$1000,$F1118))</f>
        <v/>
      </c>
      <c r="F1118" t="str" cm="1">
        <f t="array" ref="F1118">IFERROR(
  SMALL(
    IF(
      (TRIM(UPPER(CUT_LIST!$F$6:$F$1000))="YES")*(N(CUT_LIST!$G$6:$G$1000)&gt;0),
      ROW(CUT_LIST!$F$6:$F$1000)-ROW(CUT_LIST!$F$6)+1
    ),
    ROWS($F$7:F1118)
  ),
"")</f>
        <v/>
      </c>
    </row>
    <row r="1119" spans="1:6">
      <c r="A1119" t="str" cm="1">
        <f t="array" ref="A1119">IF($F1119="","",INDEX(CUT_LIST!$A$6:$A$1000,$F1119))</f>
        <v/>
      </c>
      <c r="B1119" t="str" cm="1">
        <f t="array" ref="B1119">IF($F1119="","",INDEX(CUT_LIST!$B$6:$B$1000,$F1119))</f>
        <v/>
      </c>
      <c r="C1119" t="str" cm="1">
        <f t="array" ref="C1119">IF($F1119="","",INDEX(CUT_LIST!$C$6:$C$1000,$F1119))</f>
        <v/>
      </c>
      <c r="D1119" t="str">
        <f>IF($F1119="","",
  MIN(
    INDEX(CUT_LIST!$D$6:$D$1000,$F1119),
    N(INDEX(CUT_LIST!$G$6:$G$1000,$F1119))
  )
)</f>
        <v/>
      </c>
      <c r="E1119" t="str" cm="1">
        <f t="array" ref="E1119">IF($F1119="","",INDEX(CUT_LIST!$H$6:$H$1000,$F1119))</f>
        <v/>
      </c>
      <c r="F1119" t="str" cm="1">
        <f t="array" ref="F1119">IFERROR(
  SMALL(
    IF(
      (TRIM(UPPER(CUT_LIST!$F$6:$F$1000))="YES")*(N(CUT_LIST!$G$6:$G$1000)&gt;0),
      ROW(CUT_LIST!$F$6:$F$1000)-ROW(CUT_LIST!$F$6)+1
    ),
    ROWS($F$7:F1119)
  ),
"")</f>
        <v/>
      </c>
    </row>
    <row r="1120" spans="1:6">
      <c r="A1120" t="str" cm="1">
        <f t="array" ref="A1120">IF($F1120="","",INDEX(CUT_LIST!$A$6:$A$1000,$F1120))</f>
        <v/>
      </c>
      <c r="B1120" t="str" cm="1">
        <f t="array" ref="B1120">IF($F1120="","",INDEX(CUT_LIST!$B$6:$B$1000,$F1120))</f>
        <v/>
      </c>
      <c r="C1120" t="str" cm="1">
        <f t="array" ref="C1120">IF($F1120="","",INDEX(CUT_LIST!$C$6:$C$1000,$F1120))</f>
        <v/>
      </c>
      <c r="D1120" t="str">
        <f>IF($F1120="","",
  MIN(
    INDEX(CUT_LIST!$D$6:$D$1000,$F1120),
    N(INDEX(CUT_LIST!$G$6:$G$1000,$F1120))
  )
)</f>
        <v/>
      </c>
      <c r="E1120" t="str" cm="1">
        <f t="array" ref="E1120">IF($F1120="","",INDEX(CUT_LIST!$H$6:$H$1000,$F1120))</f>
        <v/>
      </c>
      <c r="F1120" t="str" cm="1">
        <f t="array" ref="F1120">IFERROR(
  SMALL(
    IF(
      (TRIM(UPPER(CUT_LIST!$F$6:$F$1000))="YES")*(N(CUT_LIST!$G$6:$G$1000)&gt;0),
      ROW(CUT_LIST!$F$6:$F$1000)-ROW(CUT_LIST!$F$6)+1
    ),
    ROWS($F$7:F1120)
  ),
"")</f>
        <v/>
      </c>
    </row>
    <row r="1121" spans="1:6">
      <c r="A1121" t="str" cm="1">
        <f t="array" ref="A1121">IF($F1121="","",INDEX(CUT_LIST!$A$6:$A$1000,$F1121))</f>
        <v/>
      </c>
      <c r="B1121" t="str" cm="1">
        <f t="array" ref="B1121">IF($F1121="","",INDEX(CUT_LIST!$B$6:$B$1000,$F1121))</f>
        <v/>
      </c>
      <c r="C1121" t="str" cm="1">
        <f t="array" ref="C1121">IF($F1121="","",INDEX(CUT_LIST!$C$6:$C$1000,$F1121))</f>
        <v/>
      </c>
      <c r="D1121" t="str">
        <f>IF($F1121="","",
  MIN(
    INDEX(CUT_LIST!$D$6:$D$1000,$F1121),
    N(INDEX(CUT_LIST!$G$6:$G$1000,$F1121))
  )
)</f>
        <v/>
      </c>
      <c r="E1121" t="str" cm="1">
        <f t="array" ref="E1121">IF($F1121="","",INDEX(CUT_LIST!$H$6:$H$1000,$F1121))</f>
        <v/>
      </c>
      <c r="F1121" t="str" cm="1">
        <f t="array" ref="F1121">IFERROR(
  SMALL(
    IF(
      (TRIM(UPPER(CUT_LIST!$F$6:$F$1000))="YES")*(N(CUT_LIST!$G$6:$G$1000)&gt;0),
      ROW(CUT_LIST!$F$6:$F$1000)-ROW(CUT_LIST!$F$6)+1
    ),
    ROWS($F$7:F1121)
  ),
"")</f>
        <v/>
      </c>
    </row>
    <row r="1122" spans="1:6">
      <c r="A1122" t="str" cm="1">
        <f t="array" ref="A1122">IF($F1122="","",INDEX(CUT_LIST!$A$6:$A$1000,$F1122))</f>
        <v/>
      </c>
      <c r="B1122" t="str" cm="1">
        <f t="array" ref="B1122">IF($F1122="","",INDEX(CUT_LIST!$B$6:$B$1000,$F1122))</f>
        <v/>
      </c>
      <c r="C1122" t="str" cm="1">
        <f t="array" ref="C1122">IF($F1122="","",INDEX(CUT_LIST!$C$6:$C$1000,$F1122))</f>
        <v/>
      </c>
      <c r="D1122" t="str">
        <f>IF($F1122="","",
  MIN(
    INDEX(CUT_LIST!$D$6:$D$1000,$F1122),
    N(INDEX(CUT_LIST!$G$6:$G$1000,$F1122))
  )
)</f>
        <v/>
      </c>
      <c r="E1122" t="str" cm="1">
        <f t="array" ref="E1122">IF($F1122="","",INDEX(CUT_LIST!$H$6:$H$1000,$F1122))</f>
        <v/>
      </c>
      <c r="F1122" t="str" cm="1">
        <f t="array" ref="F1122">IFERROR(
  SMALL(
    IF(
      (TRIM(UPPER(CUT_LIST!$F$6:$F$1000))="YES")*(N(CUT_LIST!$G$6:$G$1000)&gt;0),
      ROW(CUT_LIST!$F$6:$F$1000)-ROW(CUT_LIST!$F$6)+1
    ),
    ROWS($F$7:F1122)
  ),
"")</f>
        <v/>
      </c>
    </row>
    <row r="1123" spans="1:6">
      <c r="A1123" t="str" cm="1">
        <f t="array" ref="A1123">IF($F1123="","",INDEX(CUT_LIST!$A$6:$A$1000,$F1123))</f>
        <v/>
      </c>
      <c r="B1123" t="str" cm="1">
        <f t="array" ref="B1123">IF($F1123="","",INDEX(CUT_LIST!$B$6:$B$1000,$F1123))</f>
        <v/>
      </c>
      <c r="C1123" t="str" cm="1">
        <f t="array" ref="C1123">IF($F1123="","",INDEX(CUT_LIST!$C$6:$C$1000,$F1123))</f>
        <v/>
      </c>
      <c r="D1123" t="str">
        <f>IF($F1123="","",
  MIN(
    INDEX(CUT_LIST!$D$6:$D$1000,$F1123),
    N(INDEX(CUT_LIST!$G$6:$G$1000,$F1123))
  )
)</f>
        <v/>
      </c>
      <c r="E1123" t="str" cm="1">
        <f t="array" ref="E1123">IF($F1123="","",INDEX(CUT_LIST!$H$6:$H$1000,$F1123))</f>
        <v/>
      </c>
      <c r="F1123" t="str" cm="1">
        <f t="array" ref="F1123">IFERROR(
  SMALL(
    IF(
      (TRIM(UPPER(CUT_LIST!$F$6:$F$1000))="YES")*(N(CUT_LIST!$G$6:$G$1000)&gt;0),
      ROW(CUT_LIST!$F$6:$F$1000)-ROW(CUT_LIST!$F$6)+1
    ),
    ROWS($F$7:F1123)
  ),
"")</f>
        <v/>
      </c>
    </row>
    <row r="1124" spans="1:6">
      <c r="A1124" t="str" cm="1">
        <f t="array" ref="A1124">IF($F1124="","",INDEX(CUT_LIST!$A$6:$A$1000,$F1124))</f>
        <v/>
      </c>
      <c r="B1124" t="str" cm="1">
        <f t="array" ref="B1124">IF($F1124="","",INDEX(CUT_LIST!$B$6:$B$1000,$F1124))</f>
        <v/>
      </c>
      <c r="C1124" t="str" cm="1">
        <f t="array" ref="C1124">IF($F1124="","",INDEX(CUT_LIST!$C$6:$C$1000,$F1124))</f>
        <v/>
      </c>
      <c r="D1124" t="str">
        <f>IF($F1124="","",
  MIN(
    INDEX(CUT_LIST!$D$6:$D$1000,$F1124),
    N(INDEX(CUT_LIST!$G$6:$G$1000,$F1124))
  )
)</f>
        <v/>
      </c>
      <c r="E1124" t="str" cm="1">
        <f t="array" ref="E1124">IF($F1124="","",INDEX(CUT_LIST!$H$6:$H$1000,$F1124))</f>
        <v/>
      </c>
      <c r="F1124" t="str" cm="1">
        <f t="array" ref="F1124">IFERROR(
  SMALL(
    IF(
      (TRIM(UPPER(CUT_LIST!$F$6:$F$1000))="YES")*(N(CUT_LIST!$G$6:$G$1000)&gt;0),
      ROW(CUT_LIST!$F$6:$F$1000)-ROW(CUT_LIST!$F$6)+1
    ),
    ROWS($F$7:F1124)
  ),
"")</f>
        <v/>
      </c>
    </row>
    <row r="1125" spans="1:6">
      <c r="A1125" t="str" cm="1">
        <f t="array" ref="A1125">IF($F1125="","",INDEX(CUT_LIST!$A$6:$A$1000,$F1125))</f>
        <v/>
      </c>
      <c r="B1125" t="str" cm="1">
        <f t="array" ref="B1125">IF($F1125="","",INDEX(CUT_LIST!$B$6:$B$1000,$F1125))</f>
        <v/>
      </c>
      <c r="C1125" t="str" cm="1">
        <f t="array" ref="C1125">IF($F1125="","",INDEX(CUT_LIST!$C$6:$C$1000,$F1125))</f>
        <v/>
      </c>
      <c r="D1125" t="str">
        <f>IF($F1125="","",
  MIN(
    INDEX(CUT_LIST!$D$6:$D$1000,$F1125),
    N(INDEX(CUT_LIST!$G$6:$G$1000,$F1125))
  )
)</f>
        <v/>
      </c>
      <c r="E1125" t="str" cm="1">
        <f t="array" ref="E1125">IF($F1125="","",INDEX(CUT_LIST!$H$6:$H$1000,$F1125))</f>
        <v/>
      </c>
      <c r="F1125" t="str" cm="1">
        <f t="array" ref="F1125">IFERROR(
  SMALL(
    IF(
      (TRIM(UPPER(CUT_LIST!$F$6:$F$1000))="YES")*(N(CUT_LIST!$G$6:$G$1000)&gt;0),
      ROW(CUT_LIST!$F$6:$F$1000)-ROW(CUT_LIST!$F$6)+1
    ),
    ROWS($F$7:F1125)
  ),
"")</f>
        <v/>
      </c>
    </row>
    <row r="1126" spans="1:6">
      <c r="A1126" t="str" cm="1">
        <f t="array" ref="A1126">IF($F1126="","",INDEX(CUT_LIST!$A$6:$A$1000,$F1126))</f>
        <v/>
      </c>
      <c r="B1126" t="str" cm="1">
        <f t="array" ref="B1126">IF($F1126="","",INDEX(CUT_LIST!$B$6:$B$1000,$F1126))</f>
        <v/>
      </c>
      <c r="C1126" t="str" cm="1">
        <f t="array" ref="C1126">IF($F1126="","",INDEX(CUT_LIST!$C$6:$C$1000,$F1126))</f>
        <v/>
      </c>
      <c r="D1126" t="str">
        <f>IF($F1126="","",
  MIN(
    INDEX(CUT_LIST!$D$6:$D$1000,$F1126),
    N(INDEX(CUT_LIST!$G$6:$G$1000,$F1126))
  )
)</f>
        <v/>
      </c>
      <c r="E1126" t="str" cm="1">
        <f t="array" ref="E1126">IF($F1126="","",INDEX(CUT_LIST!$H$6:$H$1000,$F1126))</f>
        <v/>
      </c>
      <c r="F1126" t="str" cm="1">
        <f t="array" ref="F1126">IFERROR(
  SMALL(
    IF(
      (TRIM(UPPER(CUT_LIST!$F$6:$F$1000))="YES")*(N(CUT_LIST!$G$6:$G$1000)&gt;0),
      ROW(CUT_LIST!$F$6:$F$1000)-ROW(CUT_LIST!$F$6)+1
    ),
    ROWS($F$7:F1126)
  ),
"")</f>
        <v/>
      </c>
    </row>
    <row r="1127" spans="1:6">
      <c r="A1127" t="str" cm="1">
        <f t="array" ref="A1127">IF($F1127="","",INDEX(CUT_LIST!$A$6:$A$1000,$F1127))</f>
        <v/>
      </c>
      <c r="B1127" t="str" cm="1">
        <f t="array" ref="B1127">IF($F1127="","",INDEX(CUT_LIST!$B$6:$B$1000,$F1127))</f>
        <v/>
      </c>
      <c r="C1127" t="str" cm="1">
        <f t="array" ref="C1127">IF($F1127="","",INDEX(CUT_LIST!$C$6:$C$1000,$F1127))</f>
        <v/>
      </c>
      <c r="D1127" t="str">
        <f>IF($F1127="","",
  MIN(
    INDEX(CUT_LIST!$D$6:$D$1000,$F1127),
    N(INDEX(CUT_LIST!$G$6:$G$1000,$F1127))
  )
)</f>
        <v/>
      </c>
      <c r="E1127" t="str" cm="1">
        <f t="array" ref="E1127">IF($F1127="","",INDEX(CUT_LIST!$H$6:$H$1000,$F1127))</f>
        <v/>
      </c>
      <c r="F1127" t="str" cm="1">
        <f t="array" ref="F1127">IFERROR(
  SMALL(
    IF(
      (TRIM(UPPER(CUT_LIST!$F$6:$F$1000))="YES")*(N(CUT_LIST!$G$6:$G$1000)&gt;0),
      ROW(CUT_LIST!$F$6:$F$1000)-ROW(CUT_LIST!$F$6)+1
    ),
    ROWS($F$7:F1127)
  ),
"")</f>
        <v/>
      </c>
    </row>
    <row r="1128" spans="1:6">
      <c r="A1128" t="str" cm="1">
        <f t="array" ref="A1128">IF($F1128="","",INDEX(CUT_LIST!$A$6:$A$1000,$F1128))</f>
        <v/>
      </c>
      <c r="B1128" t="str" cm="1">
        <f t="array" ref="B1128">IF($F1128="","",INDEX(CUT_LIST!$B$6:$B$1000,$F1128))</f>
        <v/>
      </c>
      <c r="C1128" t="str" cm="1">
        <f t="array" ref="C1128">IF($F1128="","",INDEX(CUT_LIST!$C$6:$C$1000,$F1128))</f>
        <v/>
      </c>
      <c r="D1128" t="str">
        <f>IF($F1128="","",
  MIN(
    INDEX(CUT_LIST!$D$6:$D$1000,$F1128),
    N(INDEX(CUT_LIST!$G$6:$G$1000,$F1128))
  )
)</f>
        <v/>
      </c>
      <c r="E1128" t="str" cm="1">
        <f t="array" ref="E1128">IF($F1128="","",INDEX(CUT_LIST!$H$6:$H$1000,$F1128))</f>
        <v/>
      </c>
      <c r="F1128" t="str" cm="1">
        <f t="array" ref="F1128">IFERROR(
  SMALL(
    IF(
      (TRIM(UPPER(CUT_LIST!$F$6:$F$1000))="YES")*(N(CUT_LIST!$G$6:$G$1000)&gt;0),
      ROW(CUT_LIST!$F$6:$F$1000)-ROW(CUT_LIST!$F$6)+1
    ),
    ROWS($F$7:F1128)
  ),
"")</f>
        <v/>
      </c>
    </row>
    <row r="1129" spans="1:6">
      <c r="A1129" t="str" cm="1">
        <f t="array" ref="A1129">IF($F1129="","",INDEX(CUT_LIST!$A$6:$A$1000,$F1129))</f>
        <v/>
      </c>
      <c r="B1129" t="str" cm="1">
        <f t="array" ref="B1129">IF($F1129="","",INDEX(CUT_LIST!$B$6:$B$1000,$F1129))</f>
        <v/>
      </c>
      <c r="C1129" t="str" cm="1">
        <f t="array" ref="C1129">IF($F1129="","",INDEX(CUT_LIST!$C$6:$C$1000,$F1129))</f>
        <v/>
      </c>
      <c r="D1129" t="str">
        <f>IF($F1129="","",
  MIN(
    INDEX(CUT_LIST!$D$6:$D$1000,$F1129),
    N(INDEX(CUT_LIST!$G$6:$G$1000,$F1129))
  )
)</f>
        <v/>
      </c>
      <c r="E1129" t="str" cm="1">
        <f t="array" ref="E1129">IF($F1129="","",INDEX(CUT_LIST!$H$6:$H$1000,$F1129))</f>
        <v/>
      </c>
      <c r="F1129" t="str" cm="1">
        <f t="array" ref="F1129">IFERROR(
  SMALL(
    IF(
      (TRIM(UPPER(CUT_LIST!$F$6:$F$1000))="YES")*(N(CUT_LIST!$G$6:$G$1000)&gt;0),
      ROW(CUT_LIST!$F$6:$F$1000)-ROW(CUT_LIST!$F$6)+1
    ),
    ROWS($F$7:F1129)
  ),
"")</f>
        <v/>
      </c>
    </row>
    <row r="1130" spans="1:6">
      <c r="A1130" t="str" cm="1">
        <f t="array" ref="A1130">IF($F1130="","",INDEX(CUT_LIST!$A$6:$A$1000,$F1130))</f>
        <v/>
      </c>
      <c r="B1130" t="str" cm="1">
        <f t="array" ref="B1130">IF($F1130="","",INDEX(CUT_LIST!$B$6:$B$1000,$F1130))</f>
        <v/>
      </c>
      <c r="C1130" t="str" cm="1">
        <f t="array" ref="C1130">IF($F1130="","",INDEX(CUT_LIST!$C$6:$C$1000,$F1130))</f>
        <v/>
      </c>
      <c r="D1130" t="str">
        <f>IF($F1130="","",
  MIN(
    INDEX(CUT_LIST!$D$6:$D$1000,$F1130),
    N(INDEX(CUT_LIST!$G$6:$G$1000,$F1130))
  )
)</f>
        <v/>
      </c>
      <c r="E1130" t="str" cm="1">
        <f t="array" ref="E1130">IF($F1130="","",INDEX(CUT_LIST!$H$6:$H$1000,$F1130))</f>
        <v/>
      </c>
      <c r="F1130" t="str" cm="1">
        <f t="array" ref="F1130">IFERROR(
  SMALL(
    IF(
      (TRIM(UPPER(CUT_LIST!$F$6:$F$1000))="YES")*(N(CUT_LIST!$G$6:$G$1000)&gt;0),
      ROW(CUT_LIST!$F$6:$F$1000)-ROW(CUT_LIST!$F$6)+1
    ),
    ROWS($F$7:F1130)
  ),
"")</f>
        <v/>
      </c>
    </row>
    <row r="1131" spans="1:6">
      <c r="A1131" t="str" cm="1">
        <f t="array" ref="A1131">IF($F1131="","",INDEX(CUT_LIST!$A$6:$A$1000,$F1131))</f>
        <v/>
      </c>
      <c r="B1131" t="str" cm="1">
        <f t="array" ref="B1131">IF($F1131="","",INDEX(CUT_LIST!$B$6:$B$1000,$F1131))</f>
        <v/>
      </c>
      <c r="C1131" t="str" cm="1">
        <f t="array" ref="C1131">IF($F1131="","",INDEX(CUT_LIST!$C$6:$C$1000,$F1131))</f>
        <v/>
      </c>
      <c r="D1131" t="str">
        <f>IF($F1131="","",
  MIN(
    INDEX(CUT_LIST!$D$6:$D$1000,$F1131),
    N(INDEX(CUT_LIST!$G$6:$G$1000,$F1131))
  )
)</f>
        <v/>
      </c>
      <c r="E1131" t="str" cm="1">
        <f t="array" ref="E1131">IF($F1131="","",INDEX(CUT_LIST!$H$6:$H$1000,$F1131))</f>
        <v/>
      </c>
      <c r="F1131" t="str" cm="1">
        <f t="array" ref="F1131">IFERROR(
  SMALL(
    IF(
      (TRIM(UPPER(CUT_LIST!$F$6:$F$1000))="YES")*(N(CUT_LIST!$G$6:$G$1000)&gt;0),
      ROW(CUT_LIST!$F$6:$F$1000)-ROW(CUT_LIST!$F$6)+1
    ),
    ROWS($F$7:F1131)
  ),
"")</f>
        <v/>
      </c>
    </row>
    <row r="1132" spans="1:6">
      <c r="A1132" t="str" cm="1">
        <f t="array" ref="A1132">IF($F1132="","",INDEX(CUT_LIST!$A$6:$A$1000,$F1132))</f>
        <v/>
      </c>
      <c r="B1132" t="str" cm="1">
        <f t="array" ref="B1132">IF($F1132="","",INDEX(CUT_LIST!$B$6:$B$1000,$F1132))</f>
        <v/>
      </c>
      <c r="C1132" t="str" cm="1">
        <f t="array" ref="C1132">IF($F1132="","",INDEX(CUT_LIST!$C$6:$C$1000,$F1132))</f>
        <v/>
      </c>
      <c r="D1132" t="str">
        <f>IF($F1132="","",
  MIN(
    INDEX(CUT_LIST!$D$6:$D$1000,$F1132),
    N(INDEX(CUT_LIST!$G$6:$G$1000,$F1132))
  )
)</f>
        <v/>
      </c>
      <c r="E1132" t="str" cm="1">
        <f t="array" ref="E1132">IF($F1132="","",INDEX(CUT_LIST!$H$6:$H$1000,$F1132))</f>
        <v/>
      </c>
      <c r="F1132" t="str" cm="1">
        <f t="array" ref="F1132">IFERROR(
  SMALL(
    IF(
      (TRIM(UPPER(CUT_LIST!$F$6:$F$1000))="YES")*(N(CUT_LIST!$G$6:$G$1000)&gt;0),
      ROW(CUT_LIST!$F$6:$F$1000)-ROW(CUT_LIST!$F$6)+1
    ),
    ROWS($F$7:F1132)
  ),
"")</f>
        <v/>
      </c>
    </row>
    <row r="1133" spans="1:6">
      <c r="A1133" t="str" cm="1">
        <f t="array" ref="A1133">IF($F1133="","",INDEX(CUT_LIST!$A$6:$A$1000,$F1133))</f>
        <v/>
      </c>
      <c r="B1133" t="str" cm="1">
        <f t="array" ref="B1133">IF($F1133="","",INDEX(CUT_LIST!$B$6:$B$1000,$F1133))</f>
        <v/>
      </c>
      <c r="C1133" t="str" cm="1">
        <f t="array" ref="C1133">IF($F1133="","",INDEX(CUT_LIST!$C$6:$C$1000,$F1133))</f>
        <v/>
      </c>
      <c r="D1133" t="str">
        <f>IF($F1133="","",
  MIN(
    INDEX(CUT_LIST!$D$6:$D$1000,$F1133),
    N(INDEX(CUT_LIST!$G$6:$G$1000,$F1133))
  )
)</f>
        <v/>
      </c>
      <c r="E1133" t="str" cm="1">
        <f t="array" ref="E1133">IF($F1133="","",INDEX(CUT_LIST!$H$6:$H$1000,$F1133))</f>
        <v/>
      </c>
      <c r="F1133" t="str" cm="1">
        <f t="array" ref="F1133">IFERROR(
  SMALL(
    IF(
      (TRIM(UPPER(CUT_LIST!$F$6:$F$1000))="YES")*(N(CUT_LIST!$G$6:$G$1000)&gt;0),
      ROW(CUT_LIST!$F$6:$F$1000)-ROW(CUT_LIST!$F$6)+1
    ),
    ROWS($F$7:F1133)
  ),
"")</f>
        <v/>
      </c>
    </row>
    <row r="1134" spans="1:6">
      <c r="A1134" t="str" cm="1">
        <f t="array" ref="A1134">IF($F1134="","",INDEX(CUT_LIST!$A$6:$A$1000,$F1134))</f>
        <v/>
      </c>
      <c r="B1134" t="str" cm="1">
        <f t="array" ref="B1134">IF($F1134="","",INDEX(CUT_LIST!$B$6:$B$1000,$F1134))</f>
        <v/>
      </c>
      <c r="C1134" t="str" cm="1">
        <f t="array" ref="C1134">IF($F1134="","",INDEX(CUT_LIST!$C$6:$C$1000,$F1134))</f>
        <v/>
      </c>
      <c r="D1134" t="str">
        <f>IF($F1134="","",
  MIN(
    INDEX(CUT_LIST!$D$6:$D$1000,$F1134),
    N(INDEX(CUT_LIST!$G$6:$G$1000,$F1134))
  )
)</f>
        <v/>
      </c>
      <c r="E1134" t="str" cm="1">
        <f t="array" ref="E1134">IF($F1134="","",INDEX(CUT_LIST!$H$6:$H$1000,$F1134))</f>
        <v/>
      </c>
      <c r="F1134" t="str" cm="1">
        <f t="array" ref="F1134">IFERROR(
  SMALL(
    IF(
      (TRIM(UPPER(CUT_LIST!$F$6:$F$1000))="YES")*(N(CUT_LIST!$G$6:$G$1000)&gt;0),
      ROW(CUT_LIST!$F$6:$F$1000)-ROW(CUT_LIST!$F$6)+1
    ),
    ROWS($F$7:F1134)
  ),
"")</f>
        <v/>
      </c>
    </row>
    <row r="1135" spans="1:6">
      <c r="A1135" t="str" cm="1">
        <f t="array" ref="A1135">IF($F1135="","",INDEX(CUT_LIST!$A$6:$A$1000,$F1135))</f>
        <v/>
      </c>
      <c r="B1135" t="str" cm="1">
        <f t="array" ref="B1135">IF($F1135="","",INDEX(CUT_LIST!$B$6:$B$1000,$F1135))</f>
        <v/>
      </c>
      <c r="C1135" t="str" cm="1">
        <f t="array" ref="C1135">IF($F1135="","",INDEX(CUT_LIST!$C$6:$C$1000,$F1135))</f>
        <v/>
      </c>
      <c r="D1135" t="str">
        <f>IF($F1135="","",
  MIN(
    INDEX(CUT_LIST!$D$6:$D$1000,$F1135),
    N(INDEX(CUT_LIST!$G$6:$G$1000,$F1135))
  )
)</f>
        <v/>
      </c>
      <c r="E1135" t="str" cm="1">
        <f t="array" ref="E1135">IF($F1135="","",INDEX(CUT_LIST!$H$6:$H$1000,$F1135))</f>
        <v/>
      </c>
      <c r="F1135" t="str" cm="1">
        <f t="array" ref="F1135">IFERROR(
  SMALL(
    IF(
      (TRIM(UPPER(CUT_LIST!$F$6:$F$1000))="YES")*(N(CUT_LIST!$G$6:$G$1000)&gt;0),
      ROW(CUT_LIST!$F$6:$F$1000)-ROW(CUT_LIST!$F$6)+1
    ),
    ROWS($F$7:F1135)
  ),
"")</f>
        <v/>
      </c>
    </row>
    <row r="1136" spans="1:6">
      <c r="A1136" t="str" cm="1">
        <f t="array" ref="A1136">IF($F1136="","",INDEX(CUT_LIST!$A$6:$A$1000,$F1136))</f>
        <v/>
      </c>
      <c r="B1136" t="str" cm="1">
        <f t="array" ref="B1136">IF($F1136="","",INDEX(CUT_LIST!$B$6:$B$1000,$F1136))</f>
        <v/>
      </c>
      <c r="C1136" t="str" cm="1">
        <f t="array" ref="C1136">IF($F1136="","",INDEX(CUT_LIST!$C$6:$C$1000,$F1136))</f>
        <v/>
      </c>
      <c r="D1136" t="str">
        <f>IF($F1136="","",
  MIN(
    INDEX(CUT_LIST!$D$6:$D$1000,$F1136),
    N(INDEX(CUT_LIST!$G$6:$G$1000,$F1136))
  )
)</f>
        <v/>
      </c>
      <c r="E1136" t="str" cm="1">
        <f t="array" ref="E1136">IF($F1136="","",INDEX(CUT_LIST!$H$6:$H$1000,$F1136))</f>
        <v/>
      </c>
      <c r="F1136" t="str" cm="1">
        <f t="array" ref="F1136">IFERROR(
  SMALL(
    IF(
      (TRIM(UPPER(CUT_LIST!$F$6:$F$1000))="YES")*(N(CUT_LIST!$G$6:$G$1000)&gt;0),
      ROW(CUT_LIST!$F$6:$F$1000)-ROW(CUT_LIST!$F$6)+1
    ),
    ROWS($F$7:F1136)
  ),
"")</f>
        <v/>
      </c>
    </row>
    <row r="1137" spans="1:6">
      <c r="A1137" t="str" cm="1">
        <f t="array" ref="A1137">IF($F1137="","",INDEX(CUT_LIST!$A$6:$A$1000,$F1137))</f>
        <v/>
      </c>
      <c r="B1137" t="str" cm="1">
        <f t="array" ref="B1137">IF($F1137="","",INDEX(CUT_LIST!$B$6:$B$1000,$F1137))</f>
        <v/>
      </c>
      <c r="C1137" t="str" cm="1">
        <f t="array" ref="C1137">IF($F1137="","",INDEX(CUT_LIST!$C$6:$C$1000,$F1137))</f>
        <v/>
      </c>
      <c r="D1137" t="str">
        <f>IF($F1137="","",
  MIN(
    INDEX(CUT_LIST!$D$6:$D$1000,$F1137),
    N(INDEX(CUT_LIST!$G$6:$G$1000,$F1137))
  )
)</f>
        <v/>
      </c>
      <c r="E1137" t="str" cm="1">
        <f t="array" ref="E1137">IF($F1137="","",INDEX(CUT_LIST!$H$6:$H$1000,$F1137))</f>
        <v/>
      </c>
      <c r="F1137" t="str" cm="1">
        <f t="array" ref="F1137">IFERROR(
  SMALL(
    IF(
      (TRIM(UPPER(CUT_LIST!$F$6:$F$1000))="YES")*(N(CUT_LIST!$G$6:$G$1000)&gt;0),
      ROW(CUT_LIST!$F$6:$F$1000)-ROW(CUT_LIST!$F$6)+1
    ),
    ROWS($F$7:F1137)
  ),
"")</f>
        <v/>
      </c>
    </row>
    <row r="1138" spans="1:6">
      <c r="A1138" t="str" cm="1">
        <f t="array" ref="A1138">IF($F1138="","",INDEX(CUT_LIST!$A$6:$A$1000,$F1138))</f>
        <v/>
      </c>
      <c r="B1138" t="str" cm="1">
        <f t="array" ref="B1138">IF($F1138="","",INDEX(CUT_LIST!$B$6:$B$1000,$F1138))</f>
        <v/>
      </c>
      <c r="C1138" t="str" cm="1">
        <f t="array" ref="C1138">IF($F1138="","",INDEX(CUT_LIST!$C$6:$C$1000,$F1138))</f>
        <v/>
      </c>
      <c r="D1138" t="str">
        <f>IF($F1138="","",
  MIN(
    INDEX(CUT_LIST!$D$6:$D$1000,$F1138),
    N(INDEX(CUT_LIST!$G$6:$G$1000,$F1138))
  )
)</f>
        <v/>
      </c>
      <c r="E1138" t="str" cm="1">
        <f t="array" ref="E1138">IF($F1138="","",INDEX(CUT_LIST!$H$6:$H$1000,$F1138))</f>
        <v/>
      </c>
      <c r="F1138" t="str" cm="1">
        <f t="array" ref="F1138">IFERROR(
  SMALL(
    IF(
      (TRIM(UPPER(CUT_LIST!$F$6:$F$1000))="YES")*(N(CUT_LIST!$G$6:$G$1000)&gt;0),
      ROW(CUT_LIST!$F$6:$F$1000)-ROW(CUT_LIST!$F$6)+1
    ),
    ROWS($F$7:F1138)
  ),
"")</f>
        <v/>
      </c>
    </row>
    <row r="1139" spans="1:6">
      <c r="A1139" t="str" cm="1">
        <f t="array" ref="A1139">IF($F1139="","",INDEX(CUT_LIST!$A$6:$A$1000,$F1139))</f>
        <v/>
      </c>
      <c r="B1139" t="str" cm="1">
        <f t="array" ref="B1139">IF($F1139="","",INDEX(CUT_LIST!$B$6:$B$1000,$F1139))</f>
        <v/>
      </c>
      <c r="C1139" t="str" cm="1">
        <f t="array" ref="C1139">IF($F1139="","",INDEX(CUT_LIST!$C$6:$C$1000,$F1139))</f>
        <v/>
      </c>
      <c r="D1139" t="str">
        <f>IF($F1139="","",
  MIN(
    INDEX(CUT_LIST!$D$6:$D$1000,$F1139),
    N(INDEX(CUT_LIST!$G$6:$G$1000,$F1139))
  )
)</f>
        <v/>
      </c>
      <c r="E1139" t="str" cm="1">
        <f t="array" ref="E1139">IF($F1139="","",INDEX(CUT_LIST!$H$6:$H$1000,$F1139))</f>
        <v/>
      </c>
      <c r="F1139" t="str" cm="1">
        <f t="array" ref="F1139">IFERROR(
  SMALL(
    IF(
      (TRIM(UPPER(CUT_LIST!$F$6:$F$1000))="YES")*(N(CUT_LIST!$G$6:$G$1000)&gt;0),
      ROW(CUT_LIST!$F$6:$F$1000)-ROW(CUT_LIST!$F$6)+1
    ),
    ROWS($F$7:F1139)
  ),
"")</f>
        <v/>
      </c>
    </row>
    <row r="1140" spans="1:6">
      <c r="A1140" t="str" cm="1">
        <f t="array" ref="A1140">IF($F1140="","",INDEX(CUT_LIST!$A$6:$A$1000,$F1140))</f>
        <v/>
      </c>
      <c r="B1140" t="str" cm="1">
        <f t="array" ref="B1140">IF($F1140="","",INDEX(CUT_LIST!$B$6:$B$1000,$F1140))</f>
        <v/>
      </c>
      <c r="C1140" t="str" cm="1">
        <f t="array" ref="C1140">IF($F1140="","",INDEX(CUT_LIST!$C$6:$C$1000,$F1140))</f>
        <v/>
      </c>
      <c r="D1140" t="str">
        <f>IF($F1140="","",
  MIN(
    INDEX(CUT_LIST!$D$6:$D$1000,$F1140),
    N(INDEX(CUT_LIST!$G$6:$G$1000,$F1140))
  )
)</f>
        <v/>
      </c>
      <c r="E1140" t="str" cm="1">
        <f t="array" ref="E1140">IF($F1140="","",INDEX(CUT_LIST!$H$6:$H$1000,$F1140))</f>
        <v/>
      </c>
      <c r="F1140" t="str" cm="1">
        <f t="array" ref="F1140">IFERROR(
  SMALL(
    IF(
      (TRIM(UPPER(CUT_LIST!$F$6:$F$1000))="YES")*(N(CUT_LIST!$G$6:$G$1000)&gt;0),
      ROW(CUT_LIST!$F$6:$F$1000)-ROW(CUT_LIST!$F$6)+1
    ),
    ROWS($F$7:F1140)
  ),
"")</f>
        <v/>
      </c>
    </row>
    <row r="1141" spans="1:6">
      <c r="A1141" t="str" cm="1">
        <f t="array" ref="A1141">IF($F1141="","",INDEX(CUT_LIST!$A$6:$A$1000,$F1141))</f>
        <v/>
      </c>
      <c r="B1141" t="str" cm="1">
        <f t="array" ref="B1141">IF($F1141="","",INDEX(CUT_LIST!$B$6:$B$1000,$F1141))</f>
        <v/>
      </c>
      <c r="C1141" t="str" cm="1">
        <f t="array" ref="C1141">IF($F1141="","",INDEX(CUT_LIST!$C$6:$C$1000,$F1141))</f>
        <v/>
      </c>
      <c r="D1141" t="str">
        <f>IF($F1141="","",
  MIN(
    INDEX(CUT_LIST!$D$6:$D$1000,$F1141),
    N(INDEX(CUT_LIST!$G$6:$G$1000,$F1141))
  )
)</f>
        <v/>
      </c>
      <c r="E1141" t="str" cm="1">
        <f t="array" ref="E1141">IF($F1141="","",INDEX(CUT_LIST!$H$6:$H$1000,$F1141))</f>
        <v/>
      </c>
      <c r="F1141" t="str" cm="1">
        <f t="array" ref="F1141">IFERROR(
  SMALL(
    IF(
      (TRIM(UPPER(CUT_LIST!$F$6:$F$1000))="YES")*(N(CUT_LIST!$G$6:$G$1000)&gt;0),
      ROW(CUT_LIST!$F$6:$F$1000)-ROW(CUT_LIST!$F$6)+1
    ),
    ROWS($F$7:F1141)
  ),
"")</f>
        <v/>
      </c>
    </row>
    <row r="1142" spans="1:6">
      <c r="A1142" t="str" cm="1">
        <f t="array" ref="A1142">IF($F1142="","",INDEX(CUT_LIST!$A$6:$A$1000,$F1142))</f>
        <v/>
      </c>
      <c r="B1142" t="str" cm="1">
        <f t="array" ref="B1142">IF($F1142="","",INDEX(CUT_LIST!$B$6:$B$1000,$F1142))</f>
        <v/>
      </c>
      <c r="C1142" t="str" cm="1">
        <f t="array" ref="C1142">IF($F1142="","",INDEX(CUT_LIST!$C$6:$C$1000,$F1142))</f>
        <v/>
      </c>
      <c r="D1142" t="str">
        <f>IF($F1142="","",
  MIN(
    INDEX(CUT_LIST!$D$6:$D$1000,$F1142),
    N(INDEX(CUT_LIST!$G$6:$G$1000,$F1142))
  )
)</f>
        <v/>
      </c>
      <c r="E1142" t="str" cm="1">
        <f t="array" ref="E1142">IF($F1142="","",INDEX(CUT_LIST!$H$6:$H$1000,$F1142))</f>
        <v/>
      </c>
      <c r="F1142" t="str" cm="1">
        <f t="array" ref="F1142">IFERROR(
  SMALL(
    IF(
      (TRIM(UPPER(CUT_LIST!$F$6:$F$1000))="YES")*(N(CUT_LIST!$G$6:$G$1000)&gt;0),
      ROW(CUT_LIST!$F$6:$F$1000)-ROW(CUT_LIST!$F$6)+1
    ),
    ROWS($F$7:F1142)
  ),
"")</f>
        <v/>
      </c>
    </row>
    <row r="1143" spans="1:6">
      <c r="A1143" t="str" cm="1">
        <f t="array" ref="A1143">IF($F1143="","",INDEX(CUT_LIST!$A$6:$A$1000,$F1143))</f>
        <v/>
      </c>
      <c r="B1143" t="str" cm="1">
        <f t="array" ref="B1143">IF($F1143="","",INDEX(CUT_LIST!$B$6:$B$1000,$F1143))</f>
        <v/>
      </c>
      <c r="C1143" t="str" cm="1">
        <f t="array" ref="C1143">IF($F1143="","",INDEX(CUT_LIST!$C$6:$C$1000,$F1143))</f>
        <v/>
      </c>
      <c r="D1143" t="str">
        <f>IF($F1143="","",
  MIN(
    INDEX(CUT_LIST!$D$6:$D$1000,$F1143),
    N(INDEX(CUT_LIST!$G$6:$G$1000,$F1143))
  )
)</f>
        <v/>
      </c>
      <c r="E1143" t="str" cm="1">
        <f t="array" ref="E1143">IF($F1143="","",INDEX(CUT_LIST!$H$6:$H$1000,$F1143))</f>
        <v/>
      </c>
      <c r="F1143" t="str" cm="1">
        <f t="array" ref="F1143">IFERROR(
  SMALL(
    IF(
      (TRIM(UPPER(CUT_LIST!$F$6:$F$1000))="YES")*(N(CUT_LIST!$G$6:$G$1000)&gt;0),
      ROW(CUT_LIST!$F$6:$F$1000)-ROW(CUT_LIST!$F$6)+1
    ),
    ROWS($F$7:F1143)
  ),
"")</f>
        <v/>
      </c>
    </row>
    <row r="1144" spans="1:6">
      <c r="A1144" t="str" cm="1">
        <f t="array" ref="A1144">IF($F1144="","",INDEX(CUT_LIST!$A$6:$A$1000,$F1144))</f>
        <v/>
      </c>
      <c r="B1144" t="str" cm="1">
        <f t="array" ref="B1144">IF($F1144="","",INDEX(CUT_LIST!$B$6:$B$1000,$F1144))</f>
        <v/>
      </c>
      <c r="C1144" t="str" cm="1">
        <f t="array" ref="C1144">IF($F1144="","",INDEX(CUT_LIST!$C$6:$C$1000,$F1144))</f>
        <v/>
      </c>
      <c r="D1144" t="str">
        <f>IF($F1144="","",
  MIN(
    INDEX(CUT_LIST!$D$6:$D$1000,$F1144),
    N(INDEX(CUT_LIST!$G$6:$G$1000,$F1144))
  )
)</f>
        <v/>
      </c>
      <c r="E1144" t="str" cm="1">
        <f t="array" ref="E1144">IF($F1144="","",INDEX(CUT_LIST!$H$6:$H$1000,$F1144))</f>
        <v/>
      </c>
      <c r="F1144" t="str" cm="1">
        <f t="array" ref="F1144">IFERROR(
  SMALL(
    IF(
      (TRIM(UPPER(CUT_LIST!$F$6:$F$1000))="YES")*(N(CUT_LIST!$G$6:$G$1000)&gt;0),
      ROW(CUT_LIST!$F$6:$F$1000)-ROW(CUT_LIST!$F$6)+1
    ),
    ROWS($F$7:F1144)
  ),
"")</f>
        <v/>
      </c>
    </row>
    <row r="1145" spans="1:6">
      <c r="A1145" t="str" cm="1">
        <f t="array" ref="A1145">IF($F1145="","",INDEX(CUT_LIST!$A$6:$A$1000,$F1145))</f>
        <v/>
      </c>
      <c r="B1145" t="str" cm="1">
        <f t="array" ref="B1145">IF($F1145="","",INDEX(CUT_LIST!$B$6:$B$1000,$F1145))</f>
        <v/>
      </c>
      <c r="C1145" t="str" cm="1">
        <f t="array" ref="C1145">IF($F1145="","",INDEX(CUT_LIST!$C$6:$C$1000,$F1145))</f>
        <v/>
      </c>
      <c r="D1145" t="str">
        <f>IF($F1145="","",
  MIN(
    INDEX(CUT_LIST!$D$6:$D$1000,$F1145),
    N(INDEX(CUT_LIST!$G$6:$G$1000,$F1145))
  )
)</f>
        <v/>
      </c>
      <c r="E1145" t="str" cm="1">
        <f t="array" ref="E1145">IF($F1145="","",INDEX(CUT_LIST!$H$6:$H$1000,$F1145))</f>
        <v/>
      </c>
      <c r="F1145" t="str" cm="1">
        <f t="array" ref="F1145">IFERROR(
  SMALL(
    IF(
      (TRIM(UPPER(CUT_LIST!$F$6:$F$1000))="YES")*(N(CUT_LIST!$G$6:$G$1000)&gt;0),
      ROW(CUT_LIST!$F$6:$F$1000)-ROW(CUT_LIST!$F$6)+1
    ),
    ROWS($F$7:F1145)
  ),
"")</f>
        <v/>
      </c>
    </row>
    <row r="1146" spans="1:6">
      <c r="A1146" t="str" cm="1">
        <f t="array" ref="A1146">IF($F1146="","",INDEX(CUT_LIST!$A$6:$A$1000,$F1146))</f>
        <v/>
      </c>
      <c r="B1146" t="str" cm="1">
        <f t="array" ref="B1146">IF($F1146="","",INDEX(CUT_LIST!$B$6:$B$1000,$F1146))</f>
        <v/>
      </c>
      <c r="C1146" t="str" cm="1">
        <f t="array" ref="C1146">IF($F1146="","",INDEX(CUT_LIST!$C$6:$C$1000,$F1146))</f>
        <v/>
      </c>
      <c r="D1146" t="str">
        <f>IF($F1146="","",
  MIN(
    INDEX(CUT_LIST!$D$6:$D$1000,$F1146),
    N(INDEX(CUT_LIST!$G$6:$G$1000,$F1146))
  )
)</f>
        <v/>
      </c>
      <c r="E1146" t="str" cm="1">
        <f t="array" ref="E1146">IF($F1146="","",INDEX(CUT_LIST!$H$6:$H$1000,$F1146))</f>
        <v/>
      </c>
      <c r="F1146" t="str" cm="1">
        <f t="array" ref="F1146">IFERROR(
  SMALL(
    IF(
      (TRIM(UPPER(CUT_LIST!$F$6:$F$1000))="YES")*(N(CUT_LIST!$G$6:$G$1000)&gt;0),
      ROW(CUT_LIST!$F$6:$F$1000)-ROW(CUT_LIST!$F$6)+1
    ),
    ROWS($F$7:F1146)
  ),
"")</f>
        <v/>
      </c>
    </row>
    <row r="1147" spans="1:6">
      <c r="A1147" t="str" cm="1">
        <f t="array" ref="A1147">IF($F1147="","",INDEX(CUT_LIST!$A$6:$A$1000,$F1147))</f>
        <v/>
      </c>
      <c r="B1147" t="str" cm="1">
        <f t="array" ref="B1147">IF($F1147="","",INDEX(CUT_LIST!$B$6:$B$1000,$F1147))</f>
        <v/>
      </c>
      <c r="C1147" t="str" cm="1">
        <f t="array" ref="C1147">IF($F1147="","",INDEX(CUT_LIST!$C$6:$C$1000,$F1147))</f>
        <v/>
      </c>
      <c r="D1147" t="str">
        <f>IF($F1147="","",
  MIN(
    INDEX(CUT_LIST!$D$6:$D$1000,$F1147),
    N(INDEX(CUT_LIST!$G$6:$G$1000,$F1147))
  )
)</f>
        <v/>
      </c>
      <c r="E1147" t="str" cm="1">
        <f t="array" ref="E1147">IF($F1147="","",INDEX(CUT_LIST!$H$6:$H$1000,$F1147))</f>
        <v/>
      </c>
      <c r="F1147" t="str" cm="1">
        <f t="array" ref="F1147">IFERROR(
  SMALL(
    IF(
      (TRIM(UPPER(CUT_LIST!$F$6:$F$1000))="YES")*(N(CUT_LIST!$G$6:$G$1000)&gt;0),
      ROW(CUT_LIST!$F$6:$F$1000)-ROW(CUT_LIST!$F$6)+1
    ),
    ROWS($F$7:F1147)
  ),
"")</f>
        <v/>
      </c>
    </row>
    <row r="1148" spans="1:6">
      <c r="A1148" t="str" cm="1">
        <f t="array" ref="A1148">IF($F1148="","",INDEX(CUT_LIST!$A$6:$A$1000,$F1148))</f>
        <v/>
      </c>
      <c r="B1148" t="str" cm="1">
        <f t="array" ref="B1148">IF($F1148="","",INDEX(CUT_LIST!$B$6:$B$1000,$F1148))</f>
        <v/>
      </c>
      <c r="C1148" t="str" cm="1">
        <f t="array" ref="C1148">IF($F1148="","",INDEX(CUT_LIST!$C$6:$C$1000,$F1148))</f>
        <v/>
      </c>
      <c r="D1148" t="str">
        <f>IF($F1148="","",
  MIN(
    INDEX(CUT_LIST!$D$6:$D$1000,$F1148),
    N(INDEX(CUT_LIST!$G$6:$G$1000,$F1148))
  )
)</f>
        <v/>
      </c>
      <c r="E1148" t="str" cm="1">
        <f t="array" ref="E1148">IF($F1148="","",INDEX(CUT_LIST!$H$6:$H$1000,$F1148))</f>
        <v/>
      </c>
      <c r="F1148" t="str" cm="1">
        <f t="array" ref="F1148">IFERROR(
  SMALL(
    IF(
      (TRIM(UPPER(CUT_LIST!$F$6:$F$1000))="YES")*(N(CUT_LIST!$G$6:$G$1000)&gt;0),
      ROW(CUT_LIST!$F$6:$F$1000)-ROW(CUT_LIST!$F$6)+1
    ),
    ROWS($F$7:F1148)
  ),
"")</f>
        <v/>
      </c>
    </row>
    <row r="1149" spans="1:6">
      <c r="A1149" t="str" cm="1">
        <f t="array" ref="A1149">IF($F1149="","",INDEX(CUT_LIST!$A$6:$A$1000,$F1149))</f>
        <v/>
      </c>
      <c r="B1149" t="str" cm="1">
        <f t="array" ref="B1149">IF($F1149="","",INDEX(CUT_LIST!$B$6:$B$1000,$F1149))</f>
        <v/>
      </c>
      <c r="C1149" t="str" cm="1">
        <f t="array" ref="C1149">IF($F1149="","",INDEX(CUT_LIST!$C$6:$C$1000,$F1149))</f>
        <v/>
      </c>
      <c r="D1149" t="str">
        <f>IF($F1149="","",
  MIN(
    INDEX(CUT_LIST!$D$6:$D$1000,$F1149),
    N(INDEX(CUT_LIST!$G$6:$G$1000,$F1149))
  )
)</f>
        <v/>
      </c>
      <c r="E1149" t="str" cm="1">
        <f t="array" ref="E1149">IF($F1149="","",INDEX(CUT_LIST!$H$6:$H$1000,$F1149))</f>
        <v/>
      </c>
      <c r="F1149" t="str" cm="1">
        <f t="array" ref="F1149">IFERROR(
  SMALL(
    IF(
      (TRIM(UPPER(CUT_LIST!$F$6:$F$1000))="YES")*(N(CUT_LIST!$G$6:$G$1000)&gt;0),
      ROW(CUT_LIST!$F$6:$F$1000)-ROW(CUT_LIST!$F$6)+1
    ),
    ROWS($F$7:F1149)
  ),
"")</f>
        <v/>
      </c>
    </row>
    <row r="1150" spans="1:6">
      <c r="A1150" t="str" cm="1">
        <f t="array" ref="A1150">IF($F1150="","",INDEX(CUT_LIST!$A$6:$A$1000,$F1150))</f>
        <v/>
      </c>
      <c r="B1150" t="str" cm="1">
        <f t="array" ref="B1150">IF($F1150="","",INDEX(CUT_LIST!$B$6:$B$1000,$F1150))</f>
        <v/>
      </c>
      <c r="C1150" t="str" cm="1">
        <f t="array" ref="C1150">IF($F1150="","",INDEX(CUT_LIST!$C$6:$C$1000,$F1150))</f>
        <v/>
      </c>
      <c r="D1150" t="str">
        <f>IF($F1150="","",
  MIN(
    INDEX(CUT_LIST!$D$6:$D$1000,$F1150),
    N(INDEX(CUT_LIST!$G$6:$G$1000,$F1150))
  )
)</f>
        <v/>
      </c>
      <c r="E1150" t="str" cm="1">
        <f t="array" ref="E1150">IF($F1150="","",INDEX(CUT_LIST!$H$6:$H$1000,$F1150))</f>
        <v/>
      </c>
      <c r="F1150" t="str" cm="1">
        <f t="array" ref="F1150">IFERROR(
  SMALL(
    IF(
      (TRIM(UPPER(CUT_LIST!$F$6:$F$1000))="YES")*(N(CUT_LIST!$G$6:$G$1000)&gt;0),
      ROW(CUT_LIST!$F$6:$F$1000)-ROW(CUT_LIST!$F$6)+1
    ),
    ROWS($F$7:F1150)
  ),
"")</f>
        <v/>
      </c>
    </row>
    <row r="1151" spans="1:6">
      <c r="A1151" t="str" cm="1">
        <f t="array" ref="A1151">IF($F1151="","",INDEX(CUT_LIST!$A$6:$A$1000,$F1151))</f>
        <v/>
      </c>
      <c r="B1151" t="str" cm="1">
        <f t="array" ref="B1151">IF($F1151="","",INDEX(CUT_LIST!$B$6:$B$1000,$F1151))</f>
        <v/>
      </c>
      <c r="C1151" t="str" cm="1">
        <f t="array" ref="C1151">IF($F1151="","",INDEX(CUT_LIST!$C$6:$C$1000,$F1151))</f>
        <v/>
      </c>
      <c r="D1151" t="str">
        <f>IF($F1151="","",
  MIN(
    INDEX(CUT_LIST!$D$6:$D$1000,$F1151),
    N(INDEX(CUT_LIST!$G$6:$G$1000,$F1151))
  )
)</f>
        <v/>
      </c>
      <c r="E1151" t="str" cm="1">
        <f t="array" ref="E1151">IF($F1151="","",INDEX(CUT_LIST!$H$6:$H$1000,$F1151))</f>
        <v/>
      </c>
      <c r="F1151" t="str" cm="1">
        <f t="array" ref="F1151">IFERROR(
  SMALL(
    IF(
      (TRIM(UPPER(CUT_LIST!$F$6:$F$1000))="YES")*(N(CUT_LIST!$G$6:$G$1000)&gt;0),
      ROW(CUT_LIST!$F$6:$F$1000)-ROW(CUT_LIST!$F$6)+1
    ),
    ROWS($F$7:F1151)
  ),
"")</f>
        <v/>
      </c>
    </row>
    <row r="1152" spans="1:6">
      <c r="A1152" t="str" cm="1">
        <f t="array" ref="A1152">IF($F1152="","",INDEX(CUT_LIST!$A$6:$A$1000,$F1152))</f>
        <v/>
      </c>
      <c r="B1152" t="str" cm="1">
        <f t="array" ref="B1152">IF($F1152="","",INDEX(CUT_LIST!$B$6:$B$1000,$F1152))</f>
        <v/>
      </c>
      <c r="C1152" t="str" cm="1">
        <f t="array" ref="C1152">IF($F1152="","",INDEX(CUT_LIST!$C$6:$C$1000,$F1152))</f>
        <v/>
      </c>
      <c r="D1152" t="str">
        <f>IF($F1152="","",
  MIN(
    INDEX(CUT_LIST!$D$6:$D$1000,$F1152),
    N(INDEX(CUT_LIST!$G$6:$G$1000,$F1152))
  )
)</f>
        <v/>
      </c>
      <c r="E1152" t="str" cm="1">
        <f t="array" ref="E1152">IF($F1152="","",INDEX(CUT_LIST!$H$6:$H$1000,$F1152))</f>
        <v/>
      </c>
      <c r="F1152" t="str" cm="1">
        <f t="array" ref="F1152">IFERROR(
  SMALL(
    IF(
      (TRIM(UPPER(CUT_LIST!$F$6:$F$1000))="YES")*(N(CUT_LIST!$G$6:$G$1000)&gt;0),
      ROW(CUT_LIST!$F$6:$F$1000)-ROW(CUT_LIST!$F$6)+1
    ),
    ROWS($F$7:F1152)
  ),
"")</f>
        <v/>
      </c>
    </row>
    <row r="1153" spans="1:6">
      <c r="A1153" t="str" cm="1">
        <f t="array" ref="A1153">IF($F1153="","",INDEX(CUT_LIST!$A$6:$A$1000,$F1153))</f>
        <v/>
      </c>
      <c r="B1153" t="str" cm="1">
        <f t="array" ref="B1153">IF($F1153="","",INDEX(CUT_LIST!$B$6:$B$1000,$F1153))</f>
        <v/>
      </c>
      <c r="C1153" t="str" cm="1">
        <f t="array" ref="C1153">IF($F1153="","",INDEX(CUT_LIST!$C$6:$C$1000,$F1153))</f>
        <v/>
      </c>
      <c r="D1153" t="str">
        <f>IF($F1153="","",
  MIN(
    INDEX(CUT_LIST!$D$6:$D$1000,$F1153),
    N(INDEX(CUT_LIST!$G$6:$G$1000,$F1153))
  )
)</f>
        <v/>
      </c>
      <c r="E1153" t="str" cm="1">
        <f t="array" ref="E1153">IF($F1153="","",INDEX(CUT_LIST!$H$6:$H$1000,$F1153))</f>
        <v/>
      </c>
      <c r="F1153" t="str" cm="1">
        <f t="array" ref="F1153">IFERROR(
  SMALL(
    IF(
      (TRIM(UPPER(CUT_LIST!$F$6:$F$1000))="YES")*(N(CUT_LIST!$G$6:$G$1000)&gt;0),
      ROW(CUT_LIST!$F$6:$F$1000)-ROW(CUT_LIST!$F$6)+1
    ),
    ROWS($F$7:F1153)
  ),
"")</f>
        <v/>
      </c>
    </row>
    <row r="1154" spans="1:6">
      <c r="A1154" t="str" cm="1">
        <f t="array" ref="A1154">IF($F1154="","",INDEX(CUT_LIST!$A$6:$A$1000,$F1154))</f>
        <v/>
      </c>
      <c r="B1154" t="str" cm="1">
        <f t="array" ref="B1154">IF($F1154="","",INDEX(CUT_LIST!$B$6:$B$1000,$F1154))</f>
        <v/>
      </c>
      <c r="C1154" t="str" cm="1">
        <f t="array" ref="C1154">IF($F1154="","",INDEX(CUT_LIST!$C$6:$C$1000,$F1154))</f>
        <v/>
      </c>
      <c r="D1154" t="str">
        <f>IF($F1154="","",
  MIN(
    INDEX(CUT_LIST!$D$6:$D$1000,$F1154),
    N(INDEX(CUT_LIST!$G$6:$G$1000,$F1154))
  )
)</f>
        <v/>
      </c>
      <c r="E1154" t="str" cm="1">
        <f t="array" ref="E1154">IF($F1154="","",INDEX(CUT_LIST!$H$6:$H$1000,$F1154))</f>
        <v/>
      </c>
      <c r="F1154" t="str" cm="1">
        <f t="array" ref="F1154">IFERROR(
  SMALL(
    IF(
      (TRIM(UPPER(CUT_LIST!$F$6:$F$1000))="YES")*(N(CUT_LIST!$G$6:$G$1000)&gt;0),
      ROW(CUT_LIST!$F$6:$F$1000)-ROW(CUT_LIST!$F$6)+1
    ),
    ROWS($F$7:F1154)
  ),
"")</f>
        <v/>
      </c>
    </row>
    <row r="1155" spans="1:6">
      <c r="A1155" t="str" cm="1">
        <f t="array" ref="A1155">IF($F1155="","",INDEX(CUT_LIST!$A$6:$A$1000,$F1155))</f>
        <v/>
      </c>
      <c r="B1155" t="str" cm="1">
        <f t="array" ref="B1155">IF($F1155="","",INDEX(CUT_LIST!$B$6:$B$1000,$F1155))</f>
        <v/>
      </c>
      <c r="C1155" t="str" cm="1">
        <f t="array" ref="C1155">IF($F1155="","",INDEX(CUT_LIST!$C$6:$C$1000,$F1155))</f>
        <v/>
      </c>
      <c r="D1155" t="str">
        <f>IF($F1155="","",
  MIN(
    INDEX(CUT_LIST!$D$6:$D$1000,$F1155),
    N(INDEX(CUT_LIST!$G$6:$G$1000,$F1155))
  )
)</f>
        <v/>
      </c>
      <c r="E1155" t="str" cm="1">
        <f t="array" ref="E1155">IF($F1155="","",INDEX(CUT_LIST!$H$6:$H$1000,$F1155))</f>
        <v/>
      </c>
      <c r="F1155" t="str" cm="1">
        <f t="array" ref="F1155">IFERROR(
  SMALL(
    IF(
      (TRIM(UPPER(CUT_LIST!$F$6:$F$1000))="YES")*(N(CUT_LIST!$G$6:$G$1000)&gt;0),
      ROW(CUT_LIST!$F$6:$F$1000)-ROW(CUT_LIST!$F$6)+1
    ),
    ROWS($F$7:F1155)
  ),
"")</f>
        <v/>
      </c>
    </row>
    <row r="1156" spans="1:6">
      <c r="A1156" t="str" cm="1">
        <f t="array" ref="A1156">IF($F1156="","",INDEX(CUT_LIST!$A$6:$A$1000,$F1156))</f>
        <v/>
      </c>
      <c r="B1156" t="str" cm="1">
        <f t="array" ref="B1156">IF($F1156="","",INDEX(CUT_LIST!$B$6:$B$1000,$F1156))</f>
        <v/>
      </c>
      <c r="C1156" t="str" cm="1">
        <f t="array" ref="C1156">IF($F1156="","",INDEX(CUT_LIST!$C$6:$C$1000,$F1156))</f>
        <v/>
      </c>
      <c r="D1156" t="str">
        <f>IF($F1156="","",
  MIN(
    INDEX(CUT_LIST!$D$6:$D$1000,$F1156),
    N(INDEX(CUT_LIST!$G$6:$G$1000,$F1156))
  )
)</f>
        <v/>
      </c>
      <c r="E1156" t="str" cm="1">
        <f t="array" ref="E1156">IF($F1156="","",INDEX(CUT_LIST!$H$6:$H$1000,$F1156))</f>
        <v/>
      </c>
      <c r="F1156" t="str" cm="1">
        <f t="array" ref="F1156">IFERROR(
  SMALL(
    IF(
      (TRIM(UPPER(CUT_LIST!$F$6:$F$1000))="YES")*(N(CUT_LIST!$G$6:$G$1000)&gt;0),
      ROW(CUT_LIST!$F$6:$F$1000)-ROW(CUT_LIST!$F$6)+1
    ),
    ROWS($F$7:F1156)
  ),
"")</f>
        <v/>
      </c>
    </row>
    <row r="1157" spans="1:6">
      <c r="A1157" t="str" cm="1">
        <f t="array" ref="A1157">IF($F1157="","",INDEX(CUT_LIST!$A$6:$A$1000,$F1157))</f>
        <v/>
      </c>
      <c r="B1157" t="str" cm="1">
        <f t="array" ref="B1157">IF($F1157="","",INDEX(CUT_LIST!$B$6:$B$1000,$F1157))</f>
        <v/>
      </c>
      <c r="C1157" t="str" cm="1">
        <f t="array" ref="C1157">IF($F1157="","",INDEX(CUT_LIST!$C$6:$C$1000,$F1157))</f>
        <v/>
      </c>
      <c r="D1157" t="str">
        <f>IF($F1157="","",
  MIN(
    INDEX(CUT_LIST!$D$6:$D$1000,$F1157),
    N(INDEX(CUT_LIST!$G$6:$G$1000,$F1157))
  )
)</f>
        <v/>
      </c>
      <c r="E1157" t="str" cm="1">
        <f t="array" ref="E1157">IF($F1157="","",INDEX(CUT_LIST!$H$6:$H$1000,$F1157))</f>
        <v/>
      </c>
      <c r="F1157" t="str" cm="1">
        <f t="array" ref="F1157">IFERROR(
  SMALL(
    IF(
      (TRIM(UPPER(CUT_LIST!$F$6:$F$1000))="YES")*(N(CUT_LIST!$G$6:$G$1000)&gt;0),
      ROW(CUT_LIST!$F$6:$F$1000)-ROW(CUT_LIST!$F$6)+1
    ),
    ROWS($F$7:F1157)
  ),
"")</f>
        <v/>
      </c>
    </row>
    <row r="1158" spans="1:6">
      <c r="A1158" t="str" cm="1">
        <f t="array" ref="A1158">IF($F1158="","",INDEX(CUT_LIST!$A$6:$A$1000,$F1158))</f>
        <v/>
      </c>
      <c r="B1158" t="str" cm="1">
        <f t="array" ref="B1158">IF($F1158="","",INDEX(CUT_LIST!$B$6:$B$1000,$F1158))</f>
        <v/>
      </c>
      <c r="C1158" t="str" cm="1">
        <f t="array" ref="C1158">IF($F1158="","",INDEX(CUT_LIST!$C$6:$C$1000,$F1158))</f>
        <v/>
      </c>
      <c r="D1158" t="str">
        <f>IF($F1158="","",
  MIN(
    INDEX(CUT_LIST!$D$6:$D$1000,$F1158),
    N(INDEX(CUT_LIST!$G$6:$G$1000,$F1158))
  )
)</f>
        <v/>
      </c>
      <c r="E1158" t="str" cm="1">
        <f t="array" ref="E1158">IF($F1158="","",INDEX(CUT_LIST!$H$6:$H$1000,$F1158))</f>
        <v/>
      </c>
      <c r="F1158" t="str" cm="1">
        <f t="array" ref="F1158">IFERROR(
  SMALL(
    IF(
      (TRIM(UPPER(CUT_LIST!$F$6:$F$1000))="YES")*(N(CUT_LIST!$G$6:$G$1000)&gt;0),
      ROW(CUT_LIST!$F$6:$F$1000)-ROW(CUT_LIST!$F$6)+1
    ),
    ROWS($F$7:F1158)
  ),
"")</f>
        <v/>
      </c>
    </row>
    <row r="1159" spans="1:6">
      <c r="A1159" t="str" cm="1">
        <f t="array" ref="A1159">IF($F1159="","",INDEX(CUT_LIST!$A$6:$A$1000,$F1159))</f>
        <v/>
      </c>
      <c r="B1159" t="str" cm="1">
        <f t="array" ref="B1159">IF($F1159="","",INDEX(CUT_LIST!$B$6:$B$1000,$F1159))</f>
        <v/>
      </c>
      <c r="C1159" t="str" cm="1">
        <f t="array" ref="C1159">IF($F1159="","",INDEX(CUT_LIST!$C$6:$C$1000,$F1159))</f>
        <v/>
      </c>
      <c r="D1159" t="str">
        <f>IF($F1159="","",
  MIN(
    INDEX(CUT_LIST!$D$6:$D$1000,$F1159),
    N(INDEX(CUT_LIST!$G$6:$G$1000,$F1159))
  )
)</f>
        <v/>
      </c>
      <c r="E1159" t="str" cm="1">
        <f t="array" ref="E1159">IF($F1159="","",INDEX(CUT_LIST!$H$6:$H$1000,$F1159))</f>
        <v/>
      </c>
      <c r="F1159" t="str" cm="1">
        <f t="array" ref="F1159">IFERROR(
  SMALL(
    IF(
      (TRIM(UPPER(CUT_LIST!$F$6:$F$1000))="YES")*(N(CUT_LIST!$G$6:$G$1000)&gt;0),
      ROW(CUT_LIST!$F$6:$F$1000)-ROW(CUT_LIST!$F$6)+1
    ),
    ROWS($F$7:F1159)
  ),
"")</f>
        <v/>
      </c>
    </row>
    <row r="1160" spans="1:6">
      <c r="A1160" t="str" cm="1">
        <f t="array" ref="A1160">IF($F1160="","",INDEX(CUT_LIST!$A$6:$A$1000,$F1160))</f>
        <v/>
      </c>
      <c r="B1160" t="str" cm="1">
        <f t="array" ref="B1160">IF($F1160="","",INDEX(CUT_LIST!$B$6:$B$1000,$F1160))</f>
        <v/>
      </c>
      <c r="C1160" t="str" cm="1">
        <f t="array" ref="C1160">IF($F1160="","",INDEX(CUT_LIST!$C$6:$C$1000,$F1160))</f>
        <v/>
      </c>
      <c r="D1160" t="str">
        <f>IF($F1160="","",
  MIN(
    INDEX(CUT_LIST!$D$6:$D$1000,$F1160),
    N(INDEX(CUT_LIST!$G$6:$G$1000,$F1160))
  )
)</f>
        <v/>
      </c>
      <c r="E1160" t="str" cm="1">
        <f t="array" ref="E1160">IF($F1160="","",INDEX(CUT_LIST!$H$6:$H$1000,$F1160))</f>
        <v/>
      </c>
      <c r="F1160" t="str" cm="1">
        <f t="array" ref="F1160">IFERROR(
  SMALL(
    IF(
      (TRIM(UPPER(CUT_LIST!$F$6:$F$1000))="YES")*(N(CUT_LIST!$G$6:$G$1000)&gt;0),
      ROW(CUT_LIST!$F$6:$F$1000)-ROW(CUT_LIST!$F$6)+1
    ),
    ROWS($F$7:F1160)
  ),
"")</f>
        <v/>
      </c>
    </row>
    <row r="1161" spans="1:6">
      <c r="A1161" t="str" cm="1">
        <f t="array" ref="A1161">IF($F1161="","",INDEX(CUT_LIST!$A$6:$A$1000,$F1161))</f>
        <v/>
      </c>
      <c r="B1161" t="str" cm="1">
        <f t="array" ref="B1161">IF($F1161="","",INDEX(CUT_LIST!$B$6:$B$1000,$F1161))</f>
        <v/>
      </c>
      <c r="C1161" t="str" cm="1">
        <f t="array" ref="C1161">IF($F1161="","",INDEX(CUT_LIST!$C$6:$C$1000,$F1161))</f>
        <v/>
      </c>
      <c r="D1161" t="str">
        <f>IF($F1161="","",
  MIN(
    INDEX(CUT_LIST!$D$6:$D$1000,$F1161),
    N(INDEX(CUT_LIST!$G$6:$G$1000,$F1161))
  )
)</f>
        <v/>
      </c>
      <c r="E1161" t="str" cm="1">
        <f t="array" ref="E1161">IF($F1161="","",INDEX(CUT_LIST!$H$6:$H$1000,$F1161))</f>
        <v/>
      </c>
      <c r="F1161" t="str" cm="1">
        <f t="array" ref="F1161">IFERROR(
  SMALL(
    IF(
      (TRIM(UPPER(CUT_LIST!$F$6:$F$1000))="YES")*(N(CUT_LIST!$G$6:$G$1000)&gt;0),
      ROW(CUT_LIST!$F$6:$F$1000)-ROW(CUT_LIST!$F$6)+1
    ),
    ROWS($F$7:F1161)
  ),
"")</f>
        <v/>
      </c>
    </row>
    <row r="1162" spans="1:6">
      <c r="A1162" t="str" cm="1">
        <f t="array" ref="A1162">IF($F1162="","",INDEX(CUT_LIST!$A$6:$A$1000,$F1162))</f>
        <v/>
      </c>
      <c r="B1162" t="str" cm="1">
        <f t="array" ref="B1162">IF($F1162="","",INDEX(CUT_LIST!$B$6:$B$1000,$F1162))</f>
        <v/>
      </c>
      <c r="C1162" t="str" cm="1">
        <f t="array" ref="C1162">IF($F1162="","",INDEX(CUT_LIST!$C$6:$C$1000,$F1162))</f>
        <v/>
      </c>
      <c r="D1162" t="str">
        <f>IF($F1162="","",
  MIN(
    INDEX(CUT_LIST!$D$6:$D$1000,$F1162),
    N(INDEX(CUT_LIST!$G$6:$G$1000,$F1162))
  )
)</f>
        <v/>
      </c>
      <c r="E1162" t="str" cm="1">
        <f t="array" ref="E1162">IF($F1162="","",INDEX(CUT_LIST!$H$6:$H$1000,$F1162))</f>
        <v/>
      </c>
      <c r="F1162" t="str" cm="1">
        <f t="array" ref="F1162">IFERROR(
  SMALL(
    IF(
      (TRIM(UPPER(CUT_LIST!$F$6:$F$1000))="YES")*(N(CUT_LIST!$G$6:$G$1000)&gt;0),
      ROW(CUT_LIST!$F$6:$F$1000)-ROW(CUT_LIST!$F$6)+1
    ),
    ROWS($F$7:F1162)
  ),
"")</f>
        <v/>
      </c>
    </row>
    <row r="1163" spans="1:6">
      <c r="A1163" t="str" cm="1">
        <f t="array" ref="A1163">IF($F1163="","",INDEX(CUT_LIST!$A$6:$A$1000,$F1163))</f>
        <v/>
      </c>
      <c r="B1163" t="str" cm="1">
        <f t="array" ref="B1163">IF($F1163="","",INDEX(CUT_LIST!$B$6:$B$1000,$F1163))</f>
        <v/>
      </c>
      <c r="C1163" t="str" cm="1">
        <f t="array" ref="C1163">IF($F1163="","",INDEX(CUT_LIST!$C$6:$C$1000,$F1163))</f>
        <v/>
      </c>
      <c r="D1163" t="str">
        <f>IF($F1163="","",
  MIN(
    INDEX(CUT_LIST!$D$6:$D$1000,$F1163),
    N(INDEX(CUT_LIST!$G$6:$G$1000,$F1163))
  )
)</f>
        <v/>
      </c>
      <c r="E1163" t="str" cm="1">
        <f t="array" ref="E1163">IF($F1163="","",INDEX(CUT_LIST!$H$6:$H$1000,$F1163))</f>
        <v/>
      </c>
      <c r="F1163" t="str" cm="1">
        <f t="array" ref="F1163">IFERROR(
  SMALL(
    IF(
      (TRIM(UPPER(CUT_LIST!$F$6:$F$1000))="YES")*(N(CUT_LIST!$G$6:$G$1000)&gt;0),
      ROW(CUT_LIST!$F$6:$F$1000)-ROW(CUT_LIST!$F$6)+1
    ),
    ROWS($F$7:F1163)
  ),
"")</f>
        <v/>
      </c>
    </row>
    <row r="1164" spans="1:6">
      <c r="A1164" t="str" cm="1">
        <f t="array" ref="A1164">IF($F1164="","",INDEX(CUT_LIST!$A$6:$A$1000,$F1164))</f>
        <v/>
      </c>
      <c r="B1164" t="str" cm="1">
        <f t="array" ref="B1164">IF($F1164="","",INDEX(CUT_LIST!$B$6:$B$1000,$F1164))</f>
        <v/>
      </c>
      <c r="C1164" t="str" cm="1">
        <f t="array" ref="C1164">IF($F1164="","",INDEX(CUT_LIST!$C$6:$C$1000,$F1164))</f>
        <v/>
      </c>
      <c r="D1164" t="str">
        <f>IF($F1164="","",
  MIN(
    INDEX(CUT_LIST!$D$6:$D$1000,$F1164),
    N(INDEX(CUT_LIST!$G$6:$G$1000,$F1164))
  )
)</f>
        <v/>
      </c>
      <c r="E1164" t="str" cm="1">
        <f t="array" ref="E1164">IF($F1164="","",INDEX(CUT_LIST!$H$6:$H$1000,$F1164))</f>
        <v/>
      </c>
      <c r="F1164" t="str" cm="1">
        <f t="array" ref="F1164">IFERROR(
  SMALL(
    IF(
      (TRIM(UPPER(CUT_LIST!$F$6:$F$1000))="YES")*(N(CUT_LIST!$G$6:$G$1000)&gt;0),
      ROW(CUT_LIST!$F$6:$F$1000)-ROW(CUT_LIST!$F$6)+1
    ),
    ROWS($F$7:F1164)
  ),
"")</f>
        <v/>
      </c>
    </row>
    <row r="1165" spans="1:6">
      <c r="A1165" t="str" cm="1">
        <f t="array" ref="A1165">IF($F1165="","",INDEX(CUT_LIST!$A$6:$A$1000,$F1165))</f>
        <v/>
      </c>
      <c r="B1165" t="str" cm="1">
        <f t="array" ref="B1165">IF($F1165="","",INDEX(CUT_LIST!$B$6:$B$1000,$F1165))</f>
        <v/>
      </c>
      <c r="C1165" t="str" cm="1">
        <f t="array" ref="C1165">IF($F1165="","",INDEX(CUT_LIST!$C$6:$C$1000,$F1165))</f>
        <v/>
      </c>
      <c r="D1165" t="str">
        <f>IF($F1165="","",
  MIN(
    INDEX(CUT_LIST!$D$6:$D$1000,$F1165),
    N(INDEX(CUT_LIST!$G$6:$G$1000,$F1165))
  )
)</f>
        <v/>
      </c>
      <c r="E1165" t="str" cm="1">
        <f t="array" ref="E1165">IF($F1165="","",INDEX(CUT_LIST!$H$6:$H$1000,$F1165))</f>
        <v/>
      </c>
      <c r="F1165" t="str" cm="1">
        <f t="array" ref="F1165">IFERROR(
  SMALL(
    IF(
      (TRIM(UPPER(CUT_LIST!$F$6:$F$1000))="YES")*(N(CUT_LIST!$G$6:$G$1000)&gt;0),
      ROW(CUT_LIST!$F$6:$F$1000)-ROW(CUT_LIST!$F$6)+1
    ),
    ROWS($F$7:F1165)
  ),
"")</f>
        <v/>
      </c>
    </row>
    <row r="1166" spans="1:6">
      <c r="A1166" t="str" cm="1">
        <f t="array" ref="A1166">IF($F1166="","",INDEX(CUT_LIST!$A$6:$A$1000,$F1166))</f>
        <v/>
      </c>
      <c r="B1166" t="str" cm="1">
        <f t="array" ref="B1166">IF($F1166="","",INDEX(CUT_LIST!$B$6:$B$1000,$F1166))</f>
        <v/>
      </c>
      <c r="C1166" t="str" cm="1">
        <f t="array" ref="C1166">IF($F1166="","",INDEX(CUT_LIST!$C$6:$C$1000,$F1166))</f>
        <v/>
      </c>
      <c r="D1166" t="str">
        <f>IF($F1166="","",
  MIN(
    INDEX(CUT_LIST!$D$6:$D$1000,$F1166),
    N(INDEX(CUT_LIST!$G$6:$G$1000,$F1166))
  )
)</f>
        <v/>
      </c>
      <c r="E1166" t="str" cm="1">
        <f t="array" ref="E1166">IF($F1166="","",INDEX(CUT_LIST!$H$6:$H$1000,$F1166))</f>
        <v/>
      </c>
      <c r="F1166" t="str" cm="1">
        <f t="array" ref="F1166">IFERROR(
  SMALL(
    IF(
      (TRIM(UPPER(CUT_LIST!$F$6:$F$1000))="YES")*(N(CUT_LIST!$G$6:$G$1000)&gt;0),
      ROW(CUT_LIST!$F$6:$F$1000)-ROW(CUT_LIST!$F$6)+1
    ),
    ROWS($F$7:F1166)
  ),
"")</f>
        <v/>
      </c>
    </row>
    <row r="1167" spans="1:6">
      <c r="A1167" t="str" cm="1">
        <f t="array" ref="A1167">IF($F1167="","",INDEX(CUT_LIST!$A$6:$A$1000,$F1167))</f>
        <v/>
      </c>
      <c r="B1167" t="str" cm="1">
        <f t="array" ref="B1167">IF($F1167="","",INDEX(CUT_LIST!$B$6:$B$1000,$F1167))</f>
        <v/>
      </c>
      <c r="C1167" t="str" cm="1">
        <f t="array" ref="C1167">IF($F1167="","",INDEX(CUT_LIST!$C$6:$C$1000,$F1167))</f>
        <v/>
      </c>
      <c r="D1167" t="str">
        <f>IF($F1167="","",
  MIN(
    INDEX(CUT_LIST!$D$6:$D$1000,$F1167),
    N(INDEX(CUT_LIST!$G$6:$G$1000,$F1167))
  )
)</f>
        <v/>
      </c>
      <c r="E1167" t="str" cm="1">
        <f t="array" ref="E1167">IF($F1167="","",INDEX(CUT_LIST!$H$6:$H$1000,$F1167))</f>
        <v/>
      </c>
      <c r="F1167" t="str" cm="1">
        <f t="array" ref="F1167">IFERROR(
  SMALL(
    IF(
      (TRIM(UPPER(CUT_LIST!$F$6:$F$1000))="YES")*(N(CUT_LIST!$G$6:$G$1000)&gt;0),
      ROW(CUT_LIST!$F$6:$F$1000)-ROW(CUT_LIST!$F$6)+1
    ),
    ROWS($F$7:F1167)
  ),
"")</f>
        <v/>
      </c>
    </row>
    <row r="1168" spans="1:6">
      <c r="A1168" t="str" cm="1">
        <f t="array" ref="A1168">IF($F1168="","",INDEX(CUT_LIST!$A$6:$A$1000,$F1168))</f>
        <v/>
      </c>
      <c r="B1168" t="str" cm="1">
        <f t="array" ref="B1168">IF($F1168="","",INDEX(CUT_LIST!$B$6:$B$1000,$F1168))</f>
        <v/>
      </c>
      <c r="C1168" t="str" cm="1">
        <f t="array" ref="C1168">IF($F1168="","",INDEX(CUT_LIST!$C$6:$C$1000,$F1168))</f>
        <v/>
      </c>
      <c r="D1168" t="str">
        <f>IF($F1168="","",
  MIN(
    INDEX(CUT_LIST!$D$6:$D$1000,$F1168),
    N(INDEX(CUT_LIST!$G$6:$G$1000,$F1168))
  )
)</f>
        <v/>
      </c>
      <c r="E1168" t="str" cm="1">
        <f t="array" ref="E1168">IF($F1168="","",INDEX(CUT_LIST!$H$6:$H$1000,$F1168))</f>
        <v/>
      </c>
      <c r="F1168" t="str" cm="1">
        <f t="array" ref="F1168">IFERROR(
  SMALL(
    IF(
      (TRIM(UPPER(CUT_LIST!$F$6:$F$1000))="YES")*(N(CUT_LIST!$G$6:$G$1000)&gt;0),
      ROW(CUT_LIST!$F$6:$F$1000)-ROW(CUT_LIST!$F$6)+1
    ),
    ROWS($F$7:F1168)
  ),
"")</f>
        <v/>
      </c>
    </row>
    <row r="1169" spans="1:6">
      <c r="A1169" t="str" cm="1">
        <f t="array" ref="A1169">IF($F1169="","",INDEX(CUT_LIST!$A$6:$A$1000,$F1169))</f>
        <v/>
      </c>
      <c r="B1169" t="str" cm="1">
        <f t="array" ref="B1169">IF($F1169="","",INDEX(CUT_LIST!$B$6:$B$1000,$F1169))</f>
        <v/>
      </c>
      <c r="C1169" t="str" cm="1">
        <f t="array" ref="C1169">IF($F1169="","",INDEX(CUT_LIST!$C$6:$C$1000,$F1169))</f>
        <v/>
      </c>
      <c r="D1169" t="str">
        <f>IF($F1169="","",
  MIN(
    INDEX(CUT_LIST!$D$6:$D$1000,$F1169),
    N(INDEX(CUT_LIST!$G$6:$G$1000,$F1169))
  )
)</f>
        <v/>
      </c>
      <c r="E1169" t="str" cm="1">
        <f t="array" ref="E1169">IF($F1169="","",INDEX(CUT_LIST!$H$6:$H$1000,$F1169))</f>
        <v/>
      </c>
      <c r="F1169" t="str" cm="1">
        <f t="array" ref="F1169">IFERROR(
  SMALL(
    IF(
      (TRIM(UPPER(CUT_LIST!$F$6:$F$1000))="YES")*(N(CUT_LIST!$G$6:$G$1000)&gt;0),
      ROW(CUT_LIST!$F$6:$F$1000)-ROW(CUT_LIST!$F$6)+1
    ),
    ROWS($F$7:F1169)
  ),
"")</f>
        <v/>
      </c>
    </row>
    <row r="1170" spans="1:6">
      <c r="A1170" t="str" cm="1">
        <f t="array" ref="A1170">IF($F1170="","",INDEX(CUT_LIST!$A$6:$A$1000,$F1170))</f>
        <v/>
      </c>
      <c r="B1170" t="str" cm="1">
        <f t="array" ref="B1170">IF($F1170="","",INDEX(CUT_LIST!$B$6:$B$1000,$F1170))</f>
        <v/>
      </c>
      <c r="C1170" t="str" cm="1">
        <f t="array" ref="C1170">IF($F1170="","",INDEX(CUT_LIST!$C$6:$C$1000,$F1170))</f>
        <v/>
      </c>
      <c r="D1170" t="str">
        <f>IF($F1170="","",
  MIN(
    INDEX(CUT_LIST!$D$6:$D$1000,$F1170),
    N(INDEX(CUT_LIST!$G$6:$G$1000,$F1170))
  )
)</f>
        <v/>
      </c>
      <c r="E1170" t="str" cm="1">
        <f t="array" ref="E1170">IF($F1170="","",INDEX(CUT_LIST!$H$6:$H$1000,$F1170))</f>
        <v/>
      </c>
      <c r="F1170" t="str" cm="1">
        <f t="array" ref="F1170">IFERROR(
  SMALL(
    IF(
      (TRIM(UPPER(CUT_LIST!$F$6:$F$1000))="YES")*(N(CUT_LIST!$G$6:$G$1000)&gt;0),
      ROW(CUT_LIST!$F$6:$F$1000)-ROW(CUT_LIST!$F$6)+1
    ),
    ROWS($F$7:F1170)
  ),
"")</f>
        <v/>
      </c>
    </row>
    <row r="1171" spans="1:6">
      <c r="A1171" t="str" cm="1">
        <f t="array" ref="A1171">IF($F1171="","",INDEX(CUT_LIST!$A$6:$A$1000,$F1171))</f>
        <v/>
      </c>
      <c r="B1171" t="str" cm="1">
        <f t="array" ref="B1171">IF($F1171="","",INDEX(CUT_LIST!$B$6:$B$1000,$F1171))</f>
        <v/>
      </c>
      <c r="C1171" t="str" cm="1">
        <f t="array" ref="C1171">IF($F1171="","",INDEX(CUT_LIST!$C$6:$C$1000,$F1171))</f>
        <v/>
      </c>
      <c r="D1171" t="str">
        <f>IF($F1171="","",
  MIN(
    INDEX(CUT_LIST!$D$6:$D$1000,$F1171),
    N(INDEX(CUT_LIST!$G$6:$G$1000,$F1171))
  )
)</f>
        <v/>
      </c>
      <c r="E1171" t="str" cm="1">
        <f t="array" ref="E1171">IF($F1171="","",INDEX(CUT_LIST!$H$6:$H$1000,$F1171))</f>
        <v/>
      </c>
      <c r="F1171" t="str" cm="1">
        <f t="array" ref="F1171">IFERROR(
  SMALL(
    IF(
      (TRIM(UPPER(CUT_LIST!$F$6:$F$1000))="YES")*(N(CUT_LIST!$G$6:$G$1000)&gt;0),
      ROW(CUT_LIST!$F$6:$F$1000)-ROW(CUT_LIST!$F$6)+1
    ),
    ROWS($F$7:F1171)
  ),
"")</f>
        <v/>
      </c>
    </row>
    <row r="1172" spans="1:6">
      <c r="A1172" t="str" cm="1">
        <f t="array" ref="A1172">IF($F1172="","",INDEX(CUT_LIST!$A$6:$A$1000,$F1172))</f>
        <v/>
      </c>
      <c r="B1172" t="str" cm="1">
        <f t="array" ref="B1172">IF($F1172="","",INDEX(CUT_LIST!$B$6:$B$1000,$F1172))</f>
        <v/>
      </c>
      <c r="C1172" t="str" cm="1">
        <f t="array" ref="C1172">IF($F1172="","",INDEX(CUT_LIST!$C$6:$C$1000,$F1172))</f>
        <v/>
      </c>
      <c r="D1172" t="str">
        <f>IF($F1172="","",
  MIN(
    INDEX(CUT_LIST!$D$6:$D$1000,$F1172),
    N(INDEX(CUT_LIST!$G$6:$G$1000,$F1172))
  )
)</f>
        <v/>
      </c>
      <c r="E1172" t="str" cm="1">
        <f t="array" ref="E1172">IF($F1172="","",INDEX(CUT_LIST!$H$6:$H$1000,$F1172))</f>
        <v/>
      </c>
      <c r="F1172" t="str" cm="1">
        <f t="array" ref="F1172">IFERROR(
  SMALL(
    IF(
      (TRIM(UPPER(CUT_LIST!$F$6:$F$1000))="YES")*(N(CUT_LIST!$G$6:$G$1000)&gt;0),
      ROW(CUT_LIST!$F$6:$F$1000)-ROW(CUT_LIST!$F$6)+1
    ),
    ROWS($F$7:F1172)
  ),
"")</f>
        <v/>
      </c>
    </row>
    <row r="1173" spans="1:6">
      <c r="A1173" t="str" cm="1">
        <f t="array" ref="A1173">IF($F1173="","",INDEX(CUT_LIST!$A$6:$A$1000,$F1173))</f>
        <v/>
      </c>
      <c r="B1173" t="str" cm="1">
        <f t="array" ref="B1173">IF($F1173="","",INDEX(CUT_LIST!$B$6:$B$1000,$F1173))</f>
        <v/>
      </c>
      <c r="C1173" t="str" cm="1">
        <f t="array" ref="C1173">IF($F1173="","",INDEX(CUT_LIST!$C$6:$C$1000,$F1173))</f>
        <v/>
      </c>
      <c r="D1173" t="str">
        <f>IF($F1173="","",
  MIN(
    INDEX(CUT_LIST!$D$6:$D$1000,$F1173),
    N(INDEX(CUT_LIST!$G$6:$G$1000,$F1173))
  )
)</f>
        <v/>
      </c>
      <c r="E1173" t="str" cm="1">
        <f t="array" ref="E1173">IF($F1173="","",INDEX(CUT_LIST!$H$6:$H$1000,$F1173))</f>
        <v/>
      </c>
      <c r="F1173" t="str" cm="1">
        <f t="array" ref="F1173">IFERROR(
  SMALL(
    IF(
      (TRIM(UPPER(CUT_LIST!$F$6:$F$1000))="YES")*(N(CUT_LIST!$G$6:$G$1000)&gt;0),
      ROW(CUT_LIST!$F$6:$F$1000)-ROW(CUT_LIST!$F$6)+1
    ),
    ROWS($F$7:F1173)
  ),
"")</f>
        <v/>
      </c>
    </row>
    <row r="1174" spans="1:6">
      <c r="A1174" t="str" cm="1">
        <f t="array" ref="A1174">IF($F1174="","",INDEX(CUT_LIST!$A$6:$A$1000,$F1174))</f>
        <v/>
      </c>
      <c r="B1174" t="str" cm="1">
        <f t="array" ref="B1174">IF($F1174="","",INDEX(CUT_LIST!$B$6:$B$1000,$F1174))</f>
        <v/>
      </c>
      <c r="C1174" t="str" cm="1">
        <f t="array" ref="C1174">IF($F1174="","",INDEX(CUT_LIST!$C$6:$C$1000,$F1174))</f>
        <v/>
      </c>
      <c r="D1174" t="str">
        <f>IF($F1174="","",
  MIN(
    INDEX(CUT_LIST!$D$6:$D$1000,$F1174),
    N(INDEX(CUT_LIST!$G$6:$G$1000,$F1174))
  )
)</f>
        <v/>
      </c>
      <c r="E1174" t="str" cm="1">
        <f t="array" ref="E1174">IF($F1174="","",INDEX(CUT_LIST!$H$6:$H$1000,$F1174))</f>
        <v/>
      </c>
      <c r="F1174" t="str" cm="1">
        <f t="array" ref="F1174">IFERROR(
  SMALL(
    IF(
      (TRIM(UPPER(CUT_LIST!$F$6:$F$1000))="YES")*(N(CUT_LIST!$G$6:$G$1000)&gt;0),
      ROW(CUT_LIST!$F$6:$F$1000)-ROW(CUT_LIST!$F$6)+1
    ),
    ROWS($F$7:F1174)
  ),
"")</f>
        <v/>
      </c>
    </row>
    <row r="1175" spans="1:6">
      <c r="A1175" t="str" cm="1">
        <f t="array" ref="A1175">IF($F1175="","",INDEX(CUT_LIST!$A$6:$A$1000,$F1175))</f>
        <v/>
      </c>
      <c r="B1175" t="str" cm="1">
        <f t="array" ref="B1175">IF($F1175="","",INDEX(CUT_LIST!$B$6:$B$1000,$F1175))</f>
        <v/>
      </c>
      <c r="C1175" t="str" cm="1">
        <f t="array" ref="C1175">IF($F1175="","",INDEX(CUT_LIST!$C$6:$C$1000,$F1175))</f>
        <v/>
      </c>
      <c r="D1175" t="str">
        <f>IF($F1175="","",
  MIN(
    INDEX(CUT_LIST!$D$6:$D$1000,$F1175),
    N(INDEX(CUT_LIST!$G$6:$G$1000,$F1175))
  )
)</f>
        <v/>
      </c>
      <c r="E1175" t="str" cm="1">
        <f t="array" ref="E1175">IF($F1175="","",INDEX(CUT_LIST!$H$6:$H$1000,$F1175))</f>
        <v/>
      </c>
      <c r="F1175" t="str" cm="1">
        <f t="array" ref="F1175">IFERROR(
  SMALL(
    IF(
      (TRIM(UPPER(CUT_LIST!$F$6:$F$1000))="YES")*(N(CUT_LIST!$G$6:$G$1000)&gt;0),
      ROW(CUT_LIST!$F$6:$F$1000)-ROW(CUT_LIST!$F$6)+1
    ),
    ROWS($F$7:F1175)
  ),
"")</f>
        <v/>
      </c>
    </row>
    <row r="1176" spans="1:6">
      <c r="A1176" t="str" cm="1">
        <f t="array" ref="A1176">IF($F1176="","",INDEX(CUT_LIST!$A$6:$A$1000,$F1176))</f>
        <v/>
      </c>
      <c r="B1176" t="str" cm="1">
        <f t="array" ref="B1176">IF($F1176="","",INDEX(CUT_LIST!$B$6:$B$1000,$F1176))</f>
        <v/>
      </c>
      <c r="C1176" t="str" cm="1">
        <f t="array" ref="C1176">IF($F1176="","",INDEX(CUT_LIST!$C$6:$C$1000,$F1176))</f>
        <v/>
      </c>
      <c r="D1176" t="str">
        <f>IF($F1176="","",
  MIN(
    INDEX(CUT_LIST!$D$6:$D$1000,$F1176),
    N(INDEX(CUT_LIST!$G$6:$G$1000,$F1176))
  )
)</f>
        <v/>
      </c>
      <c r="E1176" t="str" cm="1">
        <f t="array" ref="E1176">IF($F1176="","",INDEX(CUT_LIST!$H$6:$H$1000,$F1176))</f>
        <v/>
      </c>
      <c r="F1176" t="str" cm="1">
        <f t="array" ref="F1176">IFERROR(
  SMALL(
    IF(
      (TRIM(UPPER(CUT_LIST!$F$6:$F$1000))="YES")*(N(CUT_LIST!$G$6:$G$1000)&gt;0),
      ROW(CUT_LIST!$F$6:$F$1000)-ROW(CUT_LIST!$F$6)+1
    ),
    ROWS($F$7:F1176)
  ),
"")</f>
        <v/>
      </c>
    </row>
    <row r="1177" spans="1:6">
      <c r="A1177" t="str" cm="1">
        <f t="array" ref="A1177">IF($F1177="","",INDEX(CUT_LIST!$A$6:$A$1000,$F1177))</f>
        <v/>
      </c>
      <c r="B1177" t="str" cm="1">
        <f t="array" ref="B1177">IF($F1177="","",INDEX(CUT_LIST!$B$6:$B$1000,$F1177))</f>
        <v/>
      </c>
      <c r="C1177" t="str" cm="1">
        <f t="array" ref="C1177">IF($F1177="","",INDEX(CUT_LIST!$C$6:$C$1000,$F1177))</f>
        <v/>
      </c>
      <c r="D1177" t="str">
        <f>IF($F1177="","",
  MIN(
    INDEX(CUT_LIST!$D$6:$D$1000,$F1177),
    N(INDEX(CUT_LIST!$G$6:$G$1000,$F1177))
  )
)</f>
        <v/>
      </c>
      <c r="E1177" t="str" cm="1">
        <f t="array" ref="E1177">IF($F1177="","",INDEX(CUT_LIST!$H$6:$H$1000,$F1177))</f>
        <v/>
      </c>
      <c r="F1177" t="str" cm="1">
        <f t="array" ref="F1177">IFERROR(
  SMALL(
    IF(
      (TRIM(UPPER(CUT_LIST!$F$6:$F$1000))="YES")*(N(CUT_LIST!$G$6:$G$1000)&gt;0),
      ROW(CUT_LIST!$F$6:$F$1000)-ROW(CUT_LIST!$F$6)+1
    ),
    ROWS($F$7:F1177)
  ),
"")</f>
        <v/>
      </c>
    </row>
    <row r="1178" spans="1:6">
      <c r="A1178" t="str" cm="1">
        <f t="array" ref="A1178">IF($F1178="","",INDEX(CUT_LIST!$A$6:$A$1000,$F1178))</f>
        <v/>
      </c>
      <c r="B1178" t="str" cm="1">
        <f t="array" ref="B1178">IF($F1178="","",INDEX(CUT_LIST!$B$6:$B$1000,$F1178))</f>
        <v/>
      </c>
      <c r="C1178" t="str" cm="1">
        <f t="array" ref="C1178">IF($F1178="","",INDEX(CUT_LIST!$C$6:$C$1000,$F1178))</f>
        <v/>
      </c>
      <c r="D1178" t="str">
        <f>IF($F1178="","",
  MIN(
    INDEX(CUT_LIST!$D$6:$D$1000,$F1178),
    N(INDEX(CUT_LIST!$G$6:$G$1000,$F1178))
  )
)</f>
        <v/>
      </c>
      <c r="E1178" t="str" cm="1">
        <f t="array" ref="E1178">IF($F1178="","",INDEX(CUT_LIST!$H$6:$H$1000,$F1178))</f>
        <v/>
      </c>
      <c r="F1178" t="str" cm="1">
        <f t="array" ref="F1178">IFERROR(
  SMALL(
    IF(
      (TRIM(UPPER(CUT_LIST!$F$6:$F$1000))="YES")*(N(CUT_LIST!$G$6:$G$1000)&gt;0),
      ROW(CUT_LIST!$F$6:$F$1000)-ROW(CUT_LIST!$F$6)+1
    ),
    ROWS($F$7:F1178)
  ),
"")</f>
        <v/>
      </c>
    </row>
    <row r="1179" spans="1:6">
      <c r="A1179" t="str" cm="1">
        <f t="array" ref="A1179">IF($F1179="","",INDEX(CUT_LIST!$A$6:$A$1000,$F1179))</f>
        <v/>
      </c>
      <c r="B1179" t="str" cm="1">
        <f t="array" ref="B1179">IF($F1179="","",INDEX(CUT_LIST!$B$6:$B$1000,$F1179))</f>
        <v/>
      </c>
      <c r="C1179" t="str" cm="1">
        <f t="array" ref="C1179">IF($F1179="","",INDEX(CUT_LIST!$C$6:$C$1000,$F1179))</f>
        <v/>
      </c>
      <c r="D1179" t="str">
        <f>IF($F1179="","",
  MIN(
    INDEX(CUT_LIST!$D$6:$D$1000,$F1179),
    N(INDEX(CUT_LIST!$G$6:$G$1000,$F1179))
  )
)</f>
        <v/>
      </c>
      <c r="E1179" t="str" cm="1">
        <f t="array" ref="E1179">IF($F1179="","",INDEX(CUT_LIST!$H$6:$H$1000,$F1179))</f>
        <v/>
      </c>
      <c r="F1179" t="str" cm="1">
        <f t="array" ref="F1179">IFERROR(
  SMALL(
    IF(
      (TRIM(UPPER(CUT_LIST!$F$6:$F$1000))="YES")*(N(CUT_LIST!$G$6:$G$1000)&gt;0),
      ROW(CUT_LIST!$F$6:$F$1000)-ROW(CUT_LIST!$F$6)+1
    ),
    ROWS($F$7:F1179)
  ),
"")</f>
        <v/>
      </c>
    </row>
    <row r="1180" spans="1:6">
      <c r="A1180" t="str" cm="1">
        <f t="array" ref="A1180">IF($F1180="","",INDEX(CUT_LIST!$A$6:$A$1000,$F1180))</f>
        <v/>
      </c>
      <c r="B1180" t="str" cm="1">
        <f t="array" ref="B1180">IF($F1180="","",INDEX(CUT_LIST!$B$6:$B$1000,$F1180))</f>
        <v/>
      </c>
      <c r="C1180" t="str" cm="1">
        <f t="array" ref="C1180">IF($F1180="","",INDEX(CUT_LIST!$C$6:$C$1000,$F1180))</f>
        <v/>
      </c>
      <c r="D1180" t="str">
        <f>IF($F1180="","",
  MIN(
    INDEX(CUT_LIST!$D$6:$D$1000,$F1180),
    N(INDEX(CUT_LIST!$G$6:$G$1000,$F1180))
  )
)</f>
        <v/>
      </c>
      <c r="E1180" t="str" cm="1">
        <f t="array" ref="E1180">IF($F1180="","",INDEX(CUT_LIST!$H$6:$H$1000,$F1180))</f>
        <v/>
      </c>
      <c r="F1180" t="str" cm="1">
        <f t="array" ref="F1180">IFERROR(
  SMALL(
    IF(
      (TRIM(UPPER(CUT_LIST!$F$6:$F$1000))="YES")*(N(CUT_LIST!$G$6:$G$1000)&gt;0),
      ROW(CUT_LIST!$F$6:$F$1000)-ROW(CUT_LIST!$F$6)+1
    ),
    ROWS($F$7:F1180)
  ),
"")</f>
        <v/>
      </c>
    </row>
    <row r="1181" spans="1:6">
      <c r="A1181" t="str" cm="1">
        <f t="array" ref="A1181">IF($F1181="","",INDEX(CUT_LIST!$A$6:$A$1000,$F1181))</f>
        <v/>
      </c>
      <c r="B1181" t="str" cm="1">
        <f t="array" ref="B1181">IF($F1181="","",INDEX(CUT_LIST!$B$6:$B$1000,$F1181))</f>
        <v/>
      </c>
      <c r="C1181" t="str" cm="1">
        <f t="array" ref="C1181">IF($F1181="","",INDEX(CUT_LIST!$C$6:$C$1000,$F1181))</f>
        <v/>
      </c>
      <c r="D1181" t="str">
        <f>IF($F1181="","",
  MIN(
    INDEX(CUT_LIST!$D$6:$D$1000,$F1181),
    N(INDEX(CUT_LIST!$G$6:$G$1000,$F1181))
  )
)</f>
        <v/>
      </c>
      <c r="E1181" t="str" cm="1">
        <f t="array" ref="E1181">IF($F1181="","",INDEX(CUT_LIST!$H$6:$H$1000,$F1181))</f>
        <v/>
      </c>
      <c r="F1181" t="str" cm="1">
        <f t="array" ref="F1181">IFERROR(
  SMALL(
    IF(
      (TRIM(UPPER(CUT_LIST!$F$6:$F$1000))="YES")*(N(CUT_LIST!$G$6:$G$1000)&gt;0),
      ROW(CUT_LIST!$F$6:$F$1000)-ROW(CUT_LIST!$F$6)+1
    ),
    ROWS($F$7:F1181)
  ),
"")</f>
        <v/>
      </c>
    </row>
    <row r="1182" spans="1:6">
      <c r="A1182" t="str" cm="1">
        <f t="array" ref="A1182">IF($F1182="","",INDEX(CUT_LIST!$A$6:$A$1000,$F1182))</f>
        <v/>
      </c>
      <c r="B1182" t="str" cm="1">
        <f t="array" ref="B1182">IF($F1182="","",INDEX(CUT_LIST!$B$6:$B$1000,$F1182))</f>
        <v/>
      </c>
      <c r="C1182" t="str" cm="1">
        <f t="array" ref="C1182">IF($F1182="","",INDEX(CUT_LIST!$C$6:$C$1000,$F1182))</f>
        <v/>
      </c>
      <c r="D1182" t="str">
        <f>IF($F1182="","",
  MIN(
    INDEX(CUT_LIST!$D$6:$D$1000,$F1182),
    N(INDEX(CUT_LIST!$G$6:$G$1000,$F1182))
  )
)</f>
        <v/>
      </c>
      <c r="E1182" t="str" cm="1">
        <f t="array" ref="E1182">IF($F1182="","",INDEX(CUT_LIST!$H$6:$H$1000,$F1182))</f>
        <v/>
      </c>
      <c r="F1182" t="str" cm="1">
        <f t="array" ref="F1182">IFERROR(
  SMALL(
    IF(
      (TRIM(UPPER(CUT_LIST!$F$6:$F$1000))="YES")*(N(CUT_LIST!$G$6:$G$1000)&gt;0),
      ROW(CUT_LIST!$F$6:$F$1000)-ROW(CUT_LIST!$F$6)+1
    ),
    ROWS($F$7:F1182)
  ),
"")</f>
        <v/>
      </c>
    </row>
    <row r="1183" spans="1:6">
      <c r="A1183" t="str" cm="1">
        <f t="array" ref="A1183">IF($F1183="","",INDEX(CUT_LIST!$A$6:$A$1000,$F1183))</f>
        <v/>
      </c>
      <c r="B1183" t="str" cm="1">
        <f t="array" ref="B1183">IF($F1183="","",INDEX(CUT_LIST!$B$6:$B$1000,$F1183))</f>
        <v/>
      </c>
      <c r="C1183" t="str" cm="1">
        <f t="array" ref="C1183">IF($F1183="","",INDEX(CUT_LIST!$C$6:$C$1000,$F1183))</f>
        <v/>
      </c>
      <c r="D1183" t="str">
        <f>IF($F1183="","",
  MIN(
    INDEX(CUT_LIST!$D$6:$D$1000,$F1183),
    N(INDEX(CUT_LIST!$G$6:$G$1000,$F1183))
  )
)</f>
        <v/>
      </c>
      <c r="E1183" t="str" cm="1">
        <f t="array" ref="E1183">IF($F1183="","",INDEX(CUT_LIST!$H$6:$H$1000,$F1183))</f>
        <v/>
      </c>
      <c r="F1183" t="str" cm="1">
        <f t="array" ref="F1183">IFERROR(
  SMALL(
    IF(
      (TRIM(UPPER(CUT_LIST!$F$6:$F$1000))="YES")*(N(CUT_LIST!$G$6:$G$1000)&gt;0),
      ROW(CUT_LIST!$F$6:$F$1000)-ROW(CUT_LIST!$F$6)+1
    ),
    ROWS($F$7:F1183)
  ),
"")</f>
        <v/>
      </c>
    </row>
    <row r="1184" spans="1:6">
      <c r="A1184" t="str" cm="1">
        <f t="array" ref="A1184">IF($F1184="","",INDEX(CUT_LIST!$A$6:$A$1000,$F1184))</f>
        <v/>
      </c>
      <c r="B1184" t="str" cm="1">
        <f t="array" ref="B1184">IF($F1184="","",INDEX(CUT_LIST!$B$6:$B$1000,$F1184))</f>
        <v/>
      </c>
      <c r="C1184" t="str" cm="1">
        <f t="array" ref="C1184">IF($F1184="","",INDEX(CUT_LIST!$C$6:$C$1000,$F1184))</f>
        <v/>
      </c>
      <c r="D1184" t="str">
        <f>IF($F1184="","",
  MIN(
    INDEX(CUT_LIST!$D$6:$D$1000,$F1184),
    N(INDEX(CUT_LIST!$G$6:$G$1000,$F1184))
  )
)</f>
        <v/>
      </c>
      <c r="E1184" t="str" cm="1">
        <f t="array" ref="E1184">IF($F1184="","",INDEX(CUT_LIST!$H$6:$H$1000,$F1184))</f>
        <v/>
      </c>
      <c r="F1184" t="str" cm="1">
        <f t="array" ref="F1184">IFERROR(
  SMALL(
    IF(
      (TRIM(UPPER(CUT_LIST!$F$6:$F$1000))="YES")*(N(CUT_LIST!$G$6:$G$1000)&gt;0),
      ROW(CUT_LIST!$F$6:$F$1000)-ROW(CUT_LIST!$F$6)+1
    ),
    ROWS($F$7:F1184)
  ),
"")</f>
        <v/>
      </c>
    </row>
    <row r="1185" spans="1:6">
      <c r="A1185" t="str" cm="1">
        <f t="array" ref="A1185">IF($F1185="","",INDEX(CUT_LIST!$A$6:$A$1000,$F1185))</f>
        <v/>
      </c>
      <c r="B1185" t="str" cm="1">
        <f t="array" ref="B1185">IF($F1185="","",INDEX(CUT_LIST!$B$6:$B$1000,$F1185))</f>
        <v/>
      </c>
      <c r="C1185" t="str" cm="1">
        <f t="array" ref="C1185">IF($F1185="","",INDEX(CUT_LIST!$C$6:$C$1000,$F1185))</f>
        <v/>
      </c>
      <c r="D1185" t="str">
        <f>IF($F1185="","",
  MIN(
    INDEX(CUT_LIST!$D$6:$D$1000,$F1185),
    N(INDEX(CUT_LIST!$G$6:$G$1000,$F1185))
  )
)</f>
        <v/>
      </c>
      <c r="E1185" t="str" cm="1">
        <f t="array" ref="E1185">IF($F1185="","",INDEX(CUT_LIST!$H$6:$H$1000,$F1185))</f>
        <v/>
      </c>
      <c r="F1185" t="str" cm="1">
        <f t="array" ref="F1185">IFERROR(
  SMALL(
    IF(
      (TRIM(UPPER(CUT_LIST!$F$6:$F$1000))="YES")*(N(CUT_LIST!$G$6:$G$1000)&gt;0),
      ROW(CUT_LIST!$F$6:$F$1000)-ROW(CUT_LIST!$F$6)+1
    ),
    ROWS($F$7:F1185)
  ),
"")</f>
        <v/>
      </c>
    </row>
    <row r="1186" spans="1:6">
      <c r="A1186" t="str" cm="1">
        <f t="array" ref="A1186">IF($F1186="","",INDEX(CUT_LIST!$A$6:$A$1000,$F1186))</f>
        <v/>
      </c>
      <c r="B1186" t="str" cm="1">
        <f t="array" ref="B1186">IF($F1186="","",INDEX(CUT_LIST!$B$6:$B$1000,$F1186))</f>
        <v/>
      </c>
      <c r="C1186" t="str" cm="1">
        <f t="array" ref="C1186">IF($F1186="","",INDEX(CUT_LIST!$C$6:$C$1000,$F1186))</f>
        <v/>
      </c>
      <c r="D1186" t="str">
        <f>IF($F1186="","",
  MIN(
    INDEX(CUT_LIST!$D$6:$D$1000,$F1186),
    N(INDEX(CUT_LIST!$G$6:$G$1000,$F1186))
  )
)</f>
        <v/>
      </c>
      <c r="E1186" t="str" cm="1">
        <f t="array" ref="E1186">IF($F1186="","",INDEX(CUT_LIST!$H$6:$H$1000,$F1186))</f>
        <v/>
      </c>
      <c r="F1186" t="str" cm="1">
        <f t="array" ref="F1186">IFERROR(
  SMALL(
    IF(
      (TRIM(UPPER(CUT_LIST!$F$6:$F$1000))="YES")*(N(CUT_LIST!$G$6:$G$1000)&gt;0),
      ROW(CUT_LIST!$F$6:$F$1000)-ROW(CUT_LIST!$F$6)+1
    ),
    ROWS($F$7:F1186)
  ),
"")</f>
        <v/>
      </c>
    </row>
    <row r="1187" spans="1:6">
      <c r="A1187" t="str" cm="1">
        <f t="array" ref="A1187">IF($F1187="","",INDEX(CUT_LIST!$A$6:$A$1000,$F1187))</f>
        <v/>
      </c>
      <c r="B1187" t="str" cm="1">
        <f t="array" ref="B1187">IF($F1187="","",INDEX(CUT_LIST!$B$6:$B$1000,$F1187))</f>
        <v/>
      </c>
      <c r="C1187" t="str" cm="1">
        <f t="array" ref="C1187">IF($F1187="","",INDEX(CUT_LIST!$C$6:$C$1000,$F1187))</f>
        <v/>
      </c>
      <c r="D1187" t="str">
        <f>IF($F1187="","",
  MIN(
    INDEX(CUT_LIST!$D$6:$D$1000,$F1187),
    N(INDEX(CUT_LIST!$G$6:$G$1000,$F1187))
  )
)</f>
        <v/>
      </c>
      <c r="E1187" t="str" cm="1">
        <f t="array" ref="E1187">IF($F1187="","",INDEX(CUT_LIST!$H$6:$H$1000,$F1187))</f>
        <v/>
      </c>
      <c r="F1187" t="str" cm="1">
        <f t="array" ref="F1187">IFERROR(
  SMALL(
    IF(
      (TRIM(UPPER(CUT_LIST!$F$6:$F$1000))="YES")*(N(CUT_LIST!$G$6:$G$1000)&gt;0),
      ROW(CUT_LIST!$F$6:$F$1000)-ROW(CUT_LIST!$F$6)+1
    ),
    ROWS($F$7:F1187)
  ),
"")</f>
        <v/>
      </c>
    </row>
    <row r="1188" spans="1:6">
      <c r="A1188" t="str" cm="1">
        <f t="array" ref="A1188">IF($F1188="","",INDEX(CUT_LIST!$A$6:$A$1000,$F1188))</f>
        <v/>
      </c>
      <c r="B1188" t="str" cm="1">
        <f t="array" ref="B1188">IF($F1188="","",INDEX(CUT_LIST!$B$6:$B$1000,$F1188))</f>
        <v/>
      </c>
      <c r="C1188" t="str" cm="1">
        <f t="array" ref="C1188">IF($F1188="","",INDEX(CUT_LIST!$C$6:$C$1000,$F1188))</f>
        <v/>
      </c>
      <c r="D1188" t="str">
        <f>IF($F1188="","",
  MIN(
    INDEX(CUT_LIST!$D$6:$D$1000,$F1188),
    N(INDEX(CUT_LIST!$G$6:$G$1000,$F1188))
  )
)</f>
        <v/>
      </c>
      <c r="E1188" t="str" cm="1">
        <f t="array" ref="E1188">IF($F1188="","",INDEX(CUT_LIST!$H$6:$H$1000,$F1188))</f>
        <v/>
      </c>
      <c r="F1188" t="str" cm="1">
        <f t="array" ref="F1188">IFERROR(
  SMALL(
    IF(
      (TRIM(UPPER(CUT_LIST!$F$6:$F$1000))="YES")*(N(CUT_LIST!$G$6:$G$1000)&gt;0),
      ROW(CUT_LIST!$F$6:$F$1000)-ROW(CUT_LIST!$F$6)+1
    ),
    ROWS($F$7:F1188)
  ),
"")</f>
        <v/>
      </c>
    </row>
    <row r="1189" spans="1:6">
      <c r="A1189" t="str" cm="1">
        <f t="array" ref="A1189">IF($F1189="","",INDEX(CUT_LIST!$A$6:$A$1000,$F1189))</f>
        <v/>
      </c>
      <c r="B1189" t="str" cm="1">
        <f t="array" ref="B1189">IF($F1189="","",INDEX(CUT_LIST!$B$6:$B$1000,$F1189))</f>
        <v/>
      </c>
      <c r="C1189" t="str" cm="1">
        <f t="array" ref="C1189">IF($F1189="","",INDEX(CUT_LIST!$C$6:$C$1000,$F1189))</f>
        <v/>
      </c>
      <c r="D1189" t="str">
        <f>IF($F1189="","",
  MIN(
    INDEX(CUT_LIST!$D$6:$D$1000,$F1189),
    N(INDEX(CUT_LIST!$G$6:$G$1000,$F1189))
  )
)</f>
        <v/>
      </c>
      <c r="E1189" t="str" cm="1">
        <f t="array" ref="E1189">IF($F1189="","",INDEX(CUT_LIST!$H$6:$H$1000,$F1189))</f>
        <v/>
      </c>
      <c r="F1189" t="str" cm="1">
        <f t="array" ref="F1189">IFERROR(
  SMALL(
    IF(
      (TRIM(UPPER(CUT_LIST!$F$6:$F$1000))="YES")*(N(CUT_LIST!$G$6:$G$1000)&gt;0),
      ROW(CUT_LIST!$F$6:$F$1000)-ROW(CUT_LIST!$F$6)+1
    ),
    ROWS($F$7:F1189)
  ),
"")</f>
        <v/>
      </c>
    </row>
    <row r="1190" spans="1:6">
      <c r="A1190" t="str" cm="1">
        <f t="array" ref="A1190">IF($F1190="","",INDEX(CUT_LIST!$A$6:$A$1000,$F1190))</f>
        <v/>
      </c>
      <c r="B1190" t="str" cm="1">
        <f t="array" ref="B1190">IF($F1190="","",INDEX(CUT_LIST!$B$6:$B$1000,$F1190))</f>
        <v/>
      </c>
      <c r="C1190" t="str" cm="1">
        <f t="array" ref="C1190">IF($F1190="","",INDEX(CUT_LIST!$C$6:$C$1000,$F1190))</f>
        <v/>
      </c>
      <c r="D1190" t="str">
        <f>IF($F1190="","",
  MIN(
    INDEX(CUT_LIST!$D$6:$D$1000,$F1190),
    N(INDEX(CUT_LIST!$G$6:$G$1000,$F1190))
  )
)</f>
        <v/>
      </c>
      <c r="E1190" t="str" cm="1">
        <f t="array" ref="E1190">IF($F1190="","",INDEX(CUT_LIST!$H$6:$H$1000,$F1190))</f>
        <v/>
      </c>
      <c r="F1190" t="str" cm="1">
        <f t="array" ref="F1190">IFERROR(
  SMALL(
    IF(
      (TRIM(UPPER(CUT_LIST!$F$6:$F$1000))="YES")*(N(CUT_LIST!$G$6:$G$1000)&gt;0),
      ROW(CUT_LIST!$F$6:$F$1000)-ROW(CUT_LIST!$F$6)+1
    ),
    ROWS($F$7:F1190)
  ),
"")</f>
        <v/>
      </c>
    </row>
    <row r="1191" spans="1:6">
      <c r="A1191" t="str" cm="1">
        <f t="array" ref="A1191">IF($F1191="","",INDEX(CUT_LIST!$A$6:$A$1000,$F1191))</f>
        <v/>
      </c>
      <c r="B1191" t="str" cm="1">
        <f t="array" ref="B1191">IF($F1191="","",INDEX(CUT_LIST!$B$6:$B$1000,$F1191))</f>
        <v/>
      </c>
      <c r="C1191" t="str" cm="1">
        <f t="array" ref="C1191">IF($F1191="","",INDEX(CUT_LIST!$C$6:$C$1000,$F1191))</f>
        <v/>
      </c>
      <c r="D1191" t="str">
        <f>IF($F1191="","",
  MIN(
    INDEX(CUT_LIST!$D$6:$D$1000,$F1191),
    N(INDEX(CUT_LIST!$G$6:$G$1000,$F1191))
  )
)</f>
        <v/>
      </c>
      <c r="E1191" t="str" cm="1">
        <f t="array" ref="E1191">IF($F1191="","",INDEX(CUT_LIST!$H$6:$H$1000,$F1191))</f>
        <v/>
      </c>
      <c r="F1191" t="str" cm="1">
        <f t="array" ref="F1191">IFERROR(
  SMALL(
    IF(
      (TRIM(UPPER(CUT_LIST!$F$6:$F$1000))="YES")*(N(CUT_LIST!$G$6:$G$1000)&gt;0),
      ROW(CUT_LIST!$F$6:$F$1000)-ROW(CUT_LIST!$F$6)+1
    ),
    ROWS($F$7:F1191)
  ),
"")</f>
        <v/>
      </c>
    </row>
    <row r="1192" spans="1:6">
      <c r="A1192" t="str" cm="1">
        <f t="array" ref="A1192">IF($F1192="","",INDEX(CUT_LIST!$A$6:$A$1000,$F1192))</f>
        <v/>
      </c>
      <c r="B1192" t="str" cm="1">
        <f t="array" ref="B1192">IF($F1192="","",INDEX(CUT_LIST!$B$6:$B$1000,$F1192))</f>
        <v/>
      </c>
      <c r="C1192" t="str" cm="1">
        <f t="array" ref="C1192">IF($F1192="","",INDEX(CUT_LIST!$C$6:$C$1000,$F1192))</f>
        <v/>
      </c>
      <c r="D1192" t="str">
        <f>IF($F1192="","",
  MIN(
    INDEX(CUT_LIST!$D$6:$D$1000,$F1192),
    N(INDEX(CUT_LIST!$G$6:$G$1000,$F1192))
  )
)</f>
        <v/>
      </c>
      <c r="E1192" t="str" cm="1">
        <f t="array" ref="E1192">IF($F1192="","",INDEX(CUT_LIST!$H$6:$H$1000,$F1192))</f>
        <v/>
      </c>
      <c r="F1192" t="str" cm="1">
        <f t="array" ref="F1192">IFERROR(
  SMALL(
    IF(
      (TRIM(UPPER(CUT_LIST!$F$6:$F$1000))="YES")*(N(CUT_LIST!$G$6:$G$1000)&gt;0),
      ROW(CUT_LIST!$F$6:$F$1000)-ROW(CUT_LIST!$F$6)+1
    ),
    ROWS($F$7:F1192)
  ),
"")</f>
        <v/>
      </c>
    </row>
    <row r="1193" spans="1:6">
      <c r="A1193" t="str" cm="1">
        <f t="array" ref="A1193">IF($F1193="","",INDEX(CUT_LIST!$A$6:$A$1000,$F1193))</f>
        <v/>
      </c>
      <c r="B1193" t="str" cm="1">
        <f t="array" ref="B1193">IF($F1193="","",INDEX(CUT_LIST!$B$6:$B$1000,$F1193))</f>
        <v/>
      </c>
      <c r="C1193" t="str" cm="1">
        <f t="array" ref="C1193">IF($F1193="","",INDEX(CUT_LIST!$C$6:$C$1000,$F1193))</f>
        <v/>
      </c>
      <c r="D1193" t="str">
        <f>IF($F1193="","",
  MIN(
    INDEX(CUT_LIST!$D$6:$D$1000,$F1193),
    N(INDEX(CUT_LIST!$G$6:$G$1000,$F1193))
  )
)</f>
        <v/>
      </c>
      <c r="E1193" t="str" cm="1">
        <f t="array" ref="E1193">IF($F1193="","",INDEX(CUT_LIST!$H$6:$H$1000,$F1193))</f>
        <v/>
      </c>
      <c r="F1193" t="str" cm="1">
        <f t="array" ref="F1193">IFERROR(
  SMALL(
    IF(
      (TRIM(UPPER(CUT_LIST!$F$6:$F$1000))="YES")*(N(CUT_LIST!$G$6:$G$1000)&gt;0),
      ROW(CUT_LIST!$F$6:$F$1000)-ROW(CUT_LIST!$F$6)+1
    ),
    ROWS($F$7:F1193)
  ),
"")</f>
        <v/>
      </c>
    </row>
    <row r="1194" spans="1:6">
      <c r="A1194" t="str" cm="1">
        <f t="array" ref="A1194">IF($F1194="","",INDEX(CUT_LIST!$A$6:$A$1000,$F1194))</f>
        <v/>
      </c>
      <c r="B1194" t="str" cm="1">
        <f t="array" ref="B1194">IF($F1194="","",INDEX(CUT_LIST!$B$6:$B$1000,$F1194))</f>
        <v/>
      </c>
      <c r="C1194" t="str" cm="1">
        <f t="array" ref="C1194">IF($F1194="","",INDEX(CUT_LIST!$C$6:$C$1000,$F1194))</f>
        <v/>
      </c>
      <c r="D1194" t="str">
        <f>IF($F1194="","",
  MIN(
    INDEX(CUT_LIST!$D$6:$D$1000,$F1194),
    N(INDEX(CUT_LIST!$G$6:$G$1000,$F1194))
  )
)</f>
        <v/>
      </c>
      <c r="E1194" t="str" cm="1">
        <f t="array" ref="E1194">IF($F1194="","",INDEX(CUT_LIST!$H$6:$H$1000,$F1194))</f>
        <v/>
      </c>
      <c r="F1194" t="str" cm="1">
        <f t="array" ref="F1194">IFERROR(
  SMALL(
    IF(
      (TRIM(UPPER(CUT_LIST!$F$6:$F$1000))="YES")*(N(CUT_LIST!$G$6:$G$1000)&gt;0),
      ROW(CUT_LIST!$F$6:$F$1000)-ROW(CUT_LIST!$F$6)+1
    ),
    ROWS($F$7:F1194)
  ),
"")</f>
        <v/>
      </c>
    </row>
    <row r="1195" spans="1:6">
      <c r="A1195" t="str" cm="1">
        <f t="array" ref="A1195">IF($F1195="","",INDEX(CUT_LIST!$A$6:$A$1000,$F1195))</f>
        <v/>
      </c>
      <c r="B1195" t="str" cm="1">
        <f t="array" ref="B1195">IF($F1195="","",INDEX(CUT_LIST!$B$6:$B$1000,$F1195))</f>
        <v/>
      </c>
      <c r="C1195" t="str" cm="1">
        <f t="array" ref="C1195">IF($F1195="","",INDEX(CUT_LIST!$C$6:$C$1000,$F1195))</f>
        <v/>
      </c>
      <c r="D1195" t="str">
        <f>IF($F1195="","",
  MIN(
    INDEX(CUT_LIST!$D$6:$D$1000,$F1195),
    N(INDEX(CUT_LIST!$G$6:$G$1000,$F1195))
  )
)</f>
        <v/>
      </c>
      <c r="E1195" t="str" cm="1">
        <f t="array" ref="E1195">IF($F1195="","",INDEX(CUT_LIST!$H$6:$H$1000,$F1195))</f>
        <v/>
      </c>
      <c r="F1195" t="str" cm="1">
        <f t="array" ref="F1195">IFERROR(
  SMALL(
    IF(
      (TRIM(UPPER(CUT_LIST!$F$6:$F$1000))="YES")*(N(CUT_LIST!$G$6:$G$1000)&gt;0),
      ROW(CUT_LIST!$F$6:$F$1000)-ROW(CUT_LIST!$F$6)+1
    ),
    ROWS($F$7:F1195)
  ),
"")</f>
        <v/>
      </c>
    </row>
    <row r="1196" spans="1:6">
      <c r="A1196" t="str" cm="1">
        <f t="array" ref="A1196">IF($F1196="","",INDEX(CUT_LIST!$A$6:$A$1000,$F1196))</f>
        <v/>
      </c>
      <c r="B1196" t="str" cm="1">
        <f t="array" ref="B1196">IF($F1196="","",INDEX(CUT_LIST!$B$6:$B$1000,$F1196))</f>
        <v/>
      </c>
      <c r="C1196" t="str" cm="1">
        <f t="array" ref="C1196">IF($F1196="","",INDEX(CUT_LIST!$C$6:$C$1000,$F1196))</f>
        <v/>
      </c>
      <c r="D1196" t="str">
        <f>IF($F1196="","",
  MIN(
    INDEX(CUT_LIST!$D$6:$D$1000,$F1196),
    N(INDEX(CUT_LIST!$G$6:$G$1000,$F1196))
  )
)</f>
        <v/>
      </c>
      <c r="E1196" t="str" cm="1">
        <f t="array" ref="E1196">IF($F1196="","",INDEX(CUT_LIST!$H$6:$H$1000,$F1196))</f>
        <v/>
      </c>
      <c r="F1196" t="str" cm="1">
        <f t="array" ref="F1196">IFERROR(
  SMALL(
    IF(
      (TRIM(UPPER(CUT_LIST!$F$6:$F$1000))="YES")*(N(CUT_LIST!$G$6:$G$1000)&gt;0),
      ROW(CUT_LIST!$F$6:$F$1000)-ROW(CUT_LIST!$F$6)+1
    ),
    ROWS($F$7:F1196)
  ),
"")</f>
        <v/>
      </c>
    </row>
    <row r="1197" spans="1:6">
      <c r="A1197" t="str" cm="1">
        <f t="array" ref="A1197">IF($F1197="","",INDEX(CUT_LIST!$A$6:$A$1000,$F1197))</f>
        <v/>
      </c>
      <c r="B1197" t="str" cm="1">
        <f t="array" ref="B1197">IF($F1197="","",INDEX(CUT_LIST!$B$6:$B$1000,$F1197))</f>
        <v/>
      </c>
      <c r="C1197" t="str" cm="1">
        <f t="array" ref="C1197">IF($F1197="","",INDEX(CUT_LIST!$C$6:$C$1000,$F1197))</f>
        <v/>
      </c>
      <c r="D1197" t="str">
        <f>IF($F1197="","",
  MIN(
    INDEX(CUT_LIST!$D$6:$D$1000,$F1197),
    N(INDEX(CUT_LIST!$G$6:$G$1000,$F1197))
  )
)</f>
        <v/>
      </c>
      <c r="E1197" t="str" cm="1">
        <f t="array" ref="E1197">IF($F1197="","",INDEX(CUT_LIST!$H$6:$H$1000,$F1197))</f>
        <v/>
      </c>
      <c r="F1197" t="str" cm="1">
        <f t="array" ref="F1197">IFERROR(
  SMALL(
    IF(
      (TRIM(UPPER(CUT_LIST!$F$6:$F$1000))="YES")*(N(CUT_LIST!$G$6:$G$1000)&gt;0),
      ROW(CUT_LIST!$F$6:$F$1000)-ROW(CUT_LIST!$F$6)+1
    ),
    ROWS($F$7:F1197)
  ),
"")</f>
        <v/>
      </c>
    </row>
    <row r="1198" spans="1:6">
      <c r="A1198" t="str" cm="1">
        <f t="array" ref="A1198">IF($F1198="","",INDEX(CUT_LIST!$A$6:$A$1000,$F1198))</f>
        <v/>
      </c>
      <c r="B1198" t="str" cm="1">
        <f t="array" ref="B1198">IF($F1198="","",INDEX(CUT_LIST!$B$6:$B$1000,$F1198))</f>
        <v/>
      </c>
      <c r="C1198" t="str" cm="1">
        <f t="array" ref="C1198">IF($F1198="","",INDEX(CUT_LIST!$C$6:$C$1000,$F1198))</f>
        <v/>
      </c>
      <c r="D1198" t="str">
        <f>IF($F1198="","",
  MIN(
    INDEX(CUT_LIST!$D$6:$D$1000,$F1198),
    N(INDEX(CUT_LIST!$G$6:$G$1000,$F1198))
  )
)</f>
        <v/>
      </c>
      <c r="E1198" t="str" cm="1">
        <f t="array" ref="E1198">IF($F1198="","",INDEX(CUT_LIST!$H$6:$H$1000,$F1198))</f>
        <v/>
      </c>
      <c r="F1198" t="str" cm="1">
        <f t="array" ref="F1198">IFERROR(
  SMALL(
    IF(
      (TRIM(UPPER(CUT_LIST!$F$6:$F$1000))="YES")*(N(CUT_LIST!$G$6:$G$1000)&gt;0),
      ROW(CUT_LIST!$F$6:$F$1000)-ROW(CUT_LIST!$F$6)+1
    ),
    ROWS($F$7:F1198)
  ),
"")</f>
        <v/>
      </c>
    </row>
    <row r="1199" spans="1:6">
      <c r="A1199" t="str" cm="1">
        <f t="array" ref="A1199">IF($F1199="","",INDEX(CUT_LIST!$A$6:$A$1000,$F1199))</f>
        <v/>
      </c>
      <c r="B1199" t="str" cm="1">
        <f t="array" ref="B1199">IF($F1199="","",INDEX(CUT_LIST!$B$6:$B$1000,$F1199))</f>
        <v/>
      </c>
      <c r="C1199" t="str" cm="1">
        <f t="array" ref="C1199">IF($F1199="","",INDEX(CUT_LIST!$C$6:$C$1000,$F1199))</f>
        <v/>
      </c>
      <c r="D1199" t="str">
        <f>IF($F1199="","",
  MIN(
    INDEX(CUT_LIST!$D$6:$D$1000,$F1199),
    N(INDEX(CUT_LIST!$G$6:$G$1000,$F1199))
  )
)</f>
        <v/>
      </c>
      <c r="E1199" t="str" cm="1">
        <f t="array" ref="E1199">IF($F1199="","",INDEX(CUT_LIST!$H$6:$H$1000,$F1199))</f>
        <v/>
      </c>
      <c r="F1199" t="str" cm="1">
        <f t="array" ref="F1199">IFERROR(
  SMALL(
    IF(
      (TRIM(UPPER(CUT_LIST!$F$6:$F$1000))="YES")*(N(CUT_LIST!$G$6:$G$1000)&gt;0),
      ROW(CUT_LIST!$F$6:$F$1000)-ROW(CUT_LIST!$F$6)+1
    ),
    ROWS($F$7:F1199)
  ),
"")</f>
        <v/>
      </c>
    </row>
    <row r="1200" spans="1:6">
      <c r="A1200" t="str" cm="1">
        <f t="array" ref="A1200">IF($F1200="","",INDEX(CUT_LIST!$A$6:$A$1000,$F1200))</f>
        <v/>
      </c>
      <c r="B1200" t="str" cm="1">
        <f t="array" ref="B1200">IF($F1200="","",INDEX(CUT_LIST!$B$6:$B$1000,$F1200))</f>
        <v/>
      </c>
      <c r="C1200" t="str" cm="1">
        <f t="array" ref="C1200">IF($F1200="","",INDEX(CUT_LIST!$C$6:$C$1000,$F1200))</f>
        <v/>
      </c>
      <c r="D1200" t="str">
        <f>IF($F1200="","",
  MIN(
    INDEX(CUT_LIST!$D$6:$D$1000,$F1200),
    N(INDEX(CUT_LIST!$G$6:$G$1000,$F1200))
  )
)</f>
        <v/>
      </c>
      <c r="E1200" t="str" cm="1">
        <f t="array" ref="E1200">IF($F1200="","",INDEX(CUT_LIST!$H$6:$H$1000,$F1200))</f>
        <v/>
      </c>
      <c r="F1200" t="str" cm="1">
        <f t="array" ref="F1200">IFERROR(
  SMALL(
    IF(
      (TRIM(UPPER(CUT_LIST!$F$6:$F$1000))="YES")*(N(CUT_LIST!$G$6:$G$1000)&gt;0),
      ROW(CUT_LIST!$F$6:$F$1000)-ROW(CUT_LIST!$F$6)+1
    ),
    ROWS($F$7:F1200)
  ),
"")</f>
        <v/>
      </c>
    </row>
    <row r="1201" spans="1:6">
      <c r="A1201" t="str" cm="1">
        <f t="array" ref="A1201">IF($F1201="","",INDEX(CUT_LIST!$A$6:$A$1000,$F1201))</f>
        <v/>
      </c>
      <c r="B1201" t="str" cm="1">
        <f t="array" ref="B1201">IF($F1201="","",INDEX(CUT_LIST!$B$6:$B$1000,$F1201))</f>
        <v/>
      </c>
      <c r="C1201" t="str" cm="1">
        <f t="array" ref="C1201">IF($F1201="","",INDEX(CUT_LIST!$C$6:$C$1000,$F1201))</f>
        <v/>
      </c>
      <c r="D1201" t="str">
        <f>IF($F1201="","",
  MIN(
    INDEX(CUT_LIST!$D$6:$D$1000,$F1201),
    N(INDEX(CUT_LIST!$G$6:$G$1000,$F1201))
  )
)</f>
        <v/>
      </c>
      <c r="E1201" t="str" cm="1">
        <f t="array" ref="E1201">IF($F1201="","",INDEX(CUT_LIST!$H$6:$H$1000,$F1201))</f>
        <v/>
      </c>
      <c r="F1201" t="str" cm="1">
        <f t="array" ref="F1201">IFERROR(
  SMALL(
    IF(
      (TRIM(UPPER(CUT_LIST!$F$6:$F$1000))="YES")*(N(CUT_LIST!$G$6:$G$1000)&gt;0),
      ROW(CUT_LIST!$F$6:$F$1000)-ROW(CUT_LIST!$F$6)+1
    ),
    ROWS($F$7:F1201)
  ),
"")</f>
        <v/>
      </c>
    </row>
    <row r="1202" spans="1:6">
      <c r="A1202" t="str" cm="1">
        <f t="array" ref="A1202">IF($F1202="","",INDEX(CUT_LIST!$A$6:$A$1000,$F1202))</f>
        <v/>
      </c>
      <c r="B1202" t="str" cm="1">
        <f t="array" ref="B1202">IF($F1202="","",INDEX(CUT_LIST!$B$6:$B$1000,$F1202))</f>
        <v/>
      </c>
      <c r="C1202" t="str" cm="1">
        <f t="array" ref="C1202">IF($F1202="","",INDEX(CUT_LIST!$C$6:$C$1000,$F1202))</f>
        <v/>
      </c>
      <c r="D1202" t="str">
        <f>IF($F1202="","",
  MIN(
    INDEX(CUT_LIST!$D$6:$D$1000,$F1202),
    N(INDEX(CUT_LIST!$G$6:$G$1000,$F1202))
  )
)</f>
        <v/>
      </c>
      <c r="E1202" t="str" cm="1">
        <f t="array" ref="E1202">IF($F1202="","",INDEX(CUT_LIST!$H$6:$H$1000,$F1202))</f>
        <v/>
      </c>
      <c r="F1202" t="str" cm="1">
        <f t="array" ref="F1202">IFERROR(
  SMALL(
    IF(
      (TRIM(UPPER(CUT_LIST!$F$6:$F$1000))="YES")*(N(CUT_LIST!$G$6:$G$1000)&gt;0),
      ROW(CUT_LIST!$F$6:$F$1000)-ROW(CUT_LIST!$F$6)+1
    ),
    ROWS($F$7:F1202)
  ),
"")</f>
        <v/>
      </c>
    </row>
    <row r="1203" spans="1:6">
      <c r="A1203" t="str" cm="1">
        <f t="array" ref="A1203">IF($F1203="","",INDEX(CUT_LIST!$A$6:$A$1000,$F1203))</f>
        <v/>
      </c>
      <c r="B1203" t="str" cm="1">
        <f t="array" ref="B1203">IF($F1203="","",INDEX(CUT_LIST!$B$6:$B$1000,$F1203))</f>
        <v/>
      </c>
      <c r="C1203" t="str" cm="1">
        <f t="array" ref="C1203">IF($F1203="","",INDEX(CUT_LIST!$C$6:$C$1000,$F1203))</f>
        <v/>
      </c>
      <c r="D1203" t="str">
        <f>IF($F1203="","",
  MIN(
    INDEX(CUT_LIST!$D$6:$D$1000,$F1203),
    N(INDEX(CUT_LIST!$G$6:$G$1000,$F1203))
  )
)</f>
        <v/>
      </c>
      <c r="E1203" t="str" cm="1">
        <f t="array" ref="E1203">IF($F1203="","",INDEX(CUT_LIST!$H$6:$H$1000,$F1203))</f>
        <v/>
      </c>
      <c r="F1203" t="str" cm="1">
        <f t="array" ref="F1203">IFERROR(
  SMALL(
    IF(
      (TRIM(UPPER(CUT_LIST!$F$6:$F$1000))="YES")*(N(CUT_LIST!$G$6:$G$1000)&gt;0),
      ROW(CUT_LIST!$F$6:$F$1000)-ROW(CUT_LIST!$F$6)+1
    ),
    ROWS($F$7:F1203)
  ),
"")</f>
        <v/>
      </c>
    </row>
    <row r="1204" spans="1:6">
      <c r="A1204" t="str" cm="1">
        <f t="array" ref="A1204">IF($F1204="","",INDEX(CUT_LIST!$A$6:$A$1000,$F1204))</f>
        <v/>
      </c>
      <c r="B1204" t="str" cm="1">
        <f t="array" ref="B1204">IF($F1204="","",INDEX(CUT_LIST!$B$6:$B$1000,$F1204))</f>
        <v/>
      </c>
      <c r="C1204" t="str" cm="1">
        <f t="array" ref="C1204">IF($F1204="","",INDEX(CUT_LIST!$C$6:$C$1000,$F1204))</f>
        <v/>
      </c>
      <c r="D1204" t="str">
        <f>IF($F1204="","",
  MIN(
    INDEX(CUT_LIST!$D$6:$D$1000,$F1204),
    N(INDEX(CUT_LIST!$G$6:$G$1000,$F1204))
  )
)</f>
        <v/>
      </c>
      <c r="E1204" t="str" cm="1">
        <f t="array" ref="E1204">IF($F1204="","",INDEX(CUT_LIST!$H$6:$H$1000,$F1204))</f>
        <v/>
      </c>
      <c r="F1204" t="str" cm="1">
        <f t="array" ref="F1204">IFERROR(
  SMALL(
    IF(
      (TRIM(UPPER(CUT_LIST!$F$6:$F$1000))="YES")*(N(CUT_LIST!$G$6:$G$1000)&gt;0),
      ROW(CUT_LIST!$F$6:$F$1000)-ROW(CUT_LIST!$F$6)+1
    ),
    ROWS($F$7:F1204)
  ),
"")</f>
        <v/>
      </c>
    </row>
    <row r="1205" spans="1:6">
      <c r="A1205" t="str" cm="1">
        <f t="array" ref="A1205">IF($F1205="","",INDEX(CUT_LIST!$A$6:$A$1000,$F1205))</f>
        <v/>
      </c>
      <c r="B1205" t="str" cm="1">
        <f t="array" ref="B1205">IF($F1205="","",INDEX(CUT_LIST!$B$6:$B$1000,$F1205))</f>
        <v/>
      </c>
      <c r="C1205" t="str" cm="1">
        <f t="array" ref="C1205">IF($F1205="","",INDEX(CUT_LIST!$C$6:$C$1000,$F1205))</f>
        <v/>
      </c>
      <c r="D1205" t="str">
        <f>IF($F1205="","",
  MIN(
    INDEX(CUT_LIST!$D$6:$D$1000,$F1205),
    N(INDEX(CUT_LIST!$G$6:$G$1000,$F1205))
  )
)</f>
        <v/>
      </c>
      <c r="E1205" t="str" cm="1">
        <f t="array" ref="E1205">IF($F1205="","",INDEX(CUT_LIST!$H$6:$H$1000,$F1205))</f>
        <v/>
      </c>
      <c r="F1205" t="str" cm="1">
        <f t="array" ref="F1205">IFERROR(
  SMALL(
    IF(
      (TRIM(UPPER(CUT_LIST!$F$6:$F$1000))="YES")*(N(CUT_LIST!$G$6:$G$1000)&gt;0),
      ROW(CUT_LIST!$F$6:$F$1000)-ROW(CUT_LIST!$F$6)+1
    ),
    ROWS($F$7:F1205)
  ),
"")</f>
        <v/>
      </c>
    </row>
    <row r="1206" spans="1:6">
      <c r="A1206" t="str" cm="1">
        <f t="array" ref="A1206">IF($F1206="","",INDEX(CUT_LIST!$A$6:$A$1000,$F1206))</f>
        <v/>
      </c>
      <c r="B1206" t="str" cm="1">
        <f t="array" ref="B1206">IF($F1206="","",INDEX(CUT_LIST!$B$6:$B$1000,$F1206))</f>
        <v/>
      </c>
      <c r="C1206" t="str" cm="1">
        <f t="array" ref="C1206">IF($F1206="","",INDEX(CUT_LIST!$C$6:$C$1000,$F1206))</f>
        <v/>
      </c>
      <c r="D1206" t="str">
        <f>IF($F1206="","",
  MIN(
    INDEX(CUT_LIST!$D$6:$D$1000,$F1206),
    N(INDEX(CUT_LIST!$G$6:$G$1000,$F1206))
  )
)</f>
        <v/>
      </c>
      <c r="E1206" t="str" cm="1">
        <f t="array" ref="E1206">IF($F1206="","",INDEX(CUT_LIST!$H$6:$H$1000,$F1206))</f>
        <v/>
      </c>
      <c r="F1206" t="str" cm="1">
        <f t="array" ref="F1206">IFERROR(
  SMALL(
    IF(
      (TRIM(UPPER(CUT_LIST!$F$6:$F$1000))="YES")*(N(CUT_LIST!$G$6:$G$1000)&gt;0),
      ROW(CUT_LIST!$F$6:$F$1000)-ROW(CUT_LIST!$F$6)+1
    ),
    ROWS($F$7:F1206)
  ),
"")</f>
        <v/>
      </c>
    </row>
    <row r="1207" spans="1:6">
      <c r="A1207" t="str" cm="1">
        <f t="array" ref="A1207">IF($F1207="","",INDEX(CUT_LIST!$A$6:$A$1000,$F1207))</f>
        <v/>
      </c>
      <c r="B1207" t="str" cm="1">
        <f t="array" ref="B1207">IF($F1207="","",INDEX(CUT_LIST!$B$6:$B$1000,$F1207))</f>
        <v/>
      </c>
      <c r="C1207" t="str" cm="1">
        <f t="array" ref="C1207">IF($F1207="","",INDEX(CUT_LIST!$C$6:$C$1000,$F1207))</f>
        <v/>
      </c>
      <c r="D1207" t="str">
        <f>IF($F1207="","",
  MIN(
    INDEX(CUT_LIST!$D$6:$D$1000,$F1207),
    N(INDEX(CUT_LIST!$G$6:$G$1000,$F1207))
  )
)</f>
        <v/>
      </c>
      <c r="E1207" t="str" cm="1">
        <f t="array" ref="E1207">IF($F1207="","",INDEX(CUT_LIST!$H$6:$H$1000,$F1207))</f>
        <v/>
      </c>
      <c r="F1207" t="str" cm="1">
        <f t="array" ref="F1207">IFERROR(
  SMALL(
    IF(
      (TRIM(UPPER(CUT_LIST!$F$6:$F$1000))="YES")*(N(CUT_LIST!$G$6:$G$1000)&gt;0),
      ROW(CUT_LIST!$F$6:$F$1000)-ROW(CUT_LIST!$F$6)+1
    ),
    ROWS($F$7:F1207)
  ),
"")</f>
        <v/>
      </c>
    </row>
    <row r="1208" spans="1:6">
      <c r="A1208" t="str" cm="1">
        <f t="array" ref="A1208">IF($F1208="","",INDEX(CUT_LIST!$A$6:$A$1000,$F1208))</f>
        <v/>
      </c>
      <c r="B1208" t="str" cm="1">
        <f t="array" ref="B1208">IF($F1208="","",INDEX(CUT_LIST!$B$6:$B$1000,$F1208))</f>
        <v/>
      </c>
      <c r="C1208" t="str" cm="1">
        <f t="array" ref="C1208">IF($F1208="","",INDEX(CUT_LIST!$C$6:$C$1000,$F1208))</f>
        <v/>
      </c>
      <c r="D1208" t="str">
        <f>IF($F1208="","",
  MIN(
    INDEX(CUT_LIST!$D$6:$D$1000,$F1208),
    N(INDEX(CUT_LIST!$G$6:$G$1000,$F1208))
  )
)</f>
        <v/>
      </c>
      <c r="E1208" t="str" cm="1">
        <f t="array" ref="E1208">IF($F1208="","",INDEX(CUT_LIST!$H$6:$H$1000,$F1208))</f>
        <v/>
      </c>
      <c r="F1208" t="str" cm="1">
        <f t="array" ref="F1208">IFERROR(
  SMALL(
    IF(
      (TRIM(UPPER(CUT_LIST!$F$6:$F$1000))="YES")*(N(CUT_LIST!$G$6:$G$1000)&gt;0),
      ROW(CUT_LIST!$F$6:$F$1000)-ROW(CUT_LIST!$F$6)+1
    ),
    ROWS($F$7:F1208)
  ),
"")</f>
        <v/>
      </c>
    </row>
    <row r="1209" spans="1:6">
      <c r="A1209" t="str" cm="1">
        <f t="array" ref="A1209">IF($F1209="","",INDEX(CUT_LIST!$A$6:$A$1000,$F1209))</f>
        <v/>
      </c>
      <c r="B1209" t="str" cm="1">
        <f t="array" ref="B1209">IF($F1209="","",INDEX(CUT_LIST!$B$6:$B$1000,$F1209))</f>
        <v/>
      </c>
      <c r="C1209" t="str" cm="1">
        <f t="array" ref="C1209">IF($F1209="","",INDEX(CUT_LIST!$C$6:$C$1000,$F1209))</f>
        <v/>
      </c>
      <c r="D1209" t="str">
        <f>IF($F1209="","",
  MIN(
    INDEX(CUT_LIST!$D$6:$D$1000,$F1209),
    N(INDEX(CUT_LIST!$G$6:$G$1000,$F1209))
  )
)</f>
        <v/>
      </c>
      <c r="E1209" t="str" cm="1">
        <f t="array" ref="E1209">IF($F1209="","",INDEX(CUT_LIST!$H$6:$H$1000,$F1209))</f>
        <v/>
      </c>
      <c r="F1209" t="str" cm="1">
        <f t="array" ref="F1209">IFERROR(
  SMALL(
    IF(
      (TRIM(UPPER(CUT_LIST!$F$6:$F$1000))="YES")*(N(CUT_LIST!$G$6:$G$1000)&gt;0),
      ROW(CUT_LIST!$F$6:$F$1000)-ROW(CUT_LIST!$F$6)+1
    ),
    ROWS($F$7:F1209)
  ),
"")</f>
        <v/>
      </c>
    </row>
    <row r="1210" spans="1:6">
      <c r="A1210" t="str" cm="1">
        <f t="array" ref="A1210">IF($F1210="","",INDEX(CUT_LIST!$A$6:$A$1000,$F1210))</f>
        <v/>
      </c>
      <c r="B1210" t="str" cm="1">
        <f t="array" ref="B1210">IF($F1210="","",INDEX(CUT_LIST!$B$6:$B$1000,$F1210))</f>
        <v/>
      </c>
      <c r="C1210" t="str" cm="1">
        <f t="array" ref="C1210">IF($F1210="","",INDEX(CUT_LIST!$C$6:$C$1000,$F1210))</f>
        <v/>
      </c>
      <c r="D1210" t="str">
        <f>IF($F1210="","",
  MIN(
    INDEX(CUT_LIST!$D$6:$D$1000,$F1210),
    N(INDEX(CUT_LIST!$G$6:$G$1000,$F1210))
  )
)</f>
        <v/>
      </c>
      <c r="E1210" t="str" cm="1">
        <f t="array" ref="E1210">IF($F1210="","",INDEX(CUT_LIST!$H$6:$H$1000,$F1210))</f>
        <v/>
      </c>
      <c r="F1210" t="str" cm="1">
        <f t="array" ref="F1210">IFERROR(
  SMALL(
    IF(
      (TRIM(UPPER(CUT_LIST!$F$6:$F$1000))="YES")*(N(CUT_LIST!$G$6:$G$1000)&gt;0),
      ROW(CUT_LIST!$F$6:$F$1000)-ROW(CUT_LIST!$F$6)+1
    ),
    ROWS($F$7:F1210)
  ),
"")</f>
        <v/>
      </c>
    </row>
    <row r="1211" spans="1:6">
      <c r="A1211" t="str" cm="1">
        <f t="array" ref="A1211">IF($F1211="","",INDEX(CUT_LIST!$A$6:$A$1000,$F1211))</f>
        <v/>
      </c>
      <c r="B1211" t="str" cm="1">
        <f t="array" ref="B1211">IF($F1211="","",INDEX(CUT_LIST!$B$6:$B$1000,$F1211))</f>
        <v/>
      </c>
      <c r="C1211" t="str" cm="1">
        <f t="array" ref="C1211">IF($F1211="","",INDEX(CUT_LIST!$C$6:$C$1000,$F1211))</f>
        <v/>
      </c>
      <c r="D1211" t="str">
        <f>IF($F1211="","",
  MIN(
    INDEX(CUT_LIST!$D$6:$D$1000,$F1211),
    N(INDEX(CUT_LIST!$G$6:$G$1000,$F1211))
  )
)</f>
        <v/>
      </c>
      <c r="E1211" t="str" cm="1">
        <f t="array" ref="E1211">IF($F1211="","",INDEX(CUT_LIST!$H$6:$H$1000,$F1211))</f>
        <v/>
      </c>
      <c r="F1211" t="str" cm="1">
        <f t="array" ref="F1211">IFERROR(
  SMALL(
    IF(
      (TRIM(UPPER(CUT_LIST!$F$6:$F$1000))="YES")*(N(CUT_LIST!$G$6:$G$1000)&gt;0),
      ROW(CUT_LIST!$F$6:$F$1000)-ROW(CUT_LIST!$F$6)+1
    ),
    ROWS($F$7:F1211)
  ),
"")</f>
        <v/>
      </c>
    </row>
    <row r="1212" spans="1:6">
      <c r="A1212" t="str" cm="1">
        <f t="array" ref="A1212">IF($F1212="","",INDEX(CUT_LIST!$A$6:$A$1000,$F1212))</f>
        <v/>
      </c>
      <c r="B1212" t="str" cm="1">
        <f t="array" ref="B1212">IF($F1212="","",INDEX(CUT_LIST!$B$6:$B$1000,$F1212))</f>
        <v/>
      </c>
      <c r="C1212" t="str" cm="1">
        <f t="array" ref="C1212">IF($F1212="","",INDEX(CUT_LIST!$C$6:$C$1000,$F1212))</f>
        <v/>
      </c>
      <c r="D1212" t="str">
        <f>IF($F1212="","",
  MIN(
    INDEX(CUT_LIST!$D$6:$D$1000,$F1212),
    N(INDEX(CUT_LIST!$G$6:$G$1000,$F1212))
  )
)</f>
        <v/>
      </c>
      <c r="E1212" t="str" cm="1">
        <f t="array" ref="E1212">IF($F1212="","",INDEX(CUT_LIST!$H$6:$H$1000,$F1212))</f>
        <v/>
      </c>
      <c r="F1212" t="str" cm="1">
        <f t="array" ref="F1212">IFERROR(
  SMALL(
    IF(
      (TRIM(UPPER(CUT_LIST!$F$6:$F$1000))="YES")*(N(CUT_LIST!$G$6:$G$1000)&gt;0),
      ROW(CUT_LIST!$F$6:$F$1000)-ROW(CUT_LIST!$F$6)+1
    ),
    ROWS($F$7:F1212)
  ),
"")</f>
        <v/>
      </c>
    </row>
    <row r="1213" spans="1:6">
      <c r="A1213" t="str" cm="1">
        <f t="array" ref="A1213">IF($F1213="","",INDEX(CUT_LIST!$A$6:$A$1000,$F1213))</f>
        <v/>
      </c>
      <c r="B1213" t="str" cm="1">
        <f t="array" ref="B1213">IF($F1213="","",INDEX(CUT_LIST!$B$6:$B$1000,$F1213))</f>
        <v/>
      </c>
      <c r="C1213" t="str" cm="1">
        <f t="array" ref="C1213">IF($F1213="","",INDEX(CUT_LIST!$C$6:$C$1000,$F1213))</f>
        <v/>
      </c>
      <c r="D1213" t="str">
        <f>IF($F1213="","",
  MIN(
    INDEX(CUT_LIST!$D$6:$D$1000,$F1213),
    N(INDEX(CUT_LIST!$G$6:$G$1000,$F1213))
  )
)</f>
        <v/>
      </c>
      <c r="E1213" t="str" cm="1">
        <f t="array" ref="E1213">IF($F1213="","",INDEX(CUT_LIST!$H$6:$H$1000,$F1213))</f>
        <v/>
      </c>
      <c r="F1213" t="str" cm="1">
        <f t="array" ref="F1213">IFERROR(
  SMALL(
    IF(
      (TRIM(UPPER(CUT_LIST!$F$6:$F$1000))="YES")*(N(CUT_LIST!$G$6:$G$1000)&gt;0),
      ROW(CUT_LIST!$F$6:$F$1000)-ROW(CUT_LIST!$F$6)+1
    ),
    ROWS($F$7:F1213)
  ),
"")</f>
        <v/>
      </c>
    </row>
    <row r="1214" spans="1:6">
      <c r="A1214" t="str" cm="1">
        <f t="array" ref="A1214">IF($F1214="","",INDEX(CUT_LIST!$A$6:$A$1000,$F1214))</f>
        <v/>
      </c>
      <c r="B1214" t="str" cm="1">
        <f t="array" ref="B1214">IF($F1214="","",INDEX(CUT_LIST!$B$6:$B$1000,$F1214))</f>
        <v/>
      </c>
      <c r="C1214" t="str" cm="1">
        <f t="array" ref="C1214">IF($F1214="","",INDEX(CUT_LIST!$C$6:$C$1000,$F1214))</f>
        <v/>
      </c>
      <c r="D1214" t="str">
        <f>IF($F1214="","",
  MIN(
    INDEX(CUT_LIST!$D$6:$D$1000,$F1214),
    N(INDEX(CUT_LIST!$G$6:$G$1000,$F1214))
  )
)</f>
        <v/>
      </c>
      <c r="E1214" t="str" cm="1">
        <f t="array" ref="E1214">IF($F1214="","",INDEX(CUT_LIST!$H$6:$H$1000,$F1214))</f>
        <v/>
      </c>
      <c r="F1214" t="str" cm="1">
        <f t="array" ref="F1214">IFERROR(
  SMALL(
    IF(
      (TRIM(UPPER(CUT_LIST!$F$6:$F$1000))="YES")*(N(CUT_LIST!$G$6:$G$1000)&gt;0),
      ROW(CUT_LIST!$F$6:$F$1000)-ROW(CUT_LIST!$F$6)+1
    ),
    ROWS($F$7:F1214)
  ),
"")</f>
        <v/>
      </c>
    </row>
    <row r="1215" spans="1:6">
      <c r="A1215" t="str" cm="1">
        <f t="array" ref="A1215">IF($F1215="","",INDEX(CUT_LIST!$A$6:$A$1000,$F1215))</f>
        <v/>
      </c>
      <c r="B1215" t="str" cm="1">
        <f t="array" ref="B1215">IF($F1215="","",INDEX(CUT_LIST!$B$6:$B$1000,$F1215))</f>
        <v/>
      </c>
      <c r="C1215" t="str" cm="1">
        <f t="array" ref="C1215">IF($F1215="","",INDEX(CUT_LIST!$C$6:$C$1000,$F1215))</f>
        <v/>
      </c>
      <c r="D1215" t="str">
        <f>IF($F1215="","",
  MIN(
    INDEX(CUT_LIST!$D$6:$D$1000,$F1215),
    N(INDEX(CUT_LIST!$G$6:$G$1000,$F1215))
  )
)</f>
        <v/>
      </c>
      <c r="E1215" t="str" cm="1">
        <f t="array" ref="E1215">IF($F1215="","",INDEX(CUT_LIST!$H$6:$H$1000,$F1215))</f>
        <v/>
      </c>
      <c r="F1215" t="str" cm="1">
        <f t="array" ref="F1215">IFERROR(
  SMALL(
    IF(
      (TRIM(UPPER(CUT_LIST!$F$6:$F$1000))="YES")*(N(CUT_LIST!$G$6:$G$1000)&gt;0),
      ROW(CUT_LIST!$F$6:$F$1000)-ROW(CUT_LIST!$F$6)+1
    ),
    ROWS($F$7:F1215)
  ),
"")</f>
        <v/>
      </c>
    </row>
    <row r="1216" spans="1:6">
      <c r="A1216" t="str" cm="1">
        <f t="array" ref="A1216">IF($F1216="","",INDEX(CUT_LIST!$A$6:$A$1000,$F1216))</f>
        <v/>
      </c>
      <c r="B1216" t="str" cm="1">
        <f t="array" ref="B1216">IF($F1216="","",INDEX(CUT_LIST!$B$6:$B$1000,$F1216))</f>
        <v/>
      </c>
      <c r="C1216" t="str" cm="1">
        <f t="array" ref="C1216">IF($F1216="","",INDEX(CUT_LIST!$C$6:$C$1000,$F1216))</f>
        <v/>
      </c>
      <c r="D1216" t="str">
        <f>IF($F1216="","",
  MIN(
    INDEX(CUT_LIST!$D$6:$D$1000,$F1216),
    N(INDEX(CUT_LIST!$G$6:$G$1000,$F1216))
  )
)</f>
        <v/>
      </c>
      <c r="E1216" t="str" cm="1">
        <f t="array" ref="E1216">IF($F1216="","",INDEX(CUT_LIST!$H$6:$H$1000,$F1216))</f>
        <v/>
      </c>
      <c r="F1216" t="str" cm="1">
        <f t="array" ref="F1216">IFERROR(
  SMALL(
    IF(
      (TRIM(UPPER(CUT_LIST!$F$6:$F$1000))="YES")*(N(CUT_LIST!$G$6:$G$1000)&gt;0),
      ROW(CUT_LIST!$F$6:$F$1000)-ROW(CUT_LIST!$F$6)+1
    ),
    ROWS($F$7:F1216)
  ),
"")</f>
        <v/>
      </c>
    </row>
    <row r="1217" spans="1:6">
      <c r="A1217" t="str" cm="1">
        <f t="array" ref="A1217">IF($F1217="","",INDEX(CUT_LIST!$A$6:$A$1000,$F1217))</f>
        <v/>
      </c>
      <c r="B1217" t="str" cm="1">
        <f t="array" ref="B1217">IF($F1217="","",INDEX(CUT_LIST!$B$6:$B$1000,$F1217))</f>
        <v/>
      </c>
      <c r="C1217" t="str" cm="1">
        <f t="array" ref="C1217">IF($F1217="","",INDEX(CUT_LIST!$C$6:$C$1000,$F1217))</f>
        <v/>
      </c>
      <c r="D1217" t="str">
        <f>IF($F1217="","",
  MIN(
    INDEX(CUT_LIST!$D$6:$D$1000,$F1217),
    N(INDEX(CUT_LIST!$G$6:$G$1000,$F1217))
  )
)</f>
        <v/>
      </c>
      <c r="E1217" t="str" cm="1">
        <f t="array" ref="E1217">IF($F1217="","",INDEX(CUT_LIST!$H$6:$H$1000,$F1217))</f>
        <v/>
      </c>
      <c r="F1217" t="str" cm="1">
        <f t="array" ref="F1217">IFERROR(
  SMALL(
    IF(
      (TRIM(UPPER(CUT_LIST!$F$6:$F$1000))="YES")*(N(CUT_LIST!$G$6:$G$1000)&gt;0),
      ROW(CUT_LIST!$F$6:$F$1000)-ROW(CUT_LIST!$F$6)+1
    ),
    ROWS($F$7:F1217)
  ),
"")</f>
        <v/>
      </c>
    </row>
    <row r="1218" spans="1:6">
      <c r="A1218" t="str" cm="1">
        <f t="array" ref="A1218">IF($F1218="","",INDEX(CUT_LIST!$A$6:$A$1000,$F1218))</f>
        <v/>
      </c>
      <c r="B1218" t="str" cm="1">
        <f t="array" ref="B1218">IF($F1218="","",INDEX(CUT_LIST!$B$6:$B$1000,$F1218))</f>
        <v/>
      </c>
      <c r="C1218" t="str" cm="1">
        <f t="array" ref="C1218">IF($F1218="","",INDEX(CUT_LIST!$C$6:$C$1000,$F1218))</f>
        <v/>
      </c>
      <c r="D1218" t="str">
        <f>IF($F1218="","",
  MIN(
    INDEX(CUT_LIST!$D$6:$D$1000,$F1218),
    N(INDEX(CUT_LIST!$G$6:$G$1000,$F1218))
  )
)</f>
        <v/>
      </c>
      <c r="E1218" t="str" cm="1">
        <f t="array" ref="E1218">IF($F1218="","",INDEX(CUT_LIST!$H$6:$H$1000,$F1218))</f>
        <v/>
      </c>
      <c r="F1218" t="str" cm="1">
        <f t="array" ref="F1218">IFERROR(
  SMALL(
    IF(
      (TRIM(UPPER(CUT_LIST!$F$6:$F$1000))="YES")*(N(CUT_LIST!$G$6:$G$1000)&gt;0),
      ROW(CUT_LIST!$F$6:$F$1000)-ROW(CUT_LIST!$F$6)+1
    ),
    ROWS($F$7:F1218)
  ),
"")</f>
        <v/>
      </c>
    </row>
    <row r="1219" spans="1:6">
      <c r="A1219" t="str" cm="1">
        <f t="array" ref="A1219">IF($F1219="","",INDEX(CUT_LIST!$A$6:$A$1000,$F1219))</f>
        <v/>
      </c>
      <c r="B1219" t="str" cm="1">
        <f t="array" ref="B1219">IF($F1219="","",INDEX(CUT_LIST!$B$6:$B$1000,$F1219))</f>
        <v/>
      </c>
      <c r="C1219" t="str" cm="1">
        <f t="array" ref="C1219">IF($F1219="","",INDEX(CUT_LIST!$C$6:$C$1000,$F1219))</f>
        <v/>
      </c>
      <c r="D1219" t="str">
        <f>IF($F1219="","",
  MIN(
    INDEX(CUT_LIST!$D$6:$D$1000,$F1219),
    N(INDEX(CUT_LIST!$G$6:$G$1000,$F1219))
  )
)</f>
        <v/>
      </c>
      <c r="E1219" t="str" cm="1">
        <f t="array" ref="E1219">IF($F1219="","",INDEX(CUT_LIST!$H$6:$H$1000,$F1219))</f>
        <v/>
      </c>
      <c r="F1219" t="str" cm="1">
        <f t="array" ref="F1219">IFERROR(
  SMALL(
    IF(
      (TRIM(UPPER(CUT_LIST!$F$6:$F$1000))="YES")*(N(CUT_LIST!$G$6:$G$1000)&gt;0),
      ROW(CUT_LIST!$F$6:$F$1000)-ROW(CUT_LIST!$F$6)+1
    ),
    ROWS($F$7:F1219)
  ),
"")</f>
        <v/>
      </c>
    </row>
    <row r="1220" spans="1:6">
      <c r="A1220" t="str" cm="1">
        <f t="array" ref="A1220">IF($F1220="","",INDEX(CUT_LIST!$A$6:$A$1000,$F1220))</f>
        <v/>
      </c>
      <c r="B1220" t="str" cm="1">
        <f t="array" ref="B1220">IF($F1220="","",INDEX(CUT_LIST!$B$6:$B$1000,$F1220))</f>
        <v/>
      </c>
      <c r="C1220" t="str" cm="1">
        <f t="array" ref="C1220">IF($F1220="","",INDEX(CUT_LIST!$C$6:$C$1000,$F1220))</f>
        <v/>
      </c>
      <c r="D1220" t="str">
        <f>IF($F1220="","",
  MIN(
    INDEX(CUT_LIST!$D$6:$D$1000,$F1220),
    N(INDEX(CUT_LIST!$G$6:$G$1000,$F1220))
  )
)</f>
        <v/>
      </c>
      <c r="E1220" t="str" cm="1">
        <f t="array" ref="E1220">IF($F1220="","",INDEX(CUT_LIST!$H$6:$H$1000,$F1220))</f>
        <v/>
      </c>
      <c r="F1220" t="str" cm="1">
        <f t="array" ref="F1220">IFERROR(
  SMALL(
    IF(
      (TRIM(UPPER(CUT_LIST!$F$6:$F$1000))="YES")*(N(CUT_LIST!$G$6:$G$1000)&gt;0),
      ROW(CUT_LIST!$F$6:$F$1000)-ROW(CUT_LIST!$F$6)+1
    ),
    ROWS($F$7:F1220)
  ),
"")</f>
        <v/>
      </c>
    </row>
    <row r="1221" spans="1:6">
      <c r="A1221" t="str" cm="1">
        <f t="array" ref="A1221">IF($F1221="","",INDEX(CUT_LIST!$A$6:$A$1000,$F1221))</f>
        <v/>
      </c>
      <c r="B1221" t="str" cm="1">
        <f t="array" ref="B1221">IF($F1221="","",INDEX(CUT_LIST!$B$6:$B$1000,$F1221))</f>
        <v/>
      </c>
      <c r="C1221" t="str" cm="1">
        <f t="array" ref="C1221">IF($F1221="","",INDEX(CUT_LIST!$C$6:$C$1000,$F1221))</f>
        <v/>
      </c>
      <c r="D1221" t="str">
        <f>IF($F1221="","",
  MIN(
    INDEX(CUT_LIST!$D$6:$D$1000,$F1221),
    N(INDEX(CUT_LIST!$G$6:$G$1000,$F1221))
  )
)</f>
        <v/>
      </c>
      <c r="E1221" t="str" cm="1">
        <f t="array" ref="E1221">IF($F1221="","",INDEX(CUT_LIST!$H$6:$H$1000,$F1221))</f>
        <v/>
      </c>
      <c r="F1221" t="str" cm="1">
        <f t="array" ref="F1221">IFERROR(
  SMALL(
    IF(
      (TRIM(UPPER(CUT_LIST!$F$6:$F$1000))="YES")*(N(CUT_LIST!$G$6:$G$1000)&gt;0),
      ROW(CUT_LIST!$F$6:$F$1000)-ROW(CUT_LIST!$F$6)+1
    ),
    ROWS($F$7:F1221)
  ),
"")</f>
        <v/>
      </c>
    </row>
    <row r="1222" spans="1:6">
      <c r="A1222" t="str" cm="1">
        <f t="array" ref="A1222">IF($F1222="","",INDEX(CUT_LIST!$A$6:$A$1000,$F1222))</f>
        <v/>
      </c>
      <c r="B1222" t="str" cm="1">
        <f t="array" ref="B1222">IF($F1222="","",INDEX(CUT_LIST!$B$6:$B$1000,$F1222))</f>
        <v/>
      </c>
      <c r="C1222" t="str" cm="1">
        <f t="array" ref="C1222">IF($F1222="","",INDEX(CUT_LIST!$C$6:$C$1000,$F1222))</f>
        <v/>
      </c>
      <c r="D1222" t="str">
        <f>IF($F1222="","",
  MIN(
    INDEX(CUT_LIST!$D$6:$D$1000,$F1222),
    N(INDEX(CUT_LIST!$G$6:$G$1000,$F1222))
  )
)</f>
        <v/>
      </c>
      <c r="E1222" t="str" cm="1">
        <f t="array" ref="E1222">IF($F1222="","",INDEX(CUT_LIST!$H$6:$H$1000,$F1222))</f>
        <v/>
      </c>
      <c r="F1222" t="str" cm="1">
        <f t="array" ref="F1222">IFERROR(
  SMALL(
    IF(
      (TRIM(UPPER(CUT_LIST!$F$6:$F$1000))="YES")*(N(CUT_LIST!$G$6:$G$1000)&gt;0),
      ROW(CUT_LIST!$F$6:$F$1000)-ROW(CUT_LIST!$F$6)+1
    ),
    ROWS($F$7:F1222)
  ),
"")</f>
        <v/>
      </c>
    </row>
    <row r="1223" spans="1:6">
      <c r="A1223" t="str" cm="1">
        <f t="array" ref="A1223">IF($F1223="","",INDEX(CUT_LIST!$A$6:$A$1000,$F1223))</f>
        <v/>
      </c>
      <c r="B1223" t="str" cm="1">
        <f t="array" ref="B1223">IF($F1223="","",INDEX(CUT_LIST!$B$6:$B$1000,$F1223))</f>
        <v/>
      </c>
      <c r="C1223" t="str" cm="1">
        <f t="array" ref="C1223">IF($F1223="","",INDEX(CUT_LIST!$C$6:$C$1000,$F1223))</f>
        <v/>
      </c>
      <c r="D1223" t="str">
        <f>IF($F1223="","",
  MIN(
    INDEX(CUT_LIST!$D$6:$D$1000,$F1223),
    N(INDEX(CUT_LIST!$G$6:$G$1000,$F1223))
  )
)</f>
        <v/>
      </c>
      <c r="E1223" t="str" cm="1">
        <f t="array" ref="E1223">IF($F1223="","",INDEX(CUT_LIST!$H$6:$H$1000,$F1223))</f>
        <v/>
      </c>
      <c r="F1223" t="str" cm="1">
        <f t="array" ref="F1223">IFERROR(
  SMALL(
    IF(
      (TRIM(UPPER(CUT_LIST!$F$6:$F$1000))="YES")*(N(CUT_LIST!$G$6:$G$1000)&gt;0),
      ROW(CUT_LIST!$F$6:$F$1000)-ROW(CUT_LIST!$F$6)+1
    ),
    ROWS($F$7:F1223)
  ),
"")</f>
        <v/>
      </c>
    </row>
    <row r="1224" spans="1:6">
      <c r="A1224" t="str" cm="1">
        <f t="array" ref="A1224">IF($F1224="","",INDEX(CUT_LIST!$A$6:$A$1000,$F1224))</f>
        <v/>
      </c>
      <c r="B1224" t="str" cm="1">
        <f t="array" ref="B1224">IF($F1224="","",INDEX(CUT_LIST!$B$6:$B$1000,$F1224))</f>
        <v/>
      </c>
      <c r="C1224" t="str" cm="1">
        <f t="array" ref="C1224">IF($F1224="","",INDEX(CUT_LIST!$C$6:$C$1000,$F1224))</f>
        <v/>
      </c>
      <c r="D1224" t="str">
        <f>IF($F1224="","",
  MIN(
    INDEX(CUT_LIST!$D$6:$D$1000,$F1224),
    N(INDEX(CUT_LIST!$G$6:$G$1000,$F1224))
  )
)</f>
        <v/>
      </c>
      <c r="E1224" t="str" cm="1">
        <f t="array" ref="E1224">IF($F1224="","",INDEX(CUT_LIST!$H$6:$H$1000,$F1224))</f>
        <v/>
      </c>
      <c r="F1224" t="str" cm="1">
        <f t="array" ref="F1224">IFERROR(
  SMALL(
    IF(
      (TRIM(UPPER(CUT_LIST!$F$6:$F$1000))="YES")*(N(CUT_LIST!$G$6:$G$1000)&gt;0),
      ROW(CUT_LIST!$F$6:$F$1000)-ROW(CUT_LIST!$F$6)+1
    ),
    ROWS($F$7:F1224)
  ),
"")</f>
        <v/>
      </c>
    </row>
    <row r="1225" spans="1:6">
      <c r="A1225" t="str" cm="1">
        <f t="array" ref="A1225">IF($F1225="","",INDEX(CUT_LIST!$A$6:$A$1000,$F1225))</f>
        <v/>
      </c>
      <c r="B1225" t="str" cm="1">
        <f t="array" ref="B1225">IF($F1225="","",INDEX(CUT_LIST!$B$6:$B$1000,$F1225))</f>
        <v/>
      </c>
      <c r="C1225" t="str" cm="1">
        <f t="array" ref="C1225">IF($F1225="","",INDEX(CUT_LIST!$C$6:$C$1000,$F1225))</f>
        <v/>
      </c>
      <c r="D1225" t="str">
        <f>IF($F1225="","",
  MIN(
    INDEX(CUT_LIST!$D$6:$D$1000,$F1225),
    N(INDEX(CUT_LIST!$G$6:$G$1000,$F1225))
  )
)</f>
        <v/>
      </c>
      <c r="E1225" t="str" cm="1">
        <f t="array" ref="E1225">IF($F1225="","",INDEX(CUT_LIST!$H$6:$H$1000,$F1225))</f>
        <v/>
      </c>
      <c r="F1225" t="str" cm="1">
        <f t="array" ref="F1225">IFERROR(
  SMALL(
    IF(
      (TRIM(UPPER(CUT_LIST!$F$6:$F$1000))="YES")*(N(CUT_LIST!$G$6:$G$1000)&gt;0),
      ROW(CUT_LIST!$F$6:$F$1000)-ROW(CUT_LIST!$F$6)+1
    ),
    ROWS($F$7:F1225)
  ),
"")</f>
        <v/>
      </c>
    </row>
    <row r="1226" spans="1:6">
      <c r="A1226" t="str" cm="1">
        <f t="array" ref="A1226">IF($F1226="","",INDEX(CUT_LIST!$A$6:$A$1000,$F1226))</f>
        <v/>
      </c>
      <c r="B1226" t="str" cm="1">
        <f t="array" ref="B1226">IF($F1226="","",INDEX(CUT_LIST!$B$6:$B$1000,$F1226))</f>
        <v/>
      </c>
      <c r="C1226" t="str" cm="1">
        <f t="array" ref="C1226">IF($F1226="","",INDEX(CUT_LIST!$C$6:$C$1000,$F1226))</f>
        <v/>
      </c>
      <c r="D1226" t="str">
        <f>IF($F1226="","",
  MIN(
    INDEX(CUT_LIST!$D$6:$D$1000,$F1226),
    N(INDEX(CUT_LIST!$G$6:$G$1000,$F1226))
  )
)</f>
        <v/>
      </c>
      <c r="E1226" t="str" cm="1">
        <f t="array" ref="E1226">IF($F1226="","",INDEX(CUT_LIST!$H$6:$H$1000,$F1226))</f>
        <v/>
      </c>
      <c r="F1226" t="str" cm="1">
        <f t="array" ref="F1226">IFERROR(
  SMALL(
    IF(
      (TRIM(UPPER(CUT_LIST!$F$6:$F$1000))="YES")*(N(CUT_LIST!$G$6:$G$1000)&gt;0),
      ROW(CUT_LIST!$F$6:$F$1000)-ROW(CUT_LIST!$F$6)+1
    ),
    ROWS($F$7:F1226)
  ),
"")</f>
        <v/>
      </c>
    </row>
    <row r="1227" spans="1:6">
      <c r="A1227" t="str" cm="1">
        <f t="array" ref="A1227">IF($F1227="","",INDEX(CUT_LIST!$A$6:$A$1000,$F1227))</f>
        <v/>
      </c>
      <c r="B1227" t="str" cm="1">
        <f t="array" ref="B1227">IF($F1227="","",INDEX(CUT_LIST!$B$6:$B$1000,$F1227))</f>
        <v/>
      </c>
      <c r="C1227" t="str" cm="1">
        <f t="array" ref="C1227">IF($F1227="","",INDEX(CUT_LIST!$C$6:$C$1000,$F1227))</f>
        <v/>
      </c>
      <c r="D1227" t="str">
        <f>IF($F1227="","",
  MIN(
    INDEX(CUT_LIST!$D$6:$D$1000,$F1227),
    N(INDEX(CUT_LIST!$G$6:$G$1000,$F1227))
  )
)</f>
        <v/>
      </c>
      <c r="E1227" t="str" cm="1">
        <f t="array" ref="E1227">IF($F1227="","",INDEX(CUT_LIST!$H$6:$H$1000,$F1227))</f>
        <v/>
      </c>
      <c r="F1227" t="str" cm="1">
        <f t="array" ref="F1227">IFERROR(
  SMALL(
    IF(
      (TRIM(UPPER(CUT_LIST!$F$6:$F$1000))="YES")*(N(CUT_LIST!$G$6:$G$1000)&gt;0),
      ROW(CUT_LIST!$F$6:$F$1000)-ROW(CUT_LIST!$F$6)+1
    ),
    ROWS($F$7:F1227)
  ),
"")</f>
        <v/>
      </c>
    </row>
    <row r="1228" spans="1:6">
      <c r="A1228" t="str" cm="1">
        <f t="array" ref="A1228">IF($F1228="","",INDEX(CUT_LIST!$A$6:$A$1000,$F1228))</f>
        <v/>
      </c>
      <c r="B1228" t="str" cm="1">
        <f t="array" ref="B1228">IF($F1228="","",INDEX(CUT_LIST!$B$6:$B$1000,$F1228))</f>
        <v/>
      </c>
      <c r="C1228" t="str" cm="1">
        <f t="array" ref="C1228">IF($F1228="","",INDEX(CUT_LIST!$C$6:$C$1000,$F1228))</f>
        <v/>
      </c>
      <c r="D1228" t="str">
        <f>IF($F1228="","",
  MIN(
    INDEX(CUT_LIST!$D$6:$D$1000,$F1228),
    N(INDEX(CUT_LIST!$G$6:$G$1000,$F1228))
  )
)</f>
        <v/>
      </c>
      <c r="E1228" t="str" cm="1">
        <f t="array" ref="E1228">IF($F1228="","",INDEX(CUT_LIST!$H$6:$H$1000,$F1228))</f>
        <v/>
      </c>
      <c r="F1228" t="str" cm="1">
        <f t="array" ref="F1228">IFERROR(
  SMALL(
    IF(
      (TRIM(UPPER(CUT_LIST!$F$6:$F$1000))="YES")*(N(CUT_LIST!$G$6:$G$1000)&gt;0),
      ROW(CUT_LIST!$F$6:$F$1000)-ROW(CUT_LIST!$F$6)+1
    ),
    ROWS($F$7:F1228)
  ),
"")</f>
        <v/>
      </c>
    </row>
    <row r="1229" spans="1:6">
      <c r="A1229" t="str" cm="1">
        <f t="array" ref="A1229">IF($F1229="","",INDEX(CUT_LIST!$A$6:$A$1000,$F1229))</f>
        <v/>
      </c>
      <c r="B1229" t="str" cm="1">
        <f t="array" ref="B1229">IF($F1229="","",INDEX(CUT_LIST!$B$6:$B$1000,$F1229))</f>
        <v/>
      </c>
      <c r="C1229" t="str" cm="1">
        <f t="array" ref="C1229">IF($F1229="","",INDEX(CUT_LIST!$C$6:$C$1000,$F1229))</f>
        <v/>
      </c>
      <c r="D1229" t="str">
        <f>IF($F1229="","",
  MIN(
    INDEX(CUT_LIST!$D$6:$D$1000,$F1229),
    N(INDEX(CUT_LIST!$G$6:$G$1000,$F1229))
  )
)</f>
        <v/>
      </c>
      <c r="E1229" t="str" cm="1">
        <f t="array" ref="E1229">IF($F1229="","",INDEX(CUT_LIST!$H$6:$H$1000,$F1229))</f>
        <v/>
      </c>
      <c r="F1229" t="str" cm="1">
        <f t="array" ref="F1229">IFERROR(
  SMALL(
    IF(
      (TRIM(UPPER(CUT_LIST!$F$6:$F$1000))="YES")*(N(CUT_LIST!$G$6:$G$1000)&gt;0),
      ROW(CUT_LIST!$F$6:$F$1000)-ROW(CUT_LIST!$F$6)+1
    ),
    ROWS($F$7:F1229)
  ),
"")</f>
        <v/>
      </c>
    </row>
    <row r="1230" spans="1:6">
      <c r="A1230" t="str" cm="1">
        <f t="array" ref="A1230">IF($F1230="","",INDEX(CUT_LIST!$A$6:$A$1000,$F1230))</f>
        <v/>
      </c>
      <c r="B1230" t="str" cm="1">
        <f t="array" ref="B1230">IF($F1230="","",INDEX(CUT_LIST!$B$6:$B$1000,$F1230))</f>
        <v/>
      </c>
      <c r="C1230" t="str" cm="1">
        <f t="array" ref="C1230">IF($F1230="","",INDEX(CUT_LIST!$C$6:$C$1000,$F1230))</f>
        <v/>
      </c>
      <c r="D1230" t="str">
        <f>IF($F1230="","",
  MIN(
    INDEX(CUT_LIST!$D$6:$D$1000,$F1230),
    N(INDEX(CUT_LIST!$G$6:$G$1000,$F1230))
  )
)</f>
        <v/>
      </c>
      <c r="E1230" t="str" cm="1">
        <f t="array" ref="E1230">IF($F1230="","",INDEX(CUT_LIST!$H$6:$H$1000,$F1230))</f>
        <v/>
      </c>
      <c r="F1230" t="str" cm="1">
        <f t="array" ref="F1230">IFERROR(
  SMALL(
    IF(
      (TRIM(UPPER(CUT_LIST!$F$6:$F$1000))="YES")*(N(CUT_LIST!$G$6:$G$1000)&gt;0),
      ROW(CUT_LIST!$F$6:$F$1000)-ROW(CUT_LIST!$F$6)+1
    ),
    ROWS($F$7:F1230)
  ),
"")</f>
        <v/>
      </c>
    </row>
    <row r="1231" spans="1:6">
      <c r="A1231" t="str" cm="1">
        <f t="array" ref="A1231">IF($F1231="","",INDEX(CUT_LIST!$A$6:$A$1000,$F1231))</f>
        <v/>
      </c>
      <c r="B1231" t="str" cm="1">
        <f t="array" ref="B1231">IF($F1231="","",INDEX(CUT_LIST!$B$6:$B$1000,$F1231))</f>
        <v/>
      </c>
      <c r="C1231" t="str" cm="1">
        <f t="array" ref="C1231">IF($F1231="","",INDEX(CUT_LIST!$C$6:$C$1000,$F1231))</f>
        <v/>
      </c>
      <c r="D1231" t="str">
        <f>IF($F1231="","",
  MIN(
    INDEX(CUT_LIST!$D$6:$D$1000,$F1231),
    N(INDEX(CUT_LIST!$G$6:$G$1000,$F1231))
  )
)</f>
        <v/>
      </c>
      <c r="E1231" t="str" cm="1">
        <f t="array" ref="E1231">IF($F1231="","",INDEX(CUT_LIST!$H$6:$H$1000,$F1231))</f>
        <v/>
      </c>
      <c r="F1231" t="str" cm="1">
        <f t="array" ref="F1231">IFERROR(
  SMALL(
    IF(
      (TRIM(UPPER(CUT_LIST!$F$6:$F$1000))="YES")*(N(CUT_LIST!$G$6:$G$1000)&gt;0),
      ROW(CUT_LIST!$F$6:$F$1000)-ROW(CUT_LIST!$F$6)+1
    ),
    ROWS($F$7:F1231)
  ),
"")</f>
        <v/>
      </c>
    </row>
    <row r="1232" spans="1:6">
      <c r="A1232" t="str" cm="1">
        <f t="array" ref="A1232">IF($F1232="","",INDEX(CUT_LIST!$A$6:$A$1000,$F1232))</f>
        <v/>
      </c>
      <c r="B1232" t="str" cm="1">
        <f t="array" ref="B1232">IF($F1232="","",INDEX(CUT_LIST!$B$6:$B$1000,$F1232))</f>
        <v/>
      </c>
      <c r="C1232" t="str" cm="1">
        <f t="array" ref="C1232">IF($F1232="","",INDEX(CUT_LIST!$C$6:$C$1000,$F1232))</f>
        <v/>
      </c>
      <c r="D1232" t="str">
        <f>IF($F1232="","",
  MIN(
    INDEX(CUT_LIST!$D$6:$D$1000,$F1232),
    N(INDEX(CUT_LIST!$G$6:$G$1000,$F1232))
  )
)</f>
        <v/>
      </c>
      <c r="E1232" t="str" cm="1">
        <f t="array" ref="E1232">IF($F1232="","",INDEX(CUT_LIST!$H$6:$H$1000,$F1232))</f>
        <v/>
      </c>
      <c r="F1232" t="str" cm="1">
        <f t="array" ref="F1232">IFERROR(
  SMALL(
    IF(
      (TRIM(UPPER(CUT_LIST!$F$6:$F$1000))="YES")*(N(CUT_LIST!$G$6:$G$1000)&gt;0),
      ROW(CUT_LIST!$F$6:$F$1000)-ROW(CUT_LIST!$F$6)+1
    ),
    ROWS($F$7:F1232)
  ),
"")</f>
        <v/>
      </c>
    </row>
    <row r="1233" spans="1:6">
      <c r="A1233" t="str" cm="1">
        <f t="array" ref="A1233">IF($F1233="","",INDEX(CUT_LIST!$A$6:$A$1000,$F1233))</f>
        <v/>
      </c>
      <c r="B1233" t="str" cm="1">
        <f t="array" ref="B1233">IF($F1233="","",INDEX(CUT_LIST!$B$6:$B$1000,$F1233))</f>
        <v/>
      </c>
      <c r="C1233" t="str" cm="1">
        <f t="array" ref="C1233">IF($F1233="","",INDEX(CUT_LIST!$C$6:$C$1000,$F1233))</f>
        <v/>
      </c>
      <c r="D1233" t="str">
        <f>IF($F1233="","",
  MIN(
    INDEX(CUT_LIST!$D$6:$D$1000,$F1233),
    N(INDEX(CUT_LIST!$G$6:$G$1000,$F1233))
  )
)</f>
        <v/>
      </c>
      <c r="E1233" t="str" cm="1">
        <f t="array" ref="E1233">IF($F1233="","",INDEX(CUT_LIST!$H$6:$H$1000,$F1233))</f>
        <v/>
      </c>
      <c r="F1233" t="str" cm="1">
        <f t="array" ref="F1233">IFERROR(
  SMALL(
    IF(
      (TRIM(UPPER(CUT_LIST!$F$6:$F$1000))="YES")*(N(CUT_LIST!$G$6:$G$1000)&gt;0),
      ROW(CUT_LIST!$F$6:$F$1000)-ROW(CUT_LIST!$F$6)+1
    ),
    ROWS($F$7:F1233)
  ),
"")</f>
        <v/>
      </c>
    </row>
    <row r="1234" spans="1:6">
      <c r="A1234" t="str" cm="1">
        <f t="array" ref="A1234">IF($F1234="","",INDEX(CUT_LIST!$A$6:$A$1000,$F1234))</f>
        <v/>
      </c>
      <c r="B1234" t="str" cm="1">
        <f t="array" ref="B1234">IF($F1234="","",INDEX(CUT_LIST!$B$6:$B$1000,$F1234))</f>
        <v/>
      </c>
      <c r="C1234" t="str" cm="1">
        <f t="array" ref="C1234">IF($F1234="","",INDEX(CUT_LIST!$C$6:$C$1000,$F1234))</f>
        <v/>
      </c>
      <c r="D1234" t="str">
        <f>IF($F1234="","",
  MIN(
    INDEX(CUT_LIST!$D$6:$D$1000,$F1234),
    N(INDEX(CUT_LIST!$G$6:$G$1000,$F1234))
  )
)</f>
        <v/>
      </c>
      <c r="E1234" t="str" cm="1">
        <f t="array" ref="E1234">IF($F1234="","",INDEX(CUT_LIST!$H$6:$H$1000,$F1234))</f>
        <v/>
      </c>
      <c r="F1234" t="str" cm="1">
        <f t="array" ref="F1234">IFERROR(
  SMALL(
    IF(
      (TRIM(UPPER(CUT_LIST!$F$6:$F$1000))="YES")*(N(CUT_LIST!$G$6:$G$1000)&gt;0),
      ROW(CUT_LIST!$F$6:$F$1000)-ROW(CUT_LIST!$F$6)+1
    ),
    ROWS($F$7:F1234)
  ),
"")</f>
        <v/>
      </c>
    </row>
    <row r="1235" spans="1:6">
      <c r="A1235" t="str" cm="1">
        <f t="array" ref="A1235">IF($F1235="","",INDEX(CUT_LIST!$A$6:$A$1000,$F1235))</f>
        <v/>
      </c>
      <c r="B1235" t="str" cm="1">
        <f t="array" ref="B1235">IF($F1235="","",INDEX(CUT_LIST!$B$6:$B$1000,$F1235))</f>
        <v/>
      </c>
      <c r="C1235" t="str" cm="1">
        <f t="array" ref="C1235">IF($F1235="","",INDEX(CUT_LIST!$C$6:$C$1000,$F1235))</f>
        <v/>
      </c>
      <c r="D1235" t="str">
        <f>IF($F1235="","",
  MIN(
    INDEX(CUT_LIST!$D$6:$D$1000,$F1235),
    N(INDEX(CUT_LIST!$G$6:$G$1000,$F1235))
  )
)</f>
        <v/>
      </c>
      <c r="E1235" t="str" cm="1">
        <f t="array" ref="E1235">IF($F1235="","",INDEX(CUT_LIST!$H$6:$H$1000,$F1235))</f>
        <v/>
      </c>
      <c r="F1235" t="str" cm="1">
        <f t="array" ref="F1235">IFERROR(
  SMALL(
    IF(
      (TRIM(UPPER(CUT_LIST!$F$6:$F$1000))="YES")*(N(CUT_LIST!$G$6:$G$1000)&gt;0),
      ROW(CUT_LIST!$F$6:$F$1000)-ROW(CUT_LIST!$F$6)+1
    ),
    ROWS($F$7:F1235)
  ),
"")</f>
        <v/>
      </c>
    </row>
    <row r="1236" spans="1:6">
      <c r="A1236" t="str" cm="1">
        <f t="array" ref="A1236">IF($F1236="","",INDEX(CUT_LIST!$A$6:$A$1000,$F1236))</f>
        <v/>
      </c>
      <c r="B1236" t="str" cm="1">
        <f t="array" ref="B1236">IF($F1236="","",INDEX(CUT_LIST!$B$6:$B$1000,$F1236))</f>
        <v/>
      </c>
      <c r="C1236" t="str" cm="1">
        <f t="array" ref="C1236">IF($F1236="","",INDEX(CUT_LIST!$C$6:$C$1000,$F1236))</f>
        <v/>
      </c>
      <c r="D1236" t="str">
        <f>IF($F1236="","",
  MIN(
    INDEX(CUT_LIST!$D$6:$D$1000,$F1236),
    N(INDEX(CUT_LIST!$G$6:$G$1000,$F1236))
  )
)</f>
        <v/>
      </c>
      <c r="E1236" t="str" cm="1">
        <f t="array" ref="E1236">IF($F1236="","",INDEX(CUT_LIST!$H$6:$H$1000,$F1236))</f>
        <v/>
      </c>
      <c r="F1236" t="str" cm="1">
        <f t="array" ref="F1236">IFERROR(
  SMALL(
    IF(
      (TRIM(UPPER(CUT_LIST!$F$6:$F$1000))="YES")*(N(CUT_LIST!$G$6:$G$1000)&gt;0),
      ROW(CUT_LIST!$F$6:$F$1000)-ROW(CUT_LIST!$F$6)+1
    ),
    ROWS($F$7:F1236)
  ),
"")</f>
        <v/>
      </c>
    </row>
    <row r="1237" spans="1:6">
      <c r="A1237" t="str" cm="1">
        <f t="array" ref="A1237">IF($F1237="","",INDEX(CUT_LIST!$A$6:$A$1000,$F1237))</f>
        <v/>
      </c>
      <c r="B1237" t="str" cm="1">
        <f t="array" ref="B1237">IF($F1237="","",INDEX(CUT_LIST!$B$6:$B$1000,$F1237))</f>
        <v/>
      </c>
      <c r="C1237" t="str" cm="1">
        <f t="array" ref="C1237">IF($F1237="","",INDEX(CUT_LIST!$C$6:$C$1000,$F1237))</f>
        <v/>
      </c>
      <c r="D1237" t="str">
        <f>IF($F1237="","",
  MIN(
    INDEX(CUT_LIST!$D$6:$D$1000,$F1237),
    N(INDEX(CUT_LIST!$G$6:$G$1000,$F1237))
  )
)</f>
        <v/>
      </c>
      <c r="E1237" t="str" cm="1">
        <f t="array" ref="E1237">IF($F1237="","",INDEX(CUT_LIST!$H$6:$H$1000,$F1237))</f>
        <v/>
      </c>
      <c r="F1237" t="str" cm="1">
        <f t="array" ref="F1237">IFERROR(
  SMALL(
    IF(
      (TRIM(UPPER(CUT_LIST!$F$6:$F$1000))="YES")*(N(CUT_LIST!$G$6:$G$1000)&gt;0),
      ROW(CUT_LIST!$F$6:$F$1000)-ROW(CUT_LIST!$F$6)+1
    ),
    ROWS($F$7:F1237)
  ),
"")</f>
        <v/>
      </c>
    </row>
    <row r="1238" spans="1:6">
      <c r="A1238" t="str" cm="1">
        <f t="array" ref="A1238">IF($F1238="","",INDEX(CUT_LIST!$A$6:$A$1000,$F1238))</f>
        <v/>
      </c>
      <c r="B1238" t="str" cm="1">
        <f t="array" ref="B1238">IF($F1238="","",INDEX(CUT_LIST!$B$6:$B$1000,$F1238))</f>
        <v/>
      </c>
      <c r="C1238" t="str" cm="1">
        <f t="array" ref="C1238">IF($F1238="","",INDEX(CUT_LIST!$C$6:$C$1000,$F1238))</f>
        <v/>
      </c>
      <c r="D1238" t="str">
        <f>IF($F1238="","",
  MIN(
    INDEX(CUT_LIST!$D$6:$D$1000,$F1238),
    N(INDEX(CUT_LIST!$G$6:$G$1000,$F1238))
  )
)</f>
        <v/>
      </c>
      <c r="E1238" t="str" cm="1">
        <f t="array" ref="E1238">IF($F1238="","",INDEX(CUT_LIST!$H$6:$H$1000,$F1238))</f>
        <v/>
      </c>
      <c r="F1238" t="str" cm="1">
        <f t="array" ref="F1238">IFERROR(
  SMALL(
    IF(
      (TRIM(UPPER(CUT_LIST!$F$6:$F$1000))="YES")*(N(CUT_LIST!$G$6:$G$1000)&gt;0),
      ROW(CUT_LIST!$F$6:$F$1000)-ROW(CUT_LIST!$F$6)+1
    ),
    ROWS($F$7:F1238)
  ),
"")</f>
        <v/>
      </c>
    </row>
    <row r="1239" spans="1:6">
      <c r="A1239" t="str" cm="1">
        <f t="array" ref="A1239">IF($F1239="","",INDEX(CUT_LIST!$A$6:$A$1000,$F1239))</f>
        <v/>
      </c>
      <c r="B1239" t="str" cm="1">
        <f t="array" ref="B1239">IF($F1239="","",INDEX(CUT_LIST!$B$6:$B$1000,$F1239))</f>
        <v/>
      </c>
      <c r="C1239" t="str" cm="1">
        <f t="array" ref="C1239">IF($F1239="","",INDEX(CUT_LIST!$C$6:$C$1000,$F1239))</f>
        <v/>
      </c>
      <c r="D1239" t="str">
        <f>IF($F1239="","",
  MIN(
    INDEX(CUT_LIST!$D$6:$D$1000,$F1239),
    N(INDEX(CUT_LIST!$G$6:$G$1000,$F1239))
  )
)</f>
        <v/>
      </c>
      <c r="E1239" t="str" cm="1">
        <f t="array" ref="E1239">IF($F1239="","",INDEX(CUT_LIST!$H$6:$H$1000,$F1239))</f>
        <v/>
      </c>
      <c r="F1239" t="str" cm="1">
        <f t="array" ref="F1239">IFERROR(
  SMALL(
    IF(
      (TRIM(UPPER(CUT_LIST!$F$6:$F$1000))="YES")*(N(CUT_LIST!$G$6:$G$1000)&gt;0),
      ROW(CUT_LIST!$F$6:$F$1000)-ROW(CUT_LIST!$F$6)+1
    ),
    ROWS($F$7:F1239)
  ),
"")</f>
        <v/>
      </c>
    </row>
    <row r="1240" spans="1:6">
      <c r="A1240" t="str" cm="1">
        <f t="array" ref="A1240">IF($F1240="","",INDEX(CUT_LIST!$A$6:$A$1000,$F1240))</f>
        <v/>
      </c>
      <c r="B1240" t="str" cm="1">
        <f t="array" ref="B1240">IF($F1240="","",INDEX(CUT_LIST!$B$6:$B$1000,$F1240))</f>
        <v/>
      </c>
      <c r="C1240" t="str" cm="1">
        <f t="array" ref="C1240">IF($F1240="","",INDEX(CUT_LIST!$C$6:$C$1000,$F1240))</f>
        <v/>
      </c>
      <c r="D1240" t="str">
        <f>IF($F1240="","",
  MIN(
    INDEX(CUT_LIST!$D$6:$D$1000,$F1240),
    N(INDEX(CUT_LIST!$G$6:$G$1000,$F1240))
  )
)</f>
        <v/>
      </c>
      <c r="E1240" t="str" cm="1">
        <f t="array" ref="E1240">IF($F1240="","",INDEX(CUT_LIST!$H$6:$H$1000,$F1240))</f>
        <v/>
      </c>
      <c r="F1240" t="str" cm="1">
        <f t="array" ref="F1240">IFERROR(
  SMALL(
    IF(
      (TRIM(UPPER(CUT_LIST!$F$6:$F$1000))="YES")*(N(CUT_LIST!$G$6:$G$1000)&gt;0),
      ROW(CUT_LIST!$F$6:$F$1000)-ROW(CUT_LIST!$F$6)+1
    ),
    ROWS($F$7:F1240)
  ),
"")</f>
        <v/>
      </c>
    </row>
    <row r="1241" spans="1:6">
      <c r="A1241" t="str" cm="1">
        <f t="array" ref="A1241">IF($F1241="","",INDEX(CUT_LIST!$A$6:$A$1000,$F1241))</f>
        <v/>
      </c>
      <c r="B1241" t="str" cm="1">
        <f t="array" ref="B1241">IF($F1241="","",INDEX(CUT_LIST!$B$6:$B$1000,$F1241))</f>
        <v/>
      </c>
      <c r="C1241" t="str" cm="1">
        <f t="array" ref="C1241">IF($F1241="","",INDEX(CUT_LIST!$C$6:$C$1000,$F1241))</f>
        <v/>
      </c>
      <c r="D1241" t="str">
        <f>IF($F1241="","",
  MIN(
    INDEX(CUT_LIST!$D$6:$D$1000,$F1241),
    N(INDEX(CUT_LIST!$G$6:$G$1000,$F1241))
  )
)</f>
        <v/>
      </c>
      <c r="E1241" t="str" cm="1">
        <f t="array" ref="E1241">IF($F1241="","",INDEX(CUT_LIST!$H$6:$H$1000,$F1241))</f>
        <v/>
      </c>
      <c r="F1241" t="str" cm="1">
        <f t="array" ref="F1241">IFERROR(
  SMALL(
    IF(
      (TRIM(UPPER(CUT_LIST!$F$6:$F$1000))="YES")*(N(CUT_LIST!$G$6:$G$1000)&gt;0),
      ROW(CUT_LIST!$F$6:$F$1000)-ROW(CUT_LIST!$F$6)+1
    ),
    ROWS($F$7:F1241)
  ),
"")</f>
        <v/>
      </c>
    </row>
    <row r="1242" spans="1:6">
      <c r="A1242" t="str" cm="1">
        <f t="array" ref="A1242">IF($F1242="","",INDEX(CUT_LIST!$A$6:$A$1000,$F1242))</f>
        <v/>
      </c>
      <c r="B1242" t="str" cm="1">
        <f t="array" ref="B1242">IF($F1242="","",INDEX(CUT_LIST!$B$6:$B$1000,$F1242))</f>
        <v/>
      </c>
      <c r="C1242" t="str" cm="1">
        <f t="array" ref="C1242">IF($F1242="","",INDEX(CUT_LIST!$C$6:$C$1000,$F1242))</f>
        <v/>
      </c>
      <c r="D1242" t="str">
        <f>IF($F1242="","",
  MIN(
    INDEX(CUT_LIST!$D$6:$D$1000,$F1242),
    N(INDEX(CUT_LIST!$G$6:$G$1000,$F1242))
  )
)</f>
        <v/>
      </c>
      <c r="E1242" t="str" cm="1">
        <f t="array" ref="E1242">IF($F1242="","",INDEX(CUT_LIST!$H$6:$H$1000,$F1242))</f>
        <v/>
      </c>
      <c r="F1242" t="str" cm="1">
        <f t="array" ref="F1242">IFERROR(
  SMALL(
    IF(
      (TRIM(UPPER(CUT_LIST!$F$6:$F$1000))="YES")*(N(CUT_LIST!$G$6:$G$1000)&gt;0),
      ROW(CUT_LIST!$F$6:$F$1000)-ROW(CUT_LIST!$F$6)+1
    ),
    ROWS($F$7:F1242)
  ),
"")</f>
        <v/>
      </c>
    </row>
    <row r="1243" spans="1:6">
      <c r="A1243" t="str" cm="1">
        <f t="array" ref="A1243">IF($F1243="","",INDEX(CUT_LIST!$A$6:$A$1000,$F1243))</f>
        <v/>
      </c>
      <c r="B1243" t="str" cm="1">
        <f t="array" ref="B1243">IF($F1243="","",INDEX(CUT_LIST!$B$6:$B$1000,$F1243))</f>
        <v/>
      </c>
      <c r="C1243" t="str" cm="1">
        <f t="array" ref="C1243">IF($F1243="","",INDEX(CUT_LIST!$C$6:$C$1000,$F1243))</f>
        <v/>
      </c>
      <c r="D1243" t="str">
        <f>IF($F1243="","",
  MIN(
    INDEX(CUT_LIST!$D$6:$D$1000,$F1243),
    N(INDEX(CUT_LIST!$G$6:$G$1000,$F1243))
  )
)</f>
        <v/>
      </c>
      <c r="E1243" t="str" cm="1">
        <f t="array" ref="E1243">IF($F1243="","",INDEX(CUT_LIST!$H$6:$H$1000,$F1243))</f>
        <v/>
      </c>
      <c r="F1243" t="str" cm="1">
        <f t="array" ref="F1243">IFERROR(
  SMALL(
    IF(
      (TRIM(UPPER(CUT_LIST!$F$6:$F$1000))="YES")*(N(CUT_LIST!$G$6:$G$1000)&gt;0),
      ROW(CUT_LIST!$F$6:$F$1000)-ROW(CUT_LIST!$F$6)+1
    ),
    ROWS($F$7:F1243)
  ),
"")</f>
        <v/>
      </c>
    </row>
    <row r="1244" spans="1:6">
      <c r="A1244" t="str" cm="1">
        <f t="array" ref="A1244">IF($F1244="","",INDEX(CUT_LIST!$A$6:$A$1000,$F1244))</f>
        <v/>
      </c>
      <c r="B1244" t="str" cm="1">
        <f t="array" ref="B1244">IF($F1244="","",INDEX(CUT_LIST!$B$6:$B$1000,$F1244))</f>
        <v/>
      </c>
      <c r="C1244" t="str" cm="1">
        <f t="array" ref="C1244">IF($F1244="","",INDEX(CUT_LIST!$C$6:$C$1000,$F1244))</f>
        <v/>
      </c>
      <c r="D1244" t="str">
        <f>IF($F1244="","",
  MIN(
    INDEX(CUT_LIST!$D$6:$D$1000,$F1244),
    N(INDEX(CUT_LIST!$G$6:$G$1000,$F1244))
  )
)</f>
        <v/>
      </c>
      <c r="E1244" t="str" cm="1">
        <f t="array" ref="E1244">IF($F1244="","",INDEX(CUT_LIST!$H$6:$H$1000,$F1244))</f>
        <v/>
      </c>
      <c r="F1244" t="str" cm="1">
        <f t="array" ref="F1244">IFERROR(
  SMALL(
    IF(
      (TRIM(UPPER(CUT_LIST!$F$6:$F$1000))="YES")*(N(CUT_LIST!$G$6:$G$1000)&gt;0),
      ROW(CUT_LIST!$F$6:$F$1000)-ROW(CUT_LIST!$F$6)+1
    ),
    ROWS($F$7:F1244)
  ),
"")</f>
        <v/>
      </c>
    </row>
    <row r="1245" spans="1:6">
      <c r="A1245" t="str" cm="1">
        <f t="array" ref="A1245">IF($F1245="","",INDEX(CUT_LIST!$A$6:$A$1000,$F1245))</f>
        <v/>
      </c>
      <c r="B1245" t="str" cm="1">
        <f t="array" ref="B1245">IF($F1245="","",INDEX(CUT_LIST!$B$6:$B$1000,$F1245))</f>
        <v/>
      </c>
      <c r="C1245" t="str" cm="1">
        <f t="array" ref="C1245">IF($F1245="","",INDEX(CUT_LIST!$C$6:$C$1000,$F1245))</f>
        <v/>
      </c>
      <c r="D1245" t="str">
        <f>IF($F1245="","",
  MIN(
    INDEX(CUT_LIST!$D$6:$D$1000,$F1245),
    N(INDEX(CUT_LIST!$G$6:$G$1000,$F1245))
  )
)</f>
        <v/>
      </c>
      <c r="E1245" t="str" cm="1">
        <f t="array" ref="E1245">IF($F1245="","",INDEX(CUT_LIST!$H$6:$H$1000,$F1245))</f>
        <v/>
      </c>
      <c r="F1245" t="str" cm="1">
        <f t="array" ref="F1245">IFERROR(
  SMALL(
    IF(
      (TRIM(UPPER(CUT_LIST!$F$6:$F$1000))="YES")*(N(CUT_LIST!$G$6:$G$1000)&gt;0),
      ROW(CUT_LIST!$F$6:$F$1000)-ROW(CUT_LIST!$F$6)+1
    ),
    ROWS($F$7:F1245)
  ),
"")</f>
        <v/>
      </c>
    </row>
    <row r="1246" spans="1:6">
      <c r="A1246" t="str" cm="1">
        <f t="array" ref="A1246">IF($F1246="","",INDEX(CUT_LIST!$A$6:$A$1000,$F1246))</f>
        <v/>
      </c>
      <c r="B1246" t="str" cm="1">
        <f t="array" ref="B1246">IF($F1246="","",INDEX(CUT_LIST!$B$6:$B$1000,$F1246))</f>
        <v/>
      </c>
      <c r="C1246" t="str" cm="1">
        <f t="array" ref="C1246">IF($F1246="","",INDEX(CUT_LIST!$C$6:$C$1000,$F1246))</f>
        <v/>
      </c>
      <c r="D1246" t="str">
        <f>IF($F1246="","",
  MIN(
    INDEX(CUT_LIST!$D$6:$D$1000,$F1246),
    N(INDEX(CUT_LIST!$G$6:$G$1000,$F1246))
  )
)</f>
        <v/>
      </c>
      <c r="E1246" t="str" cm="1">
        <f t="array" ref="E1246">IF($F1246="","",INDEX(CUT_LIST!$H$6:$H$1000,$F1246))</f>
        <v/>
      </c>
      <c r="F1246" t="str" cm="1">
        <f t="array" ref="F1246">IFERROR(
  SMALL(
    IF(
      (TRIM(UPPER(CUT_LIST!$F$6:$F$1000))="YES")*(N(CUT_LIST!$G$6:$G$1000)&gt;0),
      ROW(CUT_LIST!$F$6:$F$1000)-ROW(CUT_LIST!$F$6)+1
    ),
    ROWS($F$7:F1246)
  ),
"")</f>
        <v/>
      </c>
    </row>
    <row r="1247" spans="1:6">
      <c r="A1247" t="str" cm="1">
        <f t="array" ref="A1247">IF($F1247="","",INDEX(CUT_LIST!$A$6:$A$1000,$F1247))</f>
        <v/>
      </c>
      <c r="B1247" t="str" cm="1">
        <f t="array" ref="B1247">IF($F1247="","",INDEX(CUT_LIST!$B$6:$B$1000,$F1247))</f>
        <v/>
      </c>
      <c r="C1247" t="str" cm="1">
        <f t="array" ref="C1247">IF($F1247="","",INDEX(CUT_LIST!$C$6:$C$1000,$F1247))</f>
        <v/>
      </c>
      <c r="D1247" t="str">
        <f>IF($F1247="","",
  MIN(
    INDEX(CUT_LIST!$D$6:$D$1000,$F1247),
    N(INDEX(CUT_LIST!$G$6:$G$1000,$F1247))
  )
)</f>
        <v/>
      </c>
      <c r="E1247" t="str" cm="1">
        <f t="array" ref="E1247">IF($F1247="","",INDEX(CUT_LIST!$H$6:$H$1000,$F1247))</f>
        <v/>
      </c>
      <c r="F1247" t="str" cm="1">
        <f t="array" ref="F1247">IFERROR(
  SMALL(
    IF(
      (TRIM(UPPER(CUT_LIST!$F$6:$F$1000))="YES")*(N(CUT_LIST!$G$6:$G$1000)&gt;0),
      ROW(CUT_LIST!$F$6:$F$1000)-ROW(CUT_LIST!$F$6)+1
    ),
    ROWS($F$7:F1247)
  ),
"")</f>
        <v/>
      </c>
    </row>
    <row r="1248" spans="1:6">
      <c r="A1248" t="str" cm="1">
        <f t="array" ref="A1248">IF($F1248="","",INDEX(CUT_LIST!$A$6:$A$1000,$F1248))</f>
        <v/>
      </c>
      <c r="B1248" t="str" cm="1">
        <f t="array" ref="B1248">IF($F1248="","",INDEX(CUT_LIST!$B$6:$B$1000,$F1248))</f>
        <v/>
      </c>
      <c r="C1248" t="str" cm="1">
        <f t="array" ref="C1248">IF($F1248="","",INDEX(CUT_LIST!$C$6:$C$1000,$F1248))</f>
        <v/>
      </c>
      <c r="D1248" t="str">
        <f>IF($F1248="","",
  MIN(
    INDEX(CUT_LIST!$D$6:$D$1000,$F1248),
    N(INDEX(CUT_LIST!$G$6:$G$1000,$F1248))
  )
)</f>
        <v/>
      </c>
      <c r="E1248" t="str" cm="1">
        <f t="array" ref="E1248">IF($F1248="","",INDEX(CUT_LIST!$H$6:$H$1000,$F1248))</f>
        <v/>
      </c>
      <c r="F1248" t="str" cm="1">
        <f t="array" ref="F1248">IFERROR(
  SMALL(
    IF(
      (TRIM(UPPER(CUT_LIST!$F$6:$F$1000))="YES")*(N(CUT_LIST!$G$6:$G$1000)&gt;0),
      ROW(CUT_LIST!$F$6:$F$1000)-ROW(CUT_LIST!$F$6)+1
    ),
    ROWS($F$7:F1248)
  ),
"")</f>
        <v/>
      </c>
    </row>
    <row r="1249" spans="1:6">
      <c r="A1249" t="str" cm="1">
        <f t="array" ref="A1249">IF($F1249="","",INDEX(CUT_LIST!$A$6:$A$1000,$F1249))</f>
        <v/>
      </c>
      <c r="B1249" t="str" cm="1">
        <f t="array" ref="B1249">IF($F1249="","",INDEX(CUT_LIST!$B$6:$B$1000,$F1249))</f>
        <v/>
      </c>
      <c r="C1249" t="str" cm="1">
        <f t="array" ref="C1249">IF($F1249="","",INDEX(CUT_LIST!$C$6:$C$1000,$F1249))</f>
        <v/>
      </c>
      <c r="D1249" t="str">
        <f>IF($F1249="","",
  MIN(
    INDEX(CUT_LIST!$D$6:$D$1000,$F1249),
    N(INDEX(CUT_LIST!$G$6:$G$1000,$F1249))
  )
)</f>
        <v/>
      </c>
      <c r="E1249" t="str" cm="1">
        <f t="array" ref="E1249">IF($F1249="","",INDEX(CUT_LIST!$H$6:$H$1000,$F1249))</f>
        <v/>
      </c>
      <c r="F1249" t="str" cm="1">
        <f t="array" ref="F1249">IFERROR(
  SMALL(
    IF(
      (TRIM(UPPER(CUT_LIST!$F$6:$F$1000))="YES")*(N(CUT_LIST!$G$6:$G$1000)&gt;0),
      ROW(CUT_LIST!$F$6:$F$1000)-ROW(CUT_LIST!$F$6)+1
    ),
    ROWS($F$7:F1249)
  ),
"")</f>
        <v/>
      </c>
    </row>
    <row r="1250" spans="1:6">
      <c r="A1250" t="str" cm="1">
        <f t="array" ref="A1250">IF($F1250="","",INDEX(CUT_LIST!$A$6:$A$1000,$F1250))</f>
        <v/>
      </c>
      <c r="B1250" t="str" cm="1">
        <f t="array" ref="B1250">IF($F1250="","",INDEX(CUT_LIST!$B$6:$B$1000,$F1250))</f>
        <v/>
      </c>
      <c r="C1250" t="str" cm="1">
        <f t="array" ref="C1250">IF($F1250="","",INDEX(CUT_LIST!$C$6:$C$1000,$F1250))</f>
        <v/>
      </c>
      <c r="D1250" t="str">
        <f>IF($F1250="","",
  MIN(
    INDEX(CUT_LIST!$D$6:$D$1000,$F1250),
    N(INDEX(CUT_LIST!$G$6:$G$1000,$F1250))
  )
)</f>
        <v/>
      </c>
      <c r="E1250" t="str" cm="1">
        <f t="array" ref="E1250">IF($F1250="","",INDEX(CUT_LIST!$H$6:$H$1000,$F1250))</f>
        <v/>
      </c>
      <c r="F1250" t="str" cm="1">
        <f t="array" ref="F1250">IFERROR(
  SMALL(
    IF(
      (TRIM(UPPER(CUT_LIST!$F$6:$F$1000))="YES")*(N(CUT_LIST!$G$6:$G$1000)&gt;0),
      ROW(CUT_LIST!$F$6:$F$1000)-ROW(CUT_LIST!$F$6)+1
    ),
    ROWS($F$7:F1250)
  ),
"")</f>
        <v/>
      </c>
    </row>
    <row r="1251" spans="1:6">
      <c r="A1251" t="str" cm="1">
        <f t="array" ref="A1251">IF($F1251="","",INDEX(CUT_LIST!$A$6:$A$1000,$F1251))</f>
        <v/>
      </c>
      <c r="B1251" t="str" cm="1">
        <f t="array" ref="B1251">IF($F1251="","",INDEX(CUT_LIST!$B$6:$B$1000,$F1251))</f>
        <v/>
      </c>
      <c r="C1251" t="str" cm="1">
        <f t="array" ref="C1251">IF($F1251="","",INDEX(CUT_LIST!$C$6:$C$1000,$F1251))</f>
        <v/>
      </c>
      <c r="D1251" t="str">
        <f>IF($F1251="","",
  MIN(
    INDEX(CUT_LIST!$D$6:$D$1000,$F1251),
    N(INDEX(CUT_LIST!$G$6:$G$1000,$F1251))
  )
)</f>
        <v/>
      </c>
      <c r="E1251" t="str" cm="1">
        <f t="array" ref="E1251">IF($F1251="","",INDEX(CUT_LIST!$H$6:$H$1000,$F1251))</f>
        <v/>
      </c>
      <c r="F1251" t="str" cm="1">
        <f t="array" ref="F1251">IFERROR(
  SMALL(
    IF(
      (TRIM(UPPER(CUT_LIST!$F$6:$F$1000))="YES")*(N(CUT_LIST!$G$6:$G$1000)&gt;0),
      ROW(CUT_LIST!$F$6:$F$1000)-ROW(CUT_LIST!$F$6)+1
    ),
    ROWS($F$7:F1251)
  ),
"")</f>
        <v/>
      </c>
    </row>
    <row r="1252" spans="1:6">
      <c r="A1252" t="str" cm="1">
        <f t="array" ref="A1252">IF($F1252="","",INDEX(CUT_LIST!$A$6:$A$1000,$F1252))</f>
        <v/>
      </c>
      <c r="B1252" t="str" cm="1">
        <f t="array" ref="B1252">IF($F1252="","",INDEX(CUT_LIST!$B$6:$B$1000,$F1252))</f>
        <v/>
      </c>
      <c r="C1252" t="str" cm="1">
        <f t="array" ref="C1252">IF($F1252="","",INDEX(CUT_LIST!$C$6:$C$1000,$F1252))</f>
        <v/>
      </c>
      <c r="D1252" t="str">
        <f>IF($F1252="","",
  MIN(
    INDEX(CUT_LIST!$D$6:$D$1000,$F1252),
    N(INDEX(CUT_LIST!$G$6:$G$1000,$F1252))
  )
)</f>
        <v/>
      </c>
      <c r="E1252" t="str" cm="1">
        <f t="array" ref="E1252">IF($F1252="","",INDEX(CUT_LIST!$H$6:$H$1000,$F1252))</f>
        <v/>
      </c>
      <c r="F1252" t="str" cm="1">
        <f t="array" ref="F1252">IFERROR(
  SMALL(
    IF(
      (TRIM(UPPER(CUT_LIST!$F$6:$F$1000))="YES")*(N(CUT_LIST!$G$6:$G$1000)&gt;0),
      ROW(CUT_LIST!$F$6:$F$1000)-ROW(CUT_LIST!$F$6)+1
    ),
    ROWS($F$7:F1252)
  ),
"")</f>
        <v/>
      </c>
    </row>
    <row r="1253" spans="1:6">
      <c r="A1253" t="str" cm="1">
        <f t="array" ref="A1253">IF($F1253="","",INDEX(CUT_LIST!$A$6:$A$1000,$F1253))</f>
        <v/>
      </c>
      <c r="B1253" t="str" cm="1">
        <f t="array" ref="B1253">IF($F1253="","",INDEX(CUT_LIST!$B$6:$B$1000,$F1253))</f>
        <v/>
      </c>
      <c r="C1253" t="str" cm="1">
        <f t="array" ref="C1253">IF($F1253="","",INDEX(CUT_LIST!$C$6:$C$1000,$F1253))</f>
        <v/>
      </c>
      <c r="D1253" t="str">
        <f>IF($F1253="","",
  MIN(
    INDEX(CUT_LIST!$D$6:$D$1000,$F1253),
    N(INDEX(CUT_LIST!$G$6:$G$1000,$F1253))
  )
)</f>
        <v/>
      </c>
      <c r="E1253" t="str" cm="1">
        <f t="array" ref="E1253">IF($F1253="","",INDEX(CUT_LIST!$H$6:$H$1000,$F1253))</f>
        <v/>
      </c>
      <c r="F1253" t="str" cm="1">
        <f t="array" ref="F1253">IFERROR(
  SMALL(
    IF(
      (TRIM(UPPER(CUT_LIST!$F$6:$F$1000))="YES")*(N(CUT_LIST!$G$6:$G$1000)&gt;0),
      ROW(CUT_LIST!$F$6:$F$1000)-ROW(CUT_LIST!$F$6)+1
    ),
    ROWS($F$7:F1253)
  ),
"")</f>
        <v/>
      </c>
    </row>
    <row r="1254" spans="1:6">
      <c r="A1254" t="str" cm="1">
        <f t="array" ref="A1254">IF($F1254="","",INDEX(CUT_LIST!$A$6:$A$1000,$F1254))</f>
        <v/>
      </c>
      <c r="B1254" t="str" cm="1">
        <f t="array" ref="B1254">IF($F1254="","",INDEX(CUT_LIST!$B$6:$B$1000,$F1254))</f>
        <v/>
      </c>
      <c r="C1254" t="str" cm="1">
        <f t="array" ref="C1254">IF($F1254="","",INDEX(CUT_LIST!$C$6:$C$1000,$F1254))</f>
        <v/>
      </c>
      <c r="D1254" t="str">
        <f>IF($F1254="","",
  MIN(
    INDEX(CUT_LIST!$D$6:$D$1000,$F1254),
    N(INDEX(CUT_LIST!$G$6:$G$1000,$F1254))
  )
)</f>
        <v/>
      </c>
      <c r="E1254" t="str" cm="1">
        <f t="array" ref="E1254">IF($F1254="","",INDEX(CUT_LIST!$H$6:$H$1000,$F1254))</f>
        <v/>
      </c>
      <c r="F1254" t="str" cm="1">
        <f t="array" ref="F1254">IFERROR(
  SMALL(
    IF(
      (TRIM(UPPER(CUT_LIST!$F$6:$F$1000))="YES")*(N(CUT_LIST!$G$6:$G$1000)&gt;0),
      ROW(CUT_LIST!$F$6:$F$1000)-ROW(CUT_LIST!$F$6)+1
    ),
    ROWS($F$7:F1254)
  ),
"")</f>
        <v/>
      </c>
    </row>
    <row r="1255" spans="1:6">
      <c r="A1255" t="str" cm="1">
        <f t="array" ref="A1255">IF($F1255="","",INDEX(CUT_LIST!$A$6:$A$1000,$F1255))</f>
        <v/>
      </c>
      <c r="B1255" t="str" cm="1">
        <f t="array" ref="B1255">IF($F1255="","",INDEX(CUT_LIST!$B$6:$B$1000,$F1255))</f>
        <v/>
      </c>
      <c r="C1255" t="str" cm="1">
        <f t="array" ref="C1255">IF($F1255="","",INDEX(CUT_LIST!$C$6:$C$1000,$F1255))</f>
        <v/>
      </c>
      <c r="D1255" t="str">
        <f>IF($F1255="","",
  MIN(
    INDEX(CUT_LIST!$D$6:$D$1000,$F1255),
    N(INDEX(CUT_LIST!$G$6:$G$1000,$F1255))
  )
)</f>
        <v/>
      </c>
      <c r="E1255" t="str" cm="1">
        <f t="array" ref="E1255">IF($F1255="","",INDEX(CUT_LIST!$H$6:$H$1000,$F1255))</f>
        <v/>
      </c>
      <c r="F1255" t="str" cm="1">
        <f t="array" ref="F1255">IFERROR(
  SMALL(
    IF(
      (TRIM(UPPER(CUT_LIST!$F$6:$F$1000))="YES")*(N(CUT_LIST!$G$6:$G$1000)&gt;0),
      ROW(CUT_LIST!$F$6:$F$1000)-ROW(CUT_LIST!$F$6)+1
    ),
    ROWS($F$7:F1255)
  ),
"")</f>
        <v/>
      </c>
    </row>
    <row r="1256" spans="1:6">
      <c r="A1256" t="str" cm="1">
        <f t="array" ref="A1256">IF($F1256="","",INDEX(CUT_LIST!$A$6:$A$1000,$F1256))</f>
        <v/>
      </c>
      <c r="B1256" t="str" cm="1">
        <f t="array" ref="B1256">IF($F1256="","",INDEX(CUT_LIST!$B$6:$B$1000,$F1256))</f>
        <v/>
      </c>
      <c r="C1256" t="str" cm="1">
        <f t="array" ref="C1256">IF($F1256="","",INDEX(CUT_LIST!$C$6:$C$1000,$F1256))</f>
        <v/>
      </c>
      <c r="D1256" t="str">
        <f>IF($F1256="","",
  MIN(
    INDEX(CUT_LIST!$D$6:$D$1000,$F1256),
    N(INDEX(CUT_LIST!$G$6:$G$1000,$F1256))
  )
)</f>
        <v/>
      </c>
      <c r="E1256" t="str" cm="1">
        <f t="array" ref="E1256">IF($F1256="","",INDEX(CUT_LIST!$H$6:$H$1000,$F1256))</f>
        <v/>
      </c>
      <c r="F1256" t="str" cm="1">
        <f t="array" ref="F1256">IFERROR(
  SMALL(
    IF(
      (TRIM(UPPER(CUT_LIST!$F$6:$F$1000))="YES")*(N(CUT_LIST!$G$6:$G$1000)&gt;0),
      ROW(CUT_LIST!$F$6:$F$1000)-ROW(CUT_LIST!$F$6)+1
    ),
    ROWS($F$7:F1256)
  ),
"")</f>
        <v/>
      </c>
    </row>
    <row r="1257" spans="1:6">
      <c r="A1257" t="str" cm="1">
        <f t="array" ref="A1257">IF($F1257="","",INDEX(CUT_LIST!$A$6:$A$1000,$F1257))</f>
        <v/>
      </c>
      <c r="B1257" t="str" cm="1">
        <f t="array" ref="B1257">IF($F1257="","",INDEX(CUT_LIST!$B$6:$B$1000,$F1257))</f>
        <v/>
      </c>
      <c r="C1257" t="str" cm="1">
        <f t="array" ref="C1257">IF($F1257="","",INDEX(CUT_LIST!$C$6:$C$1000,$F1257))</f>
        <v/>
      </c>
      <c r="D1257" t="str">
        <f>IF($F1257="","",
  MIN(
    INDEX(CUT_LIST!$D$6:$D$1000,$F1257),
    N(INDEX(CUT_LIST!$G$6:$G$1000,$F1257))
  )
)</f>
        <v/>
      </c>
      <c r="E1257" t="str" cm="1">
        <f t="array" ref="E1257">IF($F1257="","",INDEX(CUT_LIST!$H$6:$H$1000,$F1257))</f>
        <v/>
      </c>
      <c r="F1257" t="str" cm="1">
        <f t="array" ref="F1257">IFERROR(
  SMALL(
    IF(
      (TRIM(UPPER(CUT_LIST!$F$6:$F$1000))="YES")*(N(CUT_LIST!$G$6:$G$1000)&gt;0),
      ROW(CUT_LIST!$F$6:$F$1000)-ROW(CUT_LIST!$F$6)+1
    ),
    ROWS($F$7:F1257)
  ),
"")</f>
        <v/>
      </c>
    </row>
    <row r="1258" spans="1:6">
      <c r="A1258" t="str" cm="1">
        <f t="array" ref="A1258">IF($F1258="","",INDEX(CUT_LIST!$A$6:$A$1000,$F1258))</f>
        <v/>
      </c>
      <c r="B1258" t="str" cm="1">
        <f t="array" ref="B1258">IF($F1258="","",INDEX(CUT_LIST!$B$6:$B$1000,$F1258))</f>
        <v/>
      </c>
      <c r="C1258" t="str" cm="1">
        <f t="array" ref="C1258">IF($F1258="","",INDEX(CUT_LIST!$C$6:$C$1000,$F1258))</f>
        <v/>
      </c>
      <c r="D1258" t="str">
        <f>IF($F1258="","",
  MIN(
    INDEX(CUT_LIST!$D$6:$D$1000,$F1258),
    N(INDEX(CUT_LIST!$G$6:$G$1000,$F1258))
  )
)</f>
        <v/>
      </c>
      <c r="E1258" t="str" cm="1">
        <f t="array" ref="E1258">IF($F1258="","",INDEX(CUT_LIST!$H$6:$H$1000,$F1258))</f>
        <v/>
      </c>
      <c r="F1258" t="str" cm="1">
        <f t="array" ref="F1258">IFERROR(
  SMALL(
    IF(
      (TRIM(UPPER(CUT_LIST!$F$6:$F$1000))="YES")*(N(CUT_LIST!$G$6:$G$1000)&gt;0),
      ROW(CUT_LIST!$F$6:$F$1000)-ROW(CUT_LIST!$F$6)+1
    ),
    ROWS($F$7:F1258)
  ),
"")</f>
        <v/>
      </c>
    </row>
    <row r="1259" spans="1:6">
      <c r="A1259" t="str" cm="1">
        <f t="array" ref="A1259">IF($F1259="","",INDEX(CUT_LIST!$A$6:$A$1000,$F1259))</f>
        <v/>
      </c>
      <c r="B1259" t="str" cm="1">
        <f t="array" ref="B1259">IF($F1259="","",INDEX(CUT_LIST!$B$6:$B$1000,$F1259))</f>
        <v/>
      </c>
      <c r="C1259" t="str" cm="1">
        <f t="array" ref="C1259">IF($F1259="","",INDEX(CUT_LIST!$C$6:$C$1000,$F1259))</f>
        <v/>
      </c>
      <c r="D1259" t="str">
        <f>IF($F1259="","",
  MIN(
    INDEX(CUT_LIST!$D$6:$D$1000,$F1259),
    N(INDEX(CUT_LIST!$G$6:$G$1000,$F1259))
  )
)</f>
        <v/>
      </c>
      <c r="E1259" t="str" cm="1">
        <f t="array" ref="E1259">IF($F1259="","",INDEX(CUT_LIST!$H$6:$H$1000,$F1259))</f>
        <v/>
      </c>
      <c r="F1259" t="str" cm="1">
        <f t="array" ref="F1259">IFERROR(
  SMALL(
    IF(
      (TRIM(UPPER(CUT_LIST!$F$6:$F$1000))="YES")*(N(CUT_LIST!$G$6:$G$1000)&gt;0),
      ROW(CUT_LIST!$F$6:$F$1000)-ROW(CUT_LIST!$F$6)+1
    ),
    ROWS($F$7:F1259)
  ),
"")</f>
        <v/>
      </c>
    </row>
    <row r="1260" spans="1:6">
      <c r="A1260" t="str" cm="1">
        <f t="array" ref="A1260">IF($F1260="","",INDEX(CUT_LIST!$A$6:$A$1000,$F1260))</f>
        <v/>
      </c>
      <c r="B1260" t="str" cm="1">
        <f t="array" ref="B1260">IF($F1260="","",INDEX(CUT_LIST!$B$6:$B$1000,$F1260))</f>
        <v/>
      </c>
      <c r="C1260" t="str" cm="1">
        <f t="array" ref="C1260">IF($F1260="","",INDEX(CUT_LIST!$C$6:$C$1000,$F1260))</f>
        <v/>
      </c>
      <c r="D1260" t="str">
        <f>IF($F1260="","",
  MIN(
    INDEX(CUT_LIST!$D$6:$D$1000,$F1260),
    N(INDEX(CUT_LIST!$G$6:$G$1000,$F1260))
  )
)</f>
        <v/>
      </c>
      <c r="E1260" t="str" cm="1">
        <f t="array" ref="E1260">IF($F1260="","",INDEX(CUT_LIST!$H$6:$H$1000,$F1260))</f>
        <v/>
      </c>
      <c r="F1260" t="str" cm="1">
        <f t="array" ref="F1260">IFERROR(
  SMALL(
    IF(
      (TRIM(UPPER(CUT_LIST!$F$6:$F$1000))="YES")*(N(CUT_LIST!$G$6:$G$1000)&gt;0),
      ROW(CUT_LIST!$F$6:$F$1000)-ROW(CUT_LIST!$F$6)+1
    ),
    ROWS($F$7:F1260)
  ),
"")</f>
        <v/>
      </c>
    </row>
    <row r="1261" spans="1:6">
      <c r="A1261" t="str" cm="1">
        <f t="array" ref="A1261">IF($F1261="","",INDEX(CUT_LIST!$A$6:$A$1000,$F1261))</f>
        <v/>
      </c>
      <c r="B1261" t="str" cm="1">
        <f t="array" ref="B1261">IF($F1261="","",INDEX(CUT_LIST!$B$6:$B$1000,$F1261))</f>
        <v/>
      </c>
      <c r="C1261" t="str" cm="1">
        <f t="array" ref="C1261">IF($F1261="","",INDEX(CUT_LIST!$C$6:$C$1000,$F1261))</f>
        <v/>
      </c>
      <c r="D1261" t="str">
        <f>IF($F1261="","",
  MIN(
    INDEX(CUT_LIST!$D$6:$D$1000,$F1261),
    N(INDEX(CUT_LIST!$G$6:$G$1000,$F1261))
  )
)</f>
        <v/>
      </c>
      <c r="E1261" t="str" cm="1">
        <f t="array" ref="E1261">IF($F1261="","",INDEX(CUT_LIST!$H$6:$H$1000,$F1261))</f>
        <v/>
      </c>
      <c r="F1261" t="str" cm="1">
        <f t="array" ref="F1261">IFERROR(
  SMALL(
    IF(
      (TRIM(UPPER(CUT_LIST!$F$6:$F$1000))="YES")*(N(CUT_LIST!$G$6:$G$1000)&gt;0),
      ROW(CUT_LIST!$F$6:$F$1000)-ROW(CUT_LIST!$F$6)+1
    ),
    ROWS($F$7:F1261)
  ),
"")</f>
        <v/>
      </c>
    </row>
    <row r="1262" spans="1:6">
      <c r="A1262" t="str" cm="1">
        <f t="array" ref="A1262">IF($F1262="","",INDEX(CUT_LIST!$A$6:$A$1000,$F1262))</f>
        <v/>
      </c>
      <c r="B1262" t="str" cm="1">
        <f t="array" ref="B1262">IF($F1262="","",INDEX(CUT_LIST!$B$6:$B$1000,$F1262))</f>
        <v/>
      </c>
      <c r="C1262" t="str" cm="1">
        <f t="array" ref="C1262">IF($F1262="","",INDEX(CUT_LIST!$C$6:$C$1000,$F1262))</f>
        <v/>
      </c>
      <c r="D1262" t="str">
        <f>IF($F1262="","",
  MIN(
    INDEX(CUT_LIST!$D$6:$D$1000,$F1262),
    N(INDEX(CUT_LIST!$G$6:$G$1000,$F1262))
  )
)</f>
        <v/>
      </c>
      <c r="E1262" t="str" cm="1">
        <f t="array" ref="E1262">IF($F1262="","",INDEX(CUT_LIST!$H$6:$H$1000,$F1262))</f>
        <v/>
      </c>
      <c r="F1262" t="str" cm="1">
        <f t="array" ref="F1262">IFERROR(
  SMALL(
    IF(
      (TRIM(UPPER(CUT_LIST!$F$6:$F$1000))="YES")*(N(CUT_LIST!$G$6:$G$1000)&gt;0),
      ROW(CUT_LIST!$F$6:$F$1000)-ROW(CUT_LIST!$F$6)+1
    ),
    ROWS($F$7:F1262)
  ),
"")</f>
        <v/>
      </c>
    </row>
    <row r="1263" spans="1:6">
      <c r="A1263" t="str" cm="1">
        <f t="array" ref="A1263">IF($F1263="","",INDEX(CUT_LIST!$A$6:$A$1000,$F1263))</f>
        <v/>
      </c>
      <c r="B1263" t="str" cm="1">
        <f t="array" ref="B1263">IF($F1263="","",INDEX(CUT_LIST!$B$6:$B$1000,$F1263))</f>
        <v/>
      </c>
      <c r="C1263" t="str" cm="1">
        <f t="array" ref="C1263">IF($F1263="","",INDEX(CUT_LIST!$C$6:$C$1000,$F1263))</f>
        <v/>
      </c>
      <c r="D1263" t="str">
        <f>IF($F1263="","",
  MIN(
    INDEX(CUT_LIST!$D$6:$D$1000,$F1263),
    N(INDEX(CUT_LIST!$G$6:$G$1000,$F1263))
  )
)</f>
        <v/>
      </c>
      <c r="E1263" t="str" cm="1">
        <f t="array" ref="E1263">IF($F1263="","",INDEX(CUT_LIST!$H$6:$H$1000,$F1263))</f>
        <v/>
      </c>
      <c r="F1263" t="str" cm="1">
        <f t="array" ref="F1263">IFERROR(
  SMALL(
    IF(
      (TRIM(UPPER(CUT_LIST!$F$6:$F$1000))="YES")*(N(CUT_LIST!$G$6:$G$1000)&gt;0),
      ROW(CUT_LIST!$F$6:$F$1000)-ROW(CUT_LIST!$F$6)+1
    ),
    ROWS($F$7:F1263)
  ),
"")</f>
        <v/>
      </c>
    </row>
    <row r="1264" spans="1:6">
      <c r="A1264" t="str" cm="1">
        <f t="array" ref="A1264">IF($F1264="","",INDEX(CUT_LIST!$A$6:$A$1000,$F1264))</f>
        <v/>
      </c>
      <c r="B1264" t="str" cm="1">
        <f t="array" ref="B1264">IF($F1264="","",INDEX(CUT_LIST!$B$6:$B$1000,$F1264))</f>
        <v/>
      </c>
      <c r="C1264" t="str" cm="1">
        <f t="array" ref="C1264">IF($F1264="","",INDEX(CUT_LIST!$C$6:$C$1000,$F1264))</f>
        <v/>
      </c>
      <c r="D1264" t="str">
        <f>IF($F1264="","",
  MIN(
    INDEX(CUT_LIST!$D$6:$D$1000,$F1264),
    N(INDEX(CUT_LIST!$G$6:$G$1000,$F1264))
  )
)</f>
        <v/>
      </c>
      <c r="E1264" t="str" cm="1">
        <f t="array" ref="E1264">IF($F1264="","",INDEX(CUT_LIST!$H$6:$H$1000,$F1264))</f>
        <v/>
      </c>
      <c r="F1264" t="str" cm="1">
        <f t="array" ref="F1264">IFERROR(
  SMALL(
    IF(
      (TRIM(UPPER(CUT_LIST!$F$6:$F$1000))="YES")*(N(CUT_LIST!$G$6:$G$1000)&gt;0),
      ROW(CUT_LIST!$F$6:$F$1000)-ROW(CUT_LIST!$F$6)+1
    ),
    ROWS($F$7:F1264)
  ),
"")</f>
        <v/>
      </c>
    </row>
    <row r="1265" spans="1:6">
      <c r="A1265" t="str" cm="1">
        <f t="array" ref="A1265">IF($F1265="","",INDEX(CUT_LIST!$A$6:$A$1000,$F1265))</f>
        <v/>
      </c>
      <c r="B1265" t="str" cm="1">
        <f t="array" ref="B1265">IF($F1265="","",INDEX(CUT_LIST!$B$6:$B$1000,$F1265))</f>
        <v/>
      </c>
      <c r="C1265" t="str" cm="1">
        <f t="array" ref="C1265">IF($F1265="","",INDEX(CUT_LIST!$C$6:$C$1000,$F1265))</f>
        <v/>
      </c>
      <c r="D1265" t="str">
        <f>IF($F1265="","",
  MIN(
    INDEX(CUT_LIST!$D$6:$D$1000,$F1265),
    N(INDEX(CUT_LIST!$G$6:$G$1000,$F1265))
  )
)</f>
        <v/>
      </c>
      <c r="E1265" t="str" cm="1">
        <f t="array" ref="E1265">IF($F1265="","",INDEX(CUT_LIST!$H$6:$H$1000,$F1265))</f>
        <v/>
      </c>
      <c r="F1265" t="str" cm="1">
        <f t="array" ref="F1265">IFERROR(
  SMALL(
    IF(
      (TRIM(UPPER(CUT_LIST!$F$6:$F$1000))="YES")*(N(CUT_LIST!$G$6:$G$1000)&gt;0),
      ROW(CUT_LIST!$F$6:$F$1000)-ROW(CUT_LIST!$F$6)+1
    ),
    ROWS($F$7:F1265)
  ),
"")</f>
        <v/>
      </c>
    </row>
    <row r="1266" spans="1:6">
      <c r="A1266" t="str" cm="1">
        <f t="array" ref="A1266">IF($F1266="","",INDEX(CUT_LIST!$A$6:$A$1000,$F1266))</f>
        <v/>
      </c>
      <c r="B1266" t="str" cm="1">
        <f t="array" ref="B1266">IF($F1266="","",INDEX(CUT_LIST!$B$6:$B$1000,$F1266))</f>
        <v/>
      </c>
      <c r="C1266" t="str" cm="1">
        <f t="array" ref="C1266">IF($F1266="","",INDEX(CUT_LIST!$C$6:$C$1000,$F1266))</f>
        <v/>
      </c>
      <c r="D1266" t="str">
        <f>IF($F1266="","",
  MIN(
    INDEX(CUT_LIST!$D$6:$D$1000,$F1266),
    N(INDEX(CUT_LIST!$G$6:$G$1000,$F1266))
  )
)</f>
        <v/>
      </c>
      <c r="E1266" t="str" cm="1">
        <f t="array" ref="E1266">IF($F1266="","",INDEX(CUT_LIST!$H$6:$H$1000,$F1266))</f>
        <v/>
      </c>
      <c r="F1266" t="str" cm="1">
        <f t="array" ref="F1266">IFERROR(
  SMALL(
    IF(
      (TRIM(UPPER(CUT_LIST!$F$6:$F$1000))="YES")*(N(CUT_LIST!$G$6:$G$1000)&gt;0),
      ROW(CUT_LIST!$F$6:$F$1000)-ROW(CUT_LIST!$F$6)+1
    ),
    ROWS($F$7:F1266)
  ),
"")</f>
        <v/>
      </c>
    </row>
    <row r="1267" spans="1:6">
      <c r="A1267" t="str" cm="1">
        <f t="array" ref="A1267">IF($F1267="","",INDEX(CUT_LIST!$A$6:$A$1000,$F1267))</f>
        <v/>
      </c>
      <c r="B1267" t="str" cm="1">
        <f t="array" ref="B1267">IF($F1267="","",INDEX(CUT_LIST!$B$6:$B$1000,$F1267))</f>
        <v/>
      </c>
      <c r="C1267" t="str" cm="1">
        <f t="array" ref="C1267">IF($F1267="","",INDEX(CUT_LIST!$C$6:$C$1000,$F1267))</f>
        <v/>
      </c>
      <c r="D1267" t="str">
        <f>IF($F1267="","",
  MIN(
    INDEX(CUT_LIST!$D$6:$D$1000,$F1267),
    N(INDEX(CUT_LIST!$G$6:$G$1000,$F1267))
  )
)</f>
        <v/>
      </c>
      <c r="E1267" t="str" cm="1">
        <f t="array" ref="E1267">IF($F1267="","",INDEX(CUT_LIST!$H$6:$H$1000,$F1267))</f>
        <v/>
      </c>
      <c r="F1267" t="str" cm="1">
        <f t="array" ref="F1267">IFERROR(
  SMALL(
    IF(
      (TRIM(UPPER(CUT_LIST!$F$6:$F$1000))="YES")*(N(CUT_LIST!$G$6:$G$1000)&gt;0),
      ROW(CUT_LIST!$F$6:$F$1000)-ROW(CUT_LIST!$F$6)+1
    ),
    ROWS($F$7:F1267)
  ),
"")</f>
        <v/>
      </c>
    </row>
    <row r="1268" spans="1:6">
      <c r="A1268" t="str" cm="1">
        <f t="array" ref="A1268">IF($F1268="","",INDEX(CUT_LIST!$A$6:$A$1000,$F1268))</f>
        <v/>
      </c>
      <c r="B1268" t="str" cm="1">
        <f t="array" ref="B1268">IF($F1268="","",INDEX(CUT_LIST!$B$6:$B$1000,$F1268))</f>
        <v/>
      </c>
      <c r="C1268" t="str" cm="1">
        <f t="array" ref="C1268">IF($F1268="","",INDEX(CUT_LIST!$C$6:$C$1000,$F1268))</f>
        <v/>
      </c>
      <c r="D1268" t="str">
        <f>IF($F1268="","",
  MIN(
    INDEX(CUT_LIST!$D$6:$D$1000,$F1268),
    N(INDEX(CUT_LIST!$G$6:$G$1000,$F1268))
  )
)</f>
        <v/>
      </c>
      <c r="E1268" t="str" cm="1">
        <f t="array" ref="E1268">IF($F1268="","",INDEX(CUT_LIST!$H$6:$H$1000,$F1268))</f>
        <v/>
      </c>
      <c r="F1268" t="str" cm="1">
        <f t="array" ref="F1268">IFERROR(
  SMALL(
    IF(
      (TRIM(UPPER(CUT_LIST!$F$6:$F$1000))="YES")*(N(CUT_LIST!$G$6:$G$1000)&gt;0),
      ROW(CUT_LIST!$F$6:$F$1000)-ROW(CUT_LIST!$F$6)+1
    ),
    ROWS($F$7:F1268)
  ),
"")</f>
        <v/>
      </c>
    </row>
    <row r="1269" spans="1:6">
      <c r="A1269" t="str" cm="1">
        <f t="array" ref="A1269">IF($F1269="","",INDEX(CUT_LIST!$A$6:$A$1000,$F1269))</f>
        <v/>
      </c>
      <c r="B1269" t="str" cm="1">
        <f t="array" ref="B1269">IF($F1269="","",INDEX(CUT_LIST!$B$6:$B$1000,$F1269))</f>
        <v/>
      </c>
      <c r="C1269" t="str" cm="1">
        <f t="array" ref="C1269">IF($F1269="","",INDEX(CUT_LIST!$C$6:$C$1000,$F1269))</f>
        <v/>
      </c>
      <c r="D1269" t="str">
        <f>IF($F1269="","",
  MIN(
    INDEX(CUT_LIST!$D$6:$D$1000,$F1269),
    N(INDEX(CUT_LIST!$G$6:$G$1000,$F1269))
  )
)</f>
        <v/>
      </c>
      <c r="E1269" t="str" cm="1">
        <f t="array" ref="E1269">IF($F1269="","",INDEX(CUT_LIST!$H$6:$H$1000,$F1269))</f>
        <v/>
      </c>
      <c r="F1269" t="str" cm="1">
        <f t="array" ref="F1269">IFERROR(
  SMALL(
    IF(
      (TRIM(UPPER(CUT_LIST!$F$6:$F$1000))="YES")*(N(CUT_LIST!$G$6:$G$1000)&gt;0),
      ROW(CUT_LIST!$F$6:$F$1000)-ROW(CUT_LIST!$F$6)+1
    ),
    ROWS($F$7:F1269)
  ),
"")</f>
        <v/>
      </c>
    </row>
    <row r="1270" spans="1:6">
      <c r="A1270" t="str" cm="1">
        <f t="array" ref="A1270">IF($F1270="","",INDEX(CUT_LIST!$A$6:$A$1000,$F1270))</f>
        <v/>
      </c>
      <c r="B1270" t="str" cm="1">
        <f t="array" ref="B1270">IF($F1270="","",INDEX(CUT_LIST!$B$6:$B$1000,$F1270))</f>
        <v/>
      </c>
      <c r="C1270" t="str" cm="1">
        <f t="array" ref="C1270">IF($F1270="","",INDEX(CUT_LIST!$C$6:$C$1000,$F1270))</f>
        <v/>
      </c>
      <c r="D1270" t="str">
        <f>IF($F1270="","",
  MIN(
    INDEX(CUT_LIST!$D$6:$D$1000,$F1270),
    N(INDEX(CUT_LIST!$G$6:$G$1000,$F1270))
  )
)</f>
        <v/>
      </c>
      <c r="E1270" t="str" cm="1">
        <f t="array" ref="E1270">IF($F1270="","",INDEX(CUT_LIST!$H$6:$H$1000,$F1270))</f>
        <v/>
      </c>
      <c r="F1270" t="str" cm="1">
        <f t="array" ref="F1270">IFERROR(
  SMALL(
    IF(
      (TRIM(UPPER(CUT_LIST!$F$6:$F$1000))="YES")*(N(CUT_LIST!$G$6:$G$1000)&gt;0),
      ROW(CUT_LIST!$F$6:$F$1000)-ROW(CUT_LIST!$F$6)+1
    ),
    ROWS($F$7:F1270)
  ),
"")</f>
        <v/>
      </c>
    </row>
    <row r="1271" spans="1:6">
      <c r="A1271" t="str" cm="1">
        <f t="array" ref="A1271">IF($F1271="","",INDEX(CUT_LIST!$A$6:$A$1000,$F1271))</f>
        <v/>
      </c>
      <c r="B1271" t="str" cm="1">
        <f t="array" ref="B1271">IF($F1271="","",INDEX(CUT_LIST!$B$6:$B$1000,$F1271))</f>
        <v/>
      </c>
      <c r="C1271" t="str" cm="1">
        <f t="array" ref="C1271">IF($F1271="","",INDEX(CUT_LIST!$C$6:$C$1000,$F1271))</f>
        <v/>
      </c>
      <c r="D1271" t="str">
        <f>IF($F1271="","",
  MIN(
    INDEX(CUT_LIST!$D$6:$D$1000,$F1271),
    N(INDEX(CUT_LIST!$G$6:$G$1000,$F1271))
  )
)</f>
        <v/>
      </c>
      <c r="E1271" t="str" cm="1">
        <f t="array" ref="E1271">IF($F1271="","",INDEX(CUT_LIST!$H$6:$H$1000,$F1271))</f>
        <v/>
      </c>
      <c r="F1271" t="str" cm="1">
        <f t="array" ref="F1271">IFERROR(
  SMALL(
    IF(
      (TRIM(UPPER(CUT_LIST!$F$6:$F$1000))="YES")*(N(CUT_LIST!$G$6:$G$1000)&gt;0),
      ROW(CUT_LIST!$F$6:$F$1000)-ROW(CUT_LIST!$F$6)+1
    ),
    ROWS($F$7:F1271)
  ),
"")</f>
        <v/>
      </c>
    </row>
    <row r="1272" spans="1:6">
      <c r="A1272" t="str" cm="1">
        <f t="array" ref="A1272">IF($F1272="","",INDEX(CUT_LIST!$A$6:$A$1000,$F1272))</f>
        <v/>
      </c>
      <c r="B1272" t="str" cm="1">
        <f t="array" ref="B1272">IF($F1272="","",INDEX(CUT_LIST!$B$6:$B$1000,$F1272))</f>
        <v/>
      </c>
      <c r="C1272" t="str" cm="1">
        <f t="array" ref="C1272">IF($F1272="","",INDEX(CUT_LIST!$C$6:$C$1000,$F1272))</f>
        <v/>
      </c>
      <c r="D1272" t="str">
        <f>IF($F1272="","",
  MIN(
    INDEX(CUT_LIST!$D$6:$D$1000,$F1272),
    N(INDEX(CUT_LIST!$G$6:$G$1000,$F1272))
  )
)</f>
        <v/>
      </c>
      <c r="E1272" t="str" cm="1">
        <f t="array" ref="E1272">IF($F1272="","",INDEX(CUT_LIST!$H$6:$H$1000,$F1272))</f>
        <v/>
      </c>
      <c r="F1272" t="str" cm="1">
        <f t="array" ref="F1272">IFERROR(
  SMALL(
    IF(
      (TRIM(UPPER(CUT_LIST!$F$6:$F$1000))="YES")*(N(CUT_LIST!$G$6:$G$1000)&gt;0),
      ROW(CUT_LIST!$F$6:$F$1000)-ROW(CUT_LIST!$F$6)+1
    ),
    ROWS($F$7:F1272)
  ),
"")</f>
        <v/>
      </c>
    </row>
    <row r="1273" spans="1:6">
      <c r="A1273" t="str" cm="1">
        <f t="array" ref="A1273">IF($F1273="","",INDEX(CUT_LIST!$A$6:$A$1000,$F1273))</f>
        <v/>
      </c>
      <c r="B1273" t="str" cm="1">
        <f t="array" ref="B1273">IF($F1273="","",INDEX(CUT_LIST!$B$6:$B$1000,$F1273))</f>
        <v/>
      </c>
      <c r="C1273" t="str" cm="1">
        <f t="array" ref="C1273">IF($F1273="","",INDEX(CUT_LIST!$C$6:$C$1000,$F1273))</f>
        <v/>
      </c>
      <c r="D1273" t="str">
        <f>IF($F1273="","",
  MIN(
    INDEX(CUT_LIST!$D$6:$D$1000,$F1273),
    N(INDEX(CUT_LIST!$G$6:$G$1000,$F1273))
  )
)</f>
        <v/>
      </c>
      <c r="E1273" t="str" cm="1">
        <f t="array" ref="E1273">IF($F1273="","",INDEX(CUT_LIST!$H$6:$H$1000,$F1273))</f>
        <v/>
      </c>
      <c r="F1273" t="str" cm="1">
        <f t="array" ref="F1273">IFERROR(
  SMALL(
    IF(
      (TRIM(UPPER(CUT_LIST!$F$6:$F$1000))="YES")*(N(CUT_LIST!$G$6:$G$1000)&gt;0),
      ROW(CUT_LIST!$F$6:$F$1000)-ROW(CUT_LIST!$F$6)+1
    ),
    ROWS($F$7:F1273)
  ),
"")</f>
        <v/>
      </c>
    </row>
    <row r="1274" spans="1:6">
      <c r="A1274" t="str" cm="1">
        <f t="array" ref="A1274">IF($F1274="","",INDEX(CUT_LIST!$A$6:$A$1000,$F1274))</f>
        <v/>
      </c>
      <c r="B1274" t="str" cm="1">
        <f t="array" ref="B1274">IF($F1274="","",INDEX(CUT_LIST!$B$6:$B$1000,$F1274))</f>
        <v/>
      </c>
      <c r="C1274" t="str" cm="1">
        <f t="array" ref="C1274">IF($F1274="","",INDEX(CUT_LIST!$C$6:$C$1000,$F1274))</f>
        <v/>
      </c>
      <c r="D1274" t="str">
        <f>IF($F1274="","",
  MIN(
    INDEX(CUT_LIST!$D$6:$D$1000,$F1274),
    N(INDEX(CUT_LIST!$G$6:$G$1000,$F1274))
  )
)</f>
        <v/>
      </c>
      <c r="E1274" t="str" cm="1">
        <f t="array" ref="E1274">IF($F1274="","",INDEX(CUT_LIST!$H$6:$H$1000,$F1274))</f>
        <v/>
      </c>
      <c r="F1274" t="str" cm="1">
        <f t="array" ref="F1274">IFERROR(
  SMALL(
    IF(
      (TRIM(UPPER(CUT_LIST!$F$6:$F$1000))="YES")*(N(CUT_LIST!$G$6:$G$1000)&gt;0),
      ROW(CUT_LIST!$F$6:$F$1000)-ROW(CUT_LIST!$F$6)+1
    ),
    ROWS($F$7:F1274)
  ),
"")</f>
        <v/>
      </c>
    </row>
    <row r="1275" spans="1:6">
      <c r="A1275" t="str" cm="1">
        <f t="array" ref="A1275">IF($F1275="","",INDEX(CUT_LIST!$A$6:$A$1000,$F1275))</f>
        <v/>
      </c>
      <c r="B1275" t="str" cm="1">
        <f t="array" ref="B1275">IF($F1275="","",INDEX(CUT_LIST!$B$6:$B$1000,$F1275))</f>
        <v/>
      </c>
      <c r="C1275" t="str" cm="1">
        <f t="array" ref="C1275">IF($F1275="","",INDEX(CUT_LIST!$C$6:$C$1000,$F1275))</f>
        <v/>
      </c>
      <c r="D1275" t="str">
        <f>IF($F1275="","",
  MIN(
    INDEX(CUT_LIST!$D$6:$D$1000,$F1275),
    N(INDEX(CUT_LIST!$G$6:$G$1000,$F1275))
  )
)</f>
        <v/>
      </c>
      <c r="E1275" t="str" cm="1">
        <f t="array" ref="E1275">IF($F1275="","",INDEX(CUT_LIST!$H$6:$H$1000,$F1275))</f>
        <v/>
      </c>
      <c r="F1275" t="str" cm="1">
        <f t="array" ref="F1275">IFERROR(
  SMALL(
    IF(
      (TRIM(UPPER(CUT_LIST!$F$6:$F$1000))="YES")*(N(CUT_LIST!$G$6:$G$1000)&gt;0),
      ROW(CUT_LIST!$F$6:$F$1000)-ROW(CUT_LIST!$F$6)+1
    ),
    ROWS($F$7:F1275)
  ),
"")</f>
        <v/>
      </c>
    </row>
    <row r="1276" spans="1:6">
      <c r="A1276" t="str" cm="1">
        <f t="array" ref="A1276">IF($F1276="","",INDEX(CUT_LIST!$A$6:$A$1000,$F1276))</f>
        <v/>
      </c>
      <c r="B1276" t="str" cm="1">
        <f t="array" ref="B1276">IF($F1276="","",INDEX(CUT_LIST!$B$6:$B$1000,$F1276))</f>
        <v/>
      </c>
      <c r="C1276" t="str" cm="1">
        <f t="array" ref="C1276">IF($F1276="","",INDEX(CUT_LIST!$C$6:$C$1000,$F1276))</f>
        <v/>
      </c>
      <c r="D1276" t="str">
        <f>IF($F1276="","",
  MIN(
    INDEX(CUT_LIST!$D$6:$D$1000,$F1276),
    N(INDEX(CUT_LIST!$G$6:$G$1000,$F1276))
  )
)</f>
        <v/>
      </c>
      <c r="E1276" t="str" cm="1">
        <f t="array" ref="E1276">IF($F1276="","",INDEX(CUT_LIST!$H$6:$H$1000,$F1276))</f>
        <v/>
      </c>
      <c r="F1276" t="str" cm="1">
        <f t="array" ref="F1276">IFERROR(
  SMALL(
    IF(
      (TRIM(UPPER(CUT_LIST!$F$6:$F$1000))="YES")*(N(CUT_LIST!$G$6:$G$1000)&gt;0),
      ROW(CUT_LIST!$F$6:$F$1000)-ROW(CUT_LIST!$F$6)+1
    ),
    ROWS($F$7:F1276)
  ),
"")</f>
        <v/>
      </c>
    </row>
    <row r="1277" spans="1:6">
      <c r="A1277" t="str" cm="1">
        <f t="array" ref="A1277">IF($F1277="","",INDEX(CUT_LIST!$A$6:$A$1000,$F1277))</f>
        <v/>
      </c>
      <c r="B1277" t="str" cm="1">
        <f t="array" ref="B1277">IF($F1277="","",INDEX(CUT_LIST!$B$6:$B$1000,$F1277))</f>
        <v/>
      </c>
      <c r="C1277" t="str" cm="1">
        <f t="array" ref="C1277">IF($F1277="","",INDEX(CUT_LIST!$C$6:$C$1000,$F1277))</f>
        <v/>
      </c>
      <c r="D1277" t="str">
        <f>IF($F1277="","",
  MIN(
    INDEX(CUT_LIST!$D$6:$D$1000,$F1277),
    N(INDEX(CUT_LIST!$G$6:$G$1000,$F1277))
  )
)</f>
        <v/>
      </c>
      <c r="E1277" t="str" cm="1">
        <f t="array" ref="E1277">IF($F1277="","",INDEX(CUT_LIST!$H$6:$H$1000,$F1277))</f>
        <v/>
      </c>
      <c r="F1277" t="str" cm="1">
        <f t="array" ref="F1277">IFERROR(
  SMALL(
    IF(
      (TRIM(UPPER(CUT_LIST!$F$6:$F$1000))="YES")*(N(CUT_LIST!$G$6:$G$1000)&gt;0),
      ROW(CUT_LIST!$F$6:$F$1000)-ROW(CUT_LIST!$F$6)+1
    ),
    ROWS($F$7:F1277)
  ),
"")</f>
        <v/>
      </c>
    </row>
    <row r="1278" spans="1:6">
      <c r="A1278" t="str" cm="1">
        <f t="array" ref="A1278">IF($F1278="","",INDEX(CUT_LIST!$A$6:$A$1000,$F1278))</f>
        <v/>
      </c>
      <c r="B1278" t="str" cm="1">
        <f t="array" ref="B1278">IF($F1278="","",INDEX(CUT_LIST!$B$6:$B$1000,$F1278))</f>
        <v/>
      </c>
      <c r="C1278" t="str" cm="1">
        <f t="array" ref="C1278">IF($F1278="","",INDEX(CUT_LIST!$C$6:$C$1000,$F1278))</f>
        <v/>
      </c>
      <c r="D1278" t="str">
        <f>IF($F1278="","",
  MIN(
    INDEX(CUT_LIST!$D$6:$D$1000,$F1278),
    N(INDEX(CUT_LIST!$G$6:$G$1000,$F1278))
  )
)</f>
        <v/>
      </c>
      <c r="E1278" t="str" cm="1">
        <f t="array" ref="E1278">IF($F1278="","",INDEX(CUT_LIST!$H$6:$H$1000,$F1278))</f>
        <v/>
      </c>
      <c r="F1278" t="str" cm="1">
        <f t="array" ref="F1278">IFERROR(
  SMALL(
    IF(
      (TRIM(UPPER(CUT_LIST!$F$6:$F$1000))="YES")*(N(CUT_LIST!$G$6:$G$1000)&gt;0),
      ROW(CUT_LIST!$F$6:$F$1000)-ROW(CUT_LIST!$F$6)+1
    ),
    ROWS($F$7:F1278)
  ),
"")</f>
        <v/>
      </c>
    </row>
    <row r="1279" spans="1:6">
      <c r="A1279" t="str" cm="1">
        <f t="array" ref="A1279">IF($F1279="","",INDEX(CUT_LIST!$A$6:$A$1000,$F1279))</f>
        <v/>
      </c>
      <c r="B1279" t="str" cm="1">
        <f t="array" ref="B1279">IF($F1279="","",INDEX(CUT_LIST!$B$6:$B$1000,$F1279))</f>
        <v/>
      </c>
      <c r="C1279" t="str" cm="1">
        <f t="array" ref="C1279">IF($F1279="","",INDEX(CUT_LIST!$C$6:$C$1000,$F1279))</f>
        <v/>
      </c>
      <c r="D1279" t="str">
        <f>IF($F1279="","",
  MIN(
    INDEX(CUT_LIST!$D$6:$D$1000,$F1279),
    N(INDEX(CUT_LIST!$G$6:$G$1000,$F1279))
  )
)</f>
        <v/>
      </c>
      <c r="E1279" t="str" cm="1">
        <f t="array" ref="E1279">IF($F1279="","",INDEX(CUT_LIST!$H$6:$H$1000,$F1279))</f>
        <v/>
      </c>
      <c r="F1279" t="str" cm="1">
        <f t="array" ref="F1279">IFERROR(
  SMALL(
    IF(
      (TRIM(UPPER(CUT_LIST!$F$6:$F$1000))="YES")*(N(CUT_LIST!$G$6:$G$1000)&gt;0),
      ROW(CUT_LIST!$F$6:$F$1000)-ROW(CUT_LIST!$F$6)+1
    ),
    ROWS($F$7:F1279)
  ),
"")</f>
        <v/>
      </c>
    </row>
    <row r="1280" spans="1:6">
      <c r="A1280" t="str" cm="1">
        <f t="array" ref="A1280">IF($F1280="","",INDEX(CUT_LIST!$A$6:$A$1000,$F1280))</f>
        <v/>
      </c>
      <c r="B1280" t="str" cm="1">
        <f t="array" ref="B1280">IF($F1280="","",INDEX(CUT_LIST!$B$6:$B$1000,$F1280))</f>
        <v/>
      </c>
      <c r="C1280" t="str" cm="1">
        <f t="array" ref="C1280">IF($F1280="","",INDEX(CUT_LIST!$C$6:$C$1000,$F1280))</f>
        <v/>
      </c>
      <c r="D1280" t="str">
        <f>IF($F1280="","",
  MIN(
    INDEX(CUT_LIST!$D$6:$D$1000,$F1280),
    N(INDEX(CUT_LIST!$G$6:$G$1000,$F1280))
  )
)</f>
        <v/>
      </c>
      <c r="E1280" t="str" cm="1">
        <f t="array" ref="E1280">IF($F1280="","",INDEX(CUT_LIST!$H$6:$H$1000,$F1280))</f>
        <v/>
      </c>
      <c r="F1280" t="str" cm="1">
        <f t="array" ref="F1280">IFERROR(
  SMALL(
    IF(
      (TRIM(UPPER(CUT_LIST!$F$6:$F$1000))="YES")*(N(CUT_LIST!$G$6:$G$1000)&gt;0),
      ROW(CUT_LIST!$F$6:$F$1000)-ROW(CUT_LIST!$F$6)+1
    ),
    ROWS($F$7:F1280)
  ),
"")</f>
        <v/>
      </c>
    </row>
    <row r="1281" spans="1:6">
      <c r="A1281" t="str" cm="1">
        <f t="array" ref="A1281">IF($F1281="","",INDEX(CUT_LIST!$A$6:$A$1000,$F1281))</f>
        <v/>
      </c>
      <c r="B1281" t="str" cm="1">
        <f t="array" ref="B1281">IF($F1281="","",INDEX(CUT_LIST!$B$6:$B$1000,$F1281))</f>
        <v/>
      </c>
      <c r="C1281" t="str" cm="1">
        <f t="array" ref="C1281">IF($F1281="","",INDEX(CUT_LIST!$C$6:$C$1000,$F1281))</f>
        <v/>
      </c>
      <c r="D1281" t="str">
        <f>IF($F1281="","",
  MIN(
    INDEX(CUT_LIST!$D$6:$D$1000,$F1281),
    N(INDEX(CUT_LIST!$G$6:$G$1000,$F1281))
  )
)</f>
        <v/>
      </c>
      <c r="E1281" t="str" cm="1">
        <f t="array" ref="E1281">IF($F1281="","",INDEX(CUT_LIST!$H$6:$H$1000,$F1281))</f>
        <v/>
      </c>
      <c r="F1281" t="str" cm="1">
        <f t="array" ref="F1281">IFERROR(
  SMALL(
    IF(
      (TRIM(UPPER(CUT_LIST!$F$6:$F$1000))="YES")*(N(CUT_LIST!$G$6:$G$1000)&gt;0),
      ROW(CUT_LIST!$F$6:$F$1000)-ROW(CUT_LIST!$F$6)+1
    ),
    ROWS($F$7:F1281)
  ),
"")</f>
        <v/>
      </c>
    </row>
    <row r="1282" spans="1:6">
      <c r="A1282" t="str" cm="1">
        <f t="array" ref="A1282">IF($F1282="","",INDEX(CUT_LIST!$A$6:$A$1000,$F1282))</f>
        <v/>
      </c>
      <c r="B1282" t="str" cm="1">
        <f t="array" ref="B1282">IF($F1282="","",INDEX(CUT_LIST!$B$6:$B$1000,$F1282))</f>
        <v/>
      </c>
      <c r="C1282" t="str" cm="1">
        <f t="array" ref="C1282">IF($F1282="","",INDEX(CUT_LIST!$C$6:$C$1000,$F1282))</f>
        <v/>
      </c>
      <c r="D1282" t="str">
        <f>IF($F1282="","",
  MIN(
    INDEX(CUT_LIST!$D$6:$D$1000,$F1282),
    N(INDEX(CUT_LIST!$G$6:$G$1000,$F1282))
  )
)</f>
        <v/>
      </c>
      <c r="E1282" t="str" cm="1">
        <f t="array" ref="E1282">IF($F1282="","",INDEX(CUT_LIST!$H$6:$H$1000,$F1282))</f>
        <v/>
      </c>
      <c r="F1282" t="str" cm="1">
        <f t="array" ref="F1282">IFERROR(
  SMALL(
    IF(
      (TRIM(UPPER(CUT_LIST!$F$6:$F$1000))="YES")*(N(CUT_LIST!$G$6:$G$1000)&gt;0),
      ROW(CUT_LIST!$F$6:$F$1000)-ROW(CUT_LIST!$F$6)+1
    ),
    ROWS($F$7:F1282)
  ),
"")</f>
        <v/>
      </c>
    </row>
    <row r="1283" spans="1:6">
      <c r="A1283" t="str" cm="1">
        <f t="array" ref="A1283">IF($F1283="","",INDEX(CUT_LIST!$A$6:$A$1000,$F1283))</f>
        <v/>
      </c>
      <c r="B1283" t="str" cm="1">
        <f t="array" ref="B1283">IF($F1283="","",INDEX(CUT_LIST!$B$6:$B$1000,$F1283))</f>
        <v/>
      </c>
      <c r="C1283" t="str" cm="1">
        <f t="array" ref="C1283">IF($F1283="","",INDEX(CUT_LIST!$C$6:$C$1000,$F1283))</f>
        <v/>
      </c>
      <c r="D1283" t="str">
        <f>IF($F1283="","",
  MIN(
    INDEX(CUT_LIST!$D$6:$D$1000,$F1283),
    N(INDEX(CUT_LIST!$G$6:$G$1000,$F1283))
  )
)</f>
        <v/>
      </c>
      <c r="E1283" t="str" cm="1">
        <f t="array" ref="E1283">IF($F1283="","",INDEX(CUT_LIST!$H$6:$H$1000,$F1283))</f>
        <v/>
      </c>
      <c r="F1283" t="str" cm="1">
        <f t="array" ref="F1283">IFERROR(
  SMALL(
    IF(
      (TRIM(UPPER(CUT_LIST!$F$6:$F$1000))="YES")*(N(CUT_LIST!$G$6:$G$1000)&gt;0),
      ROW(CUT_LIST!$F$6:$F$1000)-ROW(CUT_LIST!$F$6)+1
    ),
    ROWS($F$7:F1283)
  ),
"")</f>
        <v/>
      </c>
    </row>
    <row r="1284" spans="1:6">
      <c r="A1284" t="str" cm="1">
        <f t="array" ref="A1284">IF($F1284="","",INDEX(CUT_LIST!$A$6:$A$1000,$F1284))</f>
        <v/>
      </c>
      <c r="B1284" t="str" cm="1">
        <f t="array" ref="B1284">IF($F1284="","",INDEX(CUT_LIST!$B$6:$B$1000,$F1284))</f>
        <v/>
      </c>
      <c r="C1284" t="str" cm="1">
        <f t="array" ref="C1284">IF($F1284="","",INDEX(CUT_LIST!$C$6:$C$1000,$F1284))</f>
        <v/>
      </c>
      <c r="D1284" t="str">
        <f>IF($F1284="","",
  MIN(
    INDEX(CUT_LIST!$D$6:$D$1000,$F1284),
    N(INDEX(CUT_LIST!$G$6:$G$1000,$F1284))
  )
)</f>
        <v/>
      </c>
      <c r="E1284" t="str" cm="1">
        <f t="array" ref="E1284">IF($F1284="","",INDEX(CUT_LIST!$H$6:$H$1000,$F1284))</f>
        <v/>
      </c>
      <c r="F1284" t="str" cm="1">
        <f t="array" ref="F1284">IFERROR(
  SMALL(
    IF(
      (TRIM(UPPER(CUT_LIST!$F$6:$F$1000))="YES")*(N(CUT_LIST!$G$6:$G$1000)&gt;0),
      ROW(CUT_LIST!$F$6:$F$1000)-ROW(CUT_LIST!$F$6)+1
    ),
    ROWS($F$7:F1284)
  ),
"")</f>
        <v/>
      </c>
    </row>
    <row r="1285" spans="1:6">
      <c r="A1285" t="str" cm="1">
        <f t="array" ref="A1285">IF($F1285="","",INDEX(CUT_LIST!$A$6:$A$1000,$F1285))</f>
        <v/>
      </c>
      <c r="B1285" t="str" cm="1">
        <f t="array" ref="B1285">IF($F1285="","",INDEX(CUT_LIST!$B$6:$B$1000,$F1285))</f>
        <v/>
      </c>
      <c r="C1285" t="str" cm="1">
        <f t="array" ref="C1285">IF($F1285="","",INDEX(CUT_LIST!$C$6:$C$1000,$F1285))</f>
        <v/>
      </c>
      <c r="D1285" t="str">
        <f>IF($F1285="","",
  MIN(
    INDEX(CUT_LIST!$D$6:$D$1000,$F1285),
    N(INDEX(CUT_LIST!$G$6:$G$1000,$F1285))
  )
)</f>
        <v/>
      </c>
      <c r="E1285" t="str" cm="1">
        <f t="array" ref="E1285">IF($F1285="","",INDEX(CUT_LIST!$H$6:$H$1000,$F1285))</f>
        <v/>
      </c>
      <c r="F1285" t="str" cm="1">
        <f t="array" ref="F1285">IFERROR(
  SMALL(
    IF(
      (TRIM(UPPER(CUT_LIST!$F$6:$F$1000))="YES")*(N(CUT_LIST!$G$6:$G$1000)&gt;0),
      ROW(CUT_LIST!$F$6:$F$1000)-ROW(CUT_LIST!$F$6)+1
    ),
    ROWS($F$7:F1285)
  ),
"")</f>
        <v/>
      </c>
    </row>
    <row r="1286" spans="1:6">
      <c r="A1286" t="str" cm="1">
        <f t="array" ref="A1286">IF($F1286="","",INDEX(CUT_LIST!$A$6:$A$1000,$F1286))</f>
        <v/>
      </c>
      <c r="B1286" t="str" cm="1">
        <f t="array" ref="B1286">IF($F1286="","",INDEX(CUT_LIST!$B$6:$B$1000,$F1286))</f>
        <v/>
      </c>
      <c r="C1286" t="str" cm="1">
        <f t="array" ref="C1286">IF($F1286="","",INDEX(CUT_LIST!$C$6:$C$1000,$F1286))</f>
        <v/>
      </c>
      <c r="D1286" t="str">
        <f>IF($F1286="","",
  MIN(
    INDEX(CUT_LIST!$D$6:$D$1000,$F1286),
    N(INDEX(CUT_LIST!$G$6:$G$1000,$F1286))
  )
)</f>
        <v/>
      </c>
      <c r="E1286" t="str" cm="1">
        <f t="array" ref="E1286">IF($F1286="","",INDEX(CUT_LIST!$H$6:$H$1000,$F1286))</f>
        <v/>
      </c>
      <c r="F1286" t="str" cm="1">
        <f t="array" ref="F1286">IFERROR(
  SMALL(
    IF(
      (TRIM(UPPER(CUT_LIST!$F$6:$F$1000))="YES")*(N(CUT_LIST!$G$6:$G$1000)&gt;0),
      ROW(CUT_LIST!$F$6:$F$1000)-ROW(CUT_LIST!$F$6)+1
    ),
    ROWS($F$7:F1286)
  ),
"")</f>
        <v/>
      </c>
    </row>
    <row r="1287" spans="1:6">
      <c r="A1287" t="str" cm="1">
        <f t="array" ref="A1287">IF($F1287="","",INDEX(CUT_LIST!$A$6:$A$1000,$F1287))</f>
        <v/>
      </c>
      <c r="B1287" t="str" cm="1">
        <f t="array" ref="B1287">IF($F1287="","",INDEX(CUT_LIST!$B$6:$B$1000,$F1287))</f>
        <v/>
      </c>
      <c r="C1287" t="str" cm="1">
        <f t="array" ref="C1287">IF($F1287="","",INDEX(CUT_LIST!$C$6:$C$1000,$F1287))</f>
        <v/>
      </c>
      <c r="D1287" t="str">
        <f>IF($F1287="","",
  MIN(
    INDEX(CUT_LIST!$D$6:$D$1000,$F1287),
    N(INDEX(CUT_LIST!$G$6:$G$1000,$F1287))
  )
)</f>
        <v/>
      </c>
      <c r="E1287" t="str" cm="1">
        <f t="array" ref="E1287">IF($F1287="","",INDEX(CUT_LIST!$H$6:$H$1000,$F1287))</f>
        <v/>
      </c>
      <c r="F1287" t="str" cm="1">
        <f t="array" ref="F1287">IFERROR(
  SMALL(
    IF(
      (TRIM(UPPER(CUT_LIST!$F$6:$F$1000))="YES")*(N(CUT_LIST!$G$6:$G$1000)&gt;0),
      ROW(CUT_LIST!$F$6:$F$1000)-ROW(CUT_LIST!$F$6)+1
    ),
    ROWS($F$7:F1287)
  ),
"")</f>
        <v/>
      </c>
    </row>
    <row r="1288" spans="1:6">
      <c r="A1288" t="str" cm="1">
        <f t="array" ref="A1288">IF($F1288="","",INDEX(CUT_LIST!$A$6:$A$1000,$F1288))</f>
        <v/>
      </c>
      <c r="B1288" t="str" cm="1">
        <f t="array" ref="B1288">IF($F1288="","",INDEX(CUT_LIST!$B$6:$B$1000,$F1288))</f>
        <v/>
      </c>
      <c r="C1288" t="str" cm="1">
        <f t="array" ref="C1288">IF($F1288="","",INDEX(CUT_LIST!$C$6:$C$1000,$F1288))</f>
        <v/>
      </c>
      <c r="D1288" t="str">
        <f>IF($F1288="","",
  MIN(
    INDEX(CUT_LIST!$D$6:$D$1000,$F1288),
    N(INDEX(CUT_LIST!$G$6:$G$1000,$F1288))
  )
)</f>
        <v/>
      </c>
      <c r="E1288" t="str" cm="1">
        <f t="array" ref="E1288">IF($F1288="","",INDEX(CUT_LIST!$H$6:$H$1000,$F1288))</f>
        <v/>
      </c>
      <c r="F1288" t="str" cm="1">
        <f t="array" ref="F1288">IFERROR(
  SMALL(
    IF(
      (TRIM(UPPER(CUT_LIST!$F$6:$F$1000))="YES")*(N(CUT_LIST!$G$6:$G$1000)&gt;0),
      ROW(CUT_LIST!$F$6:$F$1000)-ROW(CUT_LIST!$F$6)+1
    ),
    ROWS($F$7:F1288)
  ),
"")</f>
        <v/>
      </c>
    </row>
    <row r="1289" spans="1:6">
      <c r="A1289" t="str" cm="1">
        <f t="array" ref="A1289">IF($F1289="","",INDEX(CUT_LIST!$A$6:$A$1000,$F1289))</f>
        <v/>
      </c>
      <c r="B1289" t="str" cm="1">
        <f t="array" ref="B1289">IF($F1289="","",INDEX(CUT_LIST!$B$6:$B$1000,$F1289))</f>
        <v/>
      </c>
      <c r="C1289" t="str" cm="1">
        <f t="array" ref="C1289">IF($F1289="","",INDEX(CUT_LIST!$C$6:$C$1000,$F1289))</f>
        <v/>
      </c>
      <c r="D1289" t="str">
        <f>IF($F1289="","",
  MIN(
    INDEX(CUT_LIST!$D$6:$D$1000,$F1289),
    N(INDEX(CUT_LIST!$G$6:$G$1000,$F1289))
  )
)</f>
        <v/>
      </c>
      <c r="E1289" t="str" cm="1">
        <f t="array" ref="E1289">IF($F1289="","",INDEX(CUT_LIST!$H$6:$H$1000,$F1289))</f>
        <v/>
      </c>
      <c r="F1289" t="str" cm="1">
        <f t="array" ref="F1289">IFERROR(
  SMALL(
    IF(
      (TRIM(UPPER(CUT_LIST!$F$6:$F$1000))="YES")*(N(CUT_LIST!$G$6:$G$1000)&gt;0),
      ROW(CUT_LIST!$F$6:$F$1000)-ROW(CUT_LIST!$F$6)+1
    ),
    ROWS($F$7:F1289)
  ),
"")</f>
        <v/>
      </c>
    </row>
    <row r="1290" spans="1:6">
      <c r="A1290" t="str" cm="1">
        <f t="array" ref="A1290">IF($F1290="","",INDEX(CUT_LIST!$A$6:$A$1000,$F1290))</f>
        <v/>
      </c>
      <c r="B1290" t="str" cm="1">
        <f t="array" ref="B1290">IF($F1290="","",INDEX(CUT_LIST!$B$6:$B$1000,$F1290))</f>
        <v/>
      </c>
      <c r="C1290" t="str" cm="1">
        <f t="array" ref="C1290">IF($F1290="","",INDEX(CUT_LIST!$C$6:$C$1000,$F1290))</f>
        <v/>
      </c>
      <c r="D1290" t="str">
        <f>IF($F1290="","",
  MIN(
    INDEX(CUT_LIST!$D$6:$D$1000,$F1290),
    N(INDEX(CUT_LIST!$G$6:$G$1000,$F1290))
  )
)</f>
        <v/>
      </c>
      <c r="E1290" t="str" cm="1">
        <f t="array" ref="E1290">IF($F1290="","",INDEX(CUT_LIST!$H$6:$H$1000,$F1290))</f>
        <v/>
      </c>
      <c r="F1290" t="str" cm="1">
        <f t="array" ref="F1290">IFERROR(
  SMALL(
    IF(
      (TRIM(UPPER(CUT_LIST!$F$6:$F$1000))="YES")*(N(CUT_LIST!$G$6:$G$1000)&gt;0),
      ROW(CUT_LIST!$F$6:$F$1000)-ROW(CUT_LIST!$F$6)+1
    ),
    ROWS($F$7:F1290)
  ),
"")</f>
        <v/>
      </c>
    </row>
    <row r="1291" spans="1:6">
      <c r="A1291" t="str" cm="1">
        <f t="array" ref="A1291">IF($F1291="","",INDEX(CUT_LIST!$A$6:$A$1000,$F1291))</f>
        <v/>
      </c>
      <c r="B1291" t="str" cm="1">
        <f t="array" ref="B1291">IF($F1291="","",INDEX(CUT_LIST!$B$6:$B$1000,$F1291))</f>
        <v/>
      </c>
      <c r="C1291" t="str" cm="1">
        <f t="array" ref="C1291">IF($F1291="","",INDEX(CUT_LIST!$C$6:$C$1000,$F1291))</f>
        <v/>
      </c>
      <c r="D1291" t="str">
        <f>IF($F1291="","",
  MIN(
    INDEX(CUT_LIST!$D$6:$D$1000,$F1291),
    N(INDEX(CUT_LIST!$G$6:$G$1000,$F1291))
  )
)</f>
        <v/>
      </c>
      <c r="E1291" t="str" cm="1">
        <f t="array" ref="E1291">IF($F1291="","",INDEX(CUT_LIST!$H$6:$H$1000,$F1291))</f>
        <v/>
      </c>
      <c r="F1291" t="str" cm="1">
        <f t="array" ref="F1291">IFERROR(
  SMALL(
    IF(
      (TRIM(UPPER(CUT_LIST!$F$6:$F$1000))="YES")*(N(CUT_LIST!$G$6:$G$1000)&gt;0),
      ROW(CUT_LIST!$F$6:$F$1000)-ROW(CUT_LIST!$F$6)+1
    ),
    ROWS($F$7:F1291)
  ),
"")</f>
        <v/>
      </c>
    </row>
    <row r="1292" spans="1:6">
      <c r="A1292" t="str" cm="1">
        <f t="array" ref="A1292">IF($F1292="","",INDEX(CUT_LIST!$A$6:$A$1000,$F1292))</f>
        <v/>
      </c>
      <c r="B1292" t="str" cm="1">
        <f t="array" ref="B1292">IF($F1292="","",INDEX(CUT_LIST!$B$6:$B$1000,$F1292))</f>
        <v/>
      </c>
      <c r="C1292" t="str" cm="1">
        <f t="array" ref="C1292">IF($F1292="","",INDEX(CUT_LIST!$C$6:$C$1000,$F1292))</f>
        <v/>
      </c>
      <c r="D1292" t="str">
        <f>IF($F1292="","",
  MIN(
    INDEX(CUT_LIST!$D$6:$D$1000,$F1292),
    N(INDEX(CUT_LIST!$G$6:$G$1000,$F1292))
  )
)</f>
        <v/>
      </c>
      <c r="E1292" t="str" cm="1">
        <f t="array" ref="E1292">IF($F1292="","",INDEX(CUT_LIST!$H$6:$H$1000,$F1292))</f>
        <v/>
      </c>
      <c r="F1292" t="str" cm="1">
        <f t="array" ref="F1292">IFERROR(
  SMALL(
    IF(
      (TRIM(UPPER(CUT_LIST!$F$6:$F$1000))="YES")*(N(CUT_LIST!$G$6:$G$1000)&gt;0),
      ROW(CUT_LIST!$F$6:$F$1000)-ROW(CUT_LIST!$F$6)+1
    ),
    ROWS($F$7:F1292)
  ),
"")</f>
        <v/>
      </c>
    </row>
    <row r="1293" spans="1:6">
      <c r="A1293" t="str" cm="1">
        <f t="array" ref="A1293">IF($F1293="","",INDEX(CUT_LIST!$A$6:$A$1000,$F1293))</f>
        <v/>
      </c>
      <c r="B1293" t="str" cm="1">
        <f t="array" ref="B1293">IF($F1293="","",INDEX(CUT_LIST!$B$6:$B$1000,$F1293))</f>
        <v/>
      </c>
      <c r="C1293" t="str" cm="1">
        <f t="array" ref="C1293">IF($F1293="","",INDEX(CUT_LIST!$C$6:$C$1000,$F1293))</f>
        <v/>
      </c>
      <c r="D1293" t="str">
        <f>IF($F1293="","",
  MIN(
    INDEX(CUT_LIST!$D$6:$D$1000,$F1293),
    N(INDEX(CUT_LIST!$G$6:$G$1000,$F1293))
  )
)</f>
        <v/>
      </c>
      <c r="E1293" t="str" cm="1">
        <f t="array" ref="E1293">IF($F1293="","",INDEX(CUT_LIST!$H$6:$H$1000,$F1293))</f>
        <v/>
      </c>
      <c r="F1293" t="str" cm="1">
        <f t="array" ref="F1293">IFERROR(
  SMALL(
    IF(
      (TRIM(UPPER(CUT_LIST!$F$6:$F$1000))="YES")*(N(CUT_LIST!$G$6:$G$1000)&gt;0),
      ROW(CUT_LIST!$F$6:$F$1000)-ROW(CUT_LIST!$F$6)+1
    ),
    ROWS($F$7:F1293)
  ),
"")</f>
        <v/>
      </c>
    </row>
    <row r="1294" spans="1:6">
      <c r="A1294" t="str" cm="1">
        <f t="array" ref="A1294">IF($F1294="","",INDEX(CUT_LIST!$A$6:$A$1000,$F1294))</f>
        <v/>
      </c>
      <c r="B1294" t="str" cm="1">
        <f t="array" ref="B1294">IF($F1294="","",INDEX(CUT_LIST!$B$6:$B$1000,$F1294))</f>
        <v/>
      </c>
      <c r="C1294" t="str" cm="1">
        <f t="array" ref="C1294">IF($F1294="","",INDEX(CUT_LIST!$C$6:$C$1000,$F1294))</f>
        <v/>
      </c>
      <c r="D1294" t="str">
        <f>IF($F1294="","",
  MIN(
    INDEX(CUT_LIST!$D$6:$D$1000,$F1294),
    N(INDEX(CUT_LIST!$G$6:$G$1000,$F1294))
  )
)</f>
        <v/>
      </c>
      <c r="E1294" t="str" cm="1">
        <f t="array" ref="E1294">IF($F1294="","",INDEX(CUT_LIST!$H$6:$H$1000,$F1294))</f>
        <v/>
      </c>
      <c r="F1294" t="str" cm="1">
        <f t="array" ref="F1294">IFERROR(
  SMALL(
    IF(
      (TRIM(UPPER(CUT_LIST!$F$6:$F$1000))="YES")*(N(CUT_LIST!$G$6:$G$1000)&gt;0),
      ROW(CUT_LIST!$F$6:$F$1000)-ROW(CUT_LIST!$F$6)+1
    ),
    ROWS($F$7:F1294)
  ),
"")</f>
        <v/>
      </c>
    </row>
    <row r="1295" spans="1:6">
      <c r="A1295" t="str" cm="1">
        <f t="array" ref="A1295">IF($F1295="","",INDEX(CUT_LIST!$A$6:$A$1000,$F1295))</f>
        <v/>
      </c>
      <c r="B1295" t="str" cm="1">
        <f t="array" ref="B1295">IF($F1295="","",INDEX(CUT_LIST!$B$6:$B$1000,$F1295))</f>
        <v/>
      </c>
      <c r="C1295" t="str" cm="1">
        <f t="array" ref="C1295">IF($F1295="","",INDEX(CUT_LIST!$C$6:$C$1000,$F1295))</f>
        <v/>
      </c>
      <c r="D1295" t="str">
        <f>IF($F1295="","",
  MIN(
    INDEX(CUT_LIST!$D$6:$D$1000,$F1295),
    N(INDEX(CUT_LIST!$G$6:$G$1000,$F1295))
  )
)</f>
        <v/>
      </c>
      <c r="E1295" t="str" cm="1">
        <f t="array" ref="E1295">IF($F1295="","",INDEX(CUT_LIST!$H$6:$H$1000,$F1295))</f>
        <v/>
      </c>
      <c r="F1295" t="str" cm="1">
        <f t="array" ref="F1295">IFERROR(
  SMALL(
    IF(
      (TRIM(UPPER(CUT_LIST!$F$6:$F$1000))="YES")*(N(CUT_LIST!$G$6:$G$1000)&gt;0),
      ROW(CUT_LIST!$F$6:$F$1000)-ROW(CUT_LIST!$F$6)+1
    ),
    ROWS($F$7:F1295)
  ),
"")</f>
        <v/>
      </c>
    </row>
    <row r="1296" spans="1:6">
      <c r="A1296" t="str" cm="1">
        <f t="array" ref="A1296">IF($F1296="","",INDEX(CUT_LIST!$A$6:$A$1000,$F1296))</f>
        <v/>
      </c>
      <c r="B1296" t="str" cm="1">
        <f t="array" ref="B1296">IF($F1296="","",INDEX(CUT_LIST!$B$6:$B$1000,$F1296))</f>
        <v/>
      </c>
      <c r="C1296" t="str" cm="1">
        <f t="array" ref="C1296">IF($F1296="","",INDEX(CUT_LIST!$C$6:$C$1000,$F1296))</f>
        <v/>
      </c>
      <c r="D1296" t="str">
        <f>IF($F1296="","",
  MIN(
    INDEX(CUT_LIST!$D$6:$D$1000,$F1296),
    N(INDEX(CUT_LIST!$G$6:$G$1000,$F1296))
  )
)</f>
        <v/>
      </c>
      <c r="E1296" t="str" cm="1">
        <f t="array" ref="E1296">IF($F1296="","",INDEX(CUT_LIST!$H$6:$H$1000,$F1296))</f>
        <v/>
      </c>
      <c r="F1296" t="str" cm="1">
        <f t="array" ref="F1296">IFERROR(
  SMALL(
    IF(
      (TRIM(UPPER(CUT_LIST!$F$6:$F$1000))="YES")*(N(CUT_LIST!$G$6:$G$1000)&gt;0),
      ROW(CUT_LIST!$F$6:$F$1000)-ROW(CUT_LIST!$F$6)+1
    ),
    ROWS($F$7:F1296)
  ),
"")</f>
        <v/>
      </c>
    </row>
    <row r="1297" spans="1:6">
      <c r="A1297" t="str" cm="1">
        <f t="array" ref="A1297">IF($F1297="","",INDEX(CUT_LIST!$A$6:$A$1000,$F1297))</f>
        <v/>
      </c>
      <c r="B1297" t="str" cm="1">
        <f t="array" ref="B1297">IF($F1297="","",INDEX(CUT_LIST!$B$6:$B$1000,$F1297))</f>
        <v/>
      </c>
      <c r="C1297" t="str" cm="1">
        <f t="array" ref="C1297">IF($F1297="","",INDEX(CUT_LIST!$C$6:$C$1000,$F1297))</f>
        <v/>
      </c>
      <c r="D1297" t="str">
        <f>IF($F1297="","",
  MIN(
    INDEX(CUT_LIST!$D$6:$D$1000,$F1297),
    N(INDEX(CUT_LIST!$G$6:$G$1000,$F1297))
  )
)</f>
        <v/>
      </c>
      <c r="E1297" t="str" cm="1">
        <f t="array" ref="E1297">IF($F1297="","",INDEX(CUT_LIST!$H$6:$H$1000,$F1297))</f>
        <v/>
      </c>
      <c r="F1297" t="str" cm="1">
        <f t="array" ref="F1297">IFERROR(
  SMALL(
    IF(
      (TRIM(UPPER(CUT_LIST!$F$6:$F$1000))="YES")*(N(CUT_LIST!$G$6:$G$1000)&gt;0),
      ROW(CUT_LIST!$F$6:$F$1000)-ROW(CUT_LIST!$F$6)+1
    ),
    ROWS($F$7:F1297)
  ),
"")</f>
        <v/>
      </c>
    </row>
    <row r="1298" spans="1:6">
      <c r="A1298" t="str" cm="1">
        <f t="array" ref="A1298">IF($F1298="","",INDEX(CUT_LIST!$A$6:$A$1000,$F1298))</f>
        <v/>
      </c>
      <c r="B1298" t="str" cm="1">
        <f t="array" ref="B1298">IF($F1298="","",INDEX(CUT_LIST!$B$6:$B$1000,$F1298))</f>
        <v/>
      </c>
      <c r="C1298" t="str" cm="1">
        <f t="array" ref="C1298">IF($F1298="","",INDEX(CUT_LIST!$C$6:$C$1000,$F1298))</f>
        <v/>
      </c>
      <c r="D1298" t="str">
        <f>IF($F1298="","",
  MIN(
    INDEX(CUT_LIST!$D$6:$D$1000,$F1298),
    N(INDEX(CUT_LIST!$G$6:$G$1000,$F1298))
  )
)</f>
        <v/>
      </c>
      <c r="E1298" t="str" cm="1">
        <f t="array" ref="E1298">IF($F1298="","",INDEX(CUT_LIST!$H$6:$H$1000,$F1298))</f>
        <v/>
      </c>
      <c r="F1298" t="str" cm="1">
        <f t="array" ref="F1298">IFERROR(
  SMALL(
    IF(
      (TRIM(UPPER(CUT_LIST!$F$6:$F$1000))="YES")*(N(CUT_LIST!$G$6:$G$1000)&gt;0),
      ROW(CUT_LIST!$F$6:$F$1000)-ROW(CUT_LIST!$F$6)+1
    ),
    ROWS($F$7:F1298)
  ),
"")</f>
        <v/>
      </c>
    </row>
    <row r="1299" spans="1:6">
      <c r="A1299" t="str" cm="1">
        <f t="array" ref="A1299">IF($F1299="","",INDEX(CUT_LIST!$A$6:$A$1000,$F1299))</f>
        <v/>
      </c>
      <c r="B1299" t="str" cm="1">
        <f t="array" ref="B1299">IF($F1299="","",INDEX(CUT_LIST!$B$6:$B$1000,$F1299))</f>
        <v/>
      </c>
      <c r="C1299" t="str" cm="1">
        <f t="array" ref="C1299">IF($F1299="","",INDEX(CUT_LIST!$C$6:$C$1000,$F1299))</f>
        <v/>
      </c>
      <c r="D1299" t="str">
        <f>IF($F1299="","",
  MIN(
    INDEX(CUT_LIST!$D$6:$D$1000,$F1299),
    N(INDEX(CUT_LIST!$G$6:$G$1000,$F1299))
  )
)</f>
        <v/>
      </c>
      <c r="E1299" t="str" cm="1">
        <f t="array" ref="E1299">IF($F1299="","",INDEX(CUT_LIST!$H$6:$H$1000,$F1299))</f>
        <v/>
      </c>
      <c r="F1299" t="str" cm="1">
        <f t="array" ref="F1299">IFERROR(
  SMALL(
    IF(
      (TRIM(UPPER(CUT_LIST!$F$6:$F$1000))="YES")*(N(CUT_LIST!$G$6:$G$1000)&gt;0),
      ROW(CUT_LIST!$F$6:$F$1000)-ROW(CUT_LIST!$F$6)+1
    ),
    ROWS($F$7:F1299)
  ),
"")</f>
        <v/>
      </c>
    </row>
    <row r="1300" spans="1:6">
      <c r="A1300" t="str" cm="1">
        <f t="array" ref="A1300">IF($F1300="","",INDEX(CUT_LIST!$A$6:$A$1000,$F1300))</f>
        <v/>
      </c>
      <c r="B1300" t="str" cm="1">
        <f t="array" ref="B1300">IF($F1300="","",INDEX(CUT_LIST!$B$6:$B$1000,$F1300))</f>
        <v/>
      </c>
      <c r="C1300" t="str" cm="1">
        <f t="array" ref="C1300">IF($F1300="","",INDEX(CUT_LIST!$C$6:$C$1000,$F1300))</f>
        <v/>
      </c>
      <c r="D1300" t="str">
        <f>IF($F1300="","",
  MIN(
    INDEX(CUT_LIST!$D$6:$D$1000,$F1300),
    N(INDEX(CUT_LIST!$G$6:$G$1000,$F1300))
  )
)</f>
        <v/>
      </c>
      <c r="E1300" t="str" cm="1">
        <f t="array" ref="E1300">IF($F1300="","",INDEX(CUT_LIST!$H$6:$H$1000,$F1300))</f>
        <v/>
      </c>
      <c r="F1300" t="str" cm="1">
        <f t="array" ref="F1300">IFERROR(
  SMALL(
    IF(
      (TRIM(UPPER(CUT_LIST!$F$6:$F$1000))="YES")*(N(CUT_LIST!$G$6:$G$1000)&gt;0),
      ROW(CUT_LIST!$F$6:$F$1000)-ROW(CUT_LIST!$F$6)+1
    ),
    ROWS($F$7:F1300)
  ),
"")</f>
        <v/>
      </c>
    </row>
    <row r="1301" spans="1:6">
      <c r="A1301" t="str" cm="1">
        <f t="array" ref="A1301">IF($F1301="","",INDEX(CUT_LIST!$A$6:$A$1000,$F1301))</f>
        <v/>
      </c>
      <c r="B1301" t="str" cm="1">
        <f t="array" ref="B1301">IF($F1301="","",INDEX(CUT_LIST!$B$6:$B$1000,$F1301))</f>
        <v/>
      </c>
      <c r="C1301" t="str" cm="1">
        <f t="array" ref="C1301">IF($F1301="","",INDEX(CUT_LIST!$C$6:$C$1000,$F1301))</f>
        <v/>
      </c>
      <c r="D1301" t="str">
        <f>IF($F1301="","",
  MIN(
    INDEX(CUT_LIST!$D$6:$D$1000,$F1301),
    N(INDEX(CUT_LIST!$G$6:$G$1000,$F1301))
  )
)</f>
        <v/>
      </c>
      <c r="E1301" t="str" cm="1">
        <f t="array" ref="E1301">IF($F1301="","",INDEX(CUT_LIST!$H$6:$H$1000,$F1301))</f>
        <v/>
      </c>
      <c r="F1301" t="str" cm="1">
        <f t="array" ref="F1301">IFERROR(
  SMALL(
    IF(
      (TRIM(UPPER(CUT_LIST!$F$6:$F$1000))="YES")*(N(CUT_LIST!$G$6:$G$1000)&gt;0),
      ROW(CUT_LIST!$F$6:$F$1000)-ROW(CUT_LIST!$F$6)+1
    ),
    ROWS($F$7:F1301)
  ),
"")</f>
        <v/>
      </c>
    </row>
    <row r="1302" spans="1:6">
      <c r="A1302" t="str" cm="1">
        <f t="array" ref="A1302">IF($F1302="","",INDEX(CUT_LIST!$A$6:$A$1000,$F1302))</f>
        <v/>
      </c>
      <c r="B1302" t="str" cm="1">
        <f t="array" ref="B1302">IF($F1302="","",INDEX(CUT_LIST!$B$6:$B$1000,$F1302))</f>
        <v/>
      </c>
      <c r="C1302" t="str" cm="1">
        <f t="array" ref="C1302">IF($F1302="","",INDEX(CUT_LIST!$C$6:$C$1000,$F1302))</f>
        <v/>
      </c>
      <c r="D1302" t="str">
        <f>IF($F1302="","",
  MIN(
    INDEX(CUT_LIST!$D$6:$D$1000,$F1302),
    N(INDEX(CUT_LIST!$G$6:$G$1000,$F1302))
  )
)</f>
        <v/>
      </c>
      <c r="E1302" t="str" cm="1">
        <f t="array" ref="E1302">IF($F1302="","",INDEX(CUT_LIST!$H$6:$H$1000,$F1302))</f>
        <v/>
      </c>
      <c r="F1302" t="str" cm="1">
        <f t="array" ref="F1302">IFERROR(
  SMALL(
    IF(
      (TRIM(UPPER(CUT_LIST!$F$6:$F$1000))="YES")*(N(CUT_LIST!$G$6:$G$1000)&gt;0),
      ROW(CUT_LIST!$F$6:$F$1000)-ROW(CUT_LIST!$F$6)+1
    ),
    ROWS($F$7:F1302)
  ),
"")</f>
        <v/>
      </c>
    </row>
    <row r="1303" spans="1:6">
      <c r="A1303" t="str" cm="1">
        <f t="array" ref="A1303">IF($F1303="","",INDEX(CUT_LIST!$A$6:$A$1000,$F1303))</f>
        <v/>
      </c>
      <c r="B1303" t="str" cm="1">
        <f t="array" ref="B1303">IF($F1303="","",INDEX(CUT_LIST!$B$6:$B$1000,$F1303))</f>
        <v/>
      </c>
      <c r="C1303" t="str" cm="1">
        <f t="array" ref="C1303">IF($F1303="","",INDEX(CUT_LIST!$C$6:$C$1000,$F1303))</f>
        <v/>
      </c>
      <c r="D1303" t="str">
        <f>IF($F1303="","",
  MIN(
    INDEX(CUT_LIST!$D$6:$D$1000,$F1303),
    N(INDEX(CUT_LIST!$G$6:$G$1000,$F1303))
  )
)</f>
        <v/>
      </c>
      <c r="E1303" t="str" cm="1">
        <f t="array" ref="E1303">IF($F1303="","",INDEX(CUT_LIST!$H$6:$H$1000,$F1303))</f>
        <v/>
      </c>
      <c r="F1303" t="str" cm="1">
        <f t="array" ref="F1303">IFERROR(
  SMALL(
    IF(
      (TRIM(UPPER(CUT_LIST!$F$6:$F$1000))="YES")*(N(CUT_LIST!$G$6:$G$1000)&gt;0),
      ROW(CUT_LIST!$F$6:$F$1000)-ROW(CUT_LIST!$F$6)+1
    ),
    ROWS($F$7:F1303)
  ),
"")</f>
        <v/>
      </c>
    </row>
    <row r="1304" spans="1:6">
      <c r="A1304" t="str" cm="1">
        <f t="array" ref="A1304">IF($F1304="","",INDEX(CUT_LIST!$A$6:$A$1000,$F1304))</f>
        <v/>
      </c>
      <c r="B1304" t="str" cm="1">
        <f t="array" ref="B1304">IF($F1304="","",INDEX(CUT_LIST!$B$6:$B$1000,$F1304))</f>
        <v/>
      </c>
      <c r="C1304" t="str" cm="1">
        <f t="array" ref="C1304">IF($F1304="","",INDEX(CUT_LIST!$C$6:$C$1000,$F1304))</f>
        <v/>
      </c>
      <c r="D1304" t="str">
        <f>IF($F1304="","",
  MIN(
    INDEX(CUT_LIST!$D$6:$D$1000,$F1304),
    N(INDEX(CUT_LIST!$G$6:$G$1000,$F1304))
  )
)</f>
        <v/>
      </c>
      <c r="E1304" t="str" cm="1">
        <f t="array" ref="E1304">IF($F1304="","",INDEX(CUT_LIST!$H$6:$H$1000,$F1304))</f>
        <v/>
      </c>
      <c r="F1304" t="str" cm="1">
        <f t="array" ref="F1304">IFERROR(
  SMALL(
    IF(
      (TRIM(UPPER(CUT_LIST!$F$6:$F$1000))="YES")*(N(CUT_LIST!$G$6:$G$1000)&gt;0),
      ROW(CUT_LIST!$F$6:$F$1000)-ROW(CUT_LIST!$F$6)+1
    ),
    ROWS($F$7:F1304)
  ),
"")</f>
        <v/>
      </c>
    </row>
    <row r="1305" spans="1:6">
      <c r="A1305" t="str" cm="1">
        <f t="array" ref="A1305">IF($F1305="","",INDEX(CUT_LIST!$A$6:$A$1000,$F1305))</f>
        <v/>
      </c>
      <c r="B1305" t="str" cm="1">
        <f t="array" ref="B1305">IF($F1305="","",INDEX(CUT_LIST!$B$6:$B$1000,$F1305))</f>
        <v/>
      </c>
      <c r="C1305" t="str" cm="1">
        <f t="array" ref="C1305">IF($F1305="","",INDEX(CUT_LIST!$C$6:$C$1000,$F1305))</f>
        <v/>
      </c>
      <c r="D1305" t="str">
        <f>IF($F1305="","",
  MIN(
    INDEX(CUT_LIST!$D$6:$D$1000,$F1305),
    N(INDEX(CUT_LIST!$G$6:$G$1000,$F1305))
  )
)</f>
        <v/>
      </c>
      <c r="E1305" t="str" cm="1">
        <f t="array" ref="E1305">IF($F1305="","",INDEX(CUT_LIST!$H$6:$H$1000,$F1305))</f>
        <v/>
      </c>
      <c r="F1305" t="str" cm="1">
        <f t="array" ref="F1305">IFERROR(
  SMALL(
    IF(
      (TRIM(UPPER(CUT_LIST!$F$6:$F$1000))="YES")*(N(CUT_LIST!$G$6:$G$1000)&gt;0),
      ROW(CUT_LIST!$F$6:$F$1000)-ROW(CUT_LIST!$F$6)+1
    ),
    ROWS($F$7:F1305)
  ),
"")</f>
        <v/>
      </c>
    </row>
    <row r="1306" spans="1:6">
      <c r="A1306" t="str" cm="1">
        <f t="array" ref="A1306">IF($F1306="","",INDEX(CUT_LIST!$A$6:$A$1000,$F1306))</f>
        <v/>
      </c>
      <c r="B1306" t="str" cm="1">
        <f t="array" ref="B1306">IF($F1306="","",INDEX(CUT_LIST!$B$6:$B$1000,$F1306))</f>
        <v/>
      </c>
      <c r="C1306" t="str" cm="1">
        <f t="array" ref="C1306">IF($F1306="","",INDEX(CUT_LIST!$C$6:$C$1000,$F1306))</f>
        <v/>
      </c>
      <c r="D1306" t="str">
        <f>IF($F1306="","",
  MIN(
    INDEX(CUT_LIST!$D$6:$D$1000,$F1306),
    N(INDEX(CUT_LIST!$G$6:$G$1000,$F1306))
  )
)</f>
        <v/>
      </c>
      <c r="E1306" t="str" cm="1">
        <f t="array" ref="E1306">IF($F1306="","",INDEX(CUT_LIST!$H$6:$H$1000,$F1306))</f>
        <v/>
      </c>
      <c r="F1306" t="str" cm="1">
        <f t="array" ref="F1306">IFERROR(
  SMALL(
    IF(
      (TRIM(UPPER(CUT_LIST!$F$6:$F$1000))="YES")*(N(CUT_LIST!$G$6:$G$1000)&gt;0),
      ROW(CUT_LIST!$F$6:$F$1000)-ROW(CUT_LIST!$F$6)+1
    ),
    ROWS($F$7:F1306)
  ),
"")</f>
        <v/>
      </c>
    </row>
    <row r="1307" spans="1:6">
      <c r="A1307" t="str" cm="1">
        <f t="array" ref="A1307">IF($F1307="","",INDEX(CUT_LIST!$A$6:$A$1000,$F1307))</f>
        <v/>
      </c>
      <c r="B1307" t="str" cm="1">
        <f t="array" ref="B1307">IF($F1307="","",INDEX(CUT_LIST!$B$6:$B$1000,$F1307))</f>
        <v/>
      </c>
      <c r="C1307" t="str" cm="1">
        <f t="array" ref="C1307">IF($F1307="","",INDEX(CUT_LIST!$C$6:$C$1000,$F1307))</f>
        <v/>
      </c>
      <c r="D1307" t="str">
        <f>IF($F1307="","",
  MIN(
    INDEX(CUT_LIST!$D$6:$D$1000,$F1307),
    N(INDEX(CUT_LIST!$G$6:$G$1000,$F1307))
  )
)</f>
        <v/>
      </c>
      <c r="E1307" t="str" cm="1">
        <f t="array" ref="E1307">IF($F1307="","",INDEX(CUT_LIST!$H$6:$H$1000,$F1307))</f>
        <v/>
      </c>
      <c r="F1307" t="str" cm="1">
        <f t="array" ref="F1307">IFERROR(
  SMALL(
    IF(
      (TRIM(UPPER(CUT_LIST!$F$6:$F$1000))="YES")*(N(CUT_LIST!$G$6:$G$1000)&gt;0),
      ROW(CUT_LIST!$F$6:$F$1000)-ROW(CUT_LIST!$F$6)+1
    ),
    ROWS($F$7:F1307)
  ),
"")</f>
        <v/>
      </c>
    </row>
    <row r="1308" spans="1:6">
      <c r="A1308" t="str" cm="1">
        <f t="array" ref="A1308">IF($F1308="","",INDEX(CUT_LIST!$A$6:$A$1000,$F1308))</f>
        <v/>
      </c>
      <c r="B1308" t="str" cm="1">
        <f t="array" ref="B1308">IF($F1308="","",INDEX(CUT_LIST!$B$6:$B$1000,$F1308))</f>
        <v/>
      </c>
      <c r="C1308" t="str" cm="1">
        <f t="array" ref="C1308">IF($F1308="","",INDEX(CUT_LIST!$C$6:$C$1000,$F1308))</f>
        <v/>
      </c>
      <c r="D1308" t="str">
        <f>IF($F1308="","",
  MIN(
    INDEX(CUT_LIST!$D$6:$D$1000,$F1308),
    N(INDEX(CUT_LIST!$G$6:$G$1000,$F1308))
  )
)</f>
        <v/>
      </c>
      <c r="E1308" t="str" cm="1">
        <f t="array" ref="E1308">IF($F1308="","",INDEX(CUT_LIST!$H$6:$H$1000,$F1308))</f>
        <v/>
      </c>
      <c r="F1308" t="str" cm="1">
        <f t="array" ref="F1308">IFERROR(
  SMALL(
    IF(
      (TRIM(UPPER(CUT_LIST!$F$6:$F$1000))="YES")*(N(CUT_LIST!$G$6:$G$1000)&gt;0),
      ROW(CUT_LIST!$F$6:$F$1000)-ROW(CUT_LIST!$F$6)+1
    ),
    ROWS($F$7:F1308)
  ),
"")</f>
        <v/>
      </c>
    </row>
    <row r="1309" spans="1:6">
      <c r="A1309" t="str" cm="1">
        <f t="array" ref="A1309">IF($F1309="","",INDEX(CUT_LIST!$A$6:$A$1000,$F1309))</f>
        <v/>
      </c>
      <c r="B1309" t="str" cm="1">
        <f t="array" ref="B1309">IF($F1309="","",INDEX(CUT_LIST!$B$6:$B$1000,$F1309))</f>
        <v/>
      </c>
      <c r="C1309" t="str" cm="1">
        <f t="array" ref="C1309">IF($F1309="","",INDEX(CUT_LIST!$C$6:$C$1000,$F1309))</f>
        <v/>
      </c>
      <c r="D1309" t="str">
        <f>IF($F1309="","",
  MIN(
    INDEX(CUT_LIST!$D$6:$D$1000,$F1309),
    N(INDEX(CUT_LIST!$G$6:$G$1000,$F1309))
  )
)</f>
        <v/>
      </c>
      <c r="E1309" t="str" cm="1">
        <f t="array" ref="E1309">IF($F1309="","",INDEX(CUT_LIST!$H$6:$H$1000,$F1309))</f>
        <v/>
      </c>
      <c r="F1309" t="str" cm="1">
        <f t="array" ref="F1309">IFERROR(
  SMALL(
    IF(
      (TRIM(UPPER(CUT_LIST!$F$6:$F$1000))="YES")*(N(CUT_LIST!$G$6:$G$1000)&gt;0),
      ROW(CUT_LIST!$F$6:$F$1000)-ROW(CUT_LIST!$F$6)+1
    ),
    ROWS($F$7:F1309)
  ),
"")</f>
        <v/>
      </c>
    </row>
    <row r="1310" spans="1:6">
      <c r="A1310" t="str" cm="1">
        <f t="array" ref="A1310">IF($F1310="","",INDEX(CUT_LIST!$A$6:$A$1000,$F1310))</f>
        <v/>
      </c>
      <c r="B1310" t="str" cm="1">
        <f t="array" ref="B1310">IF($F1310="","",INDEX(CUT_LIST!$B$6:$B$1000,$F1310))</f>
        <v/>
      </c>
      <c r="C1310" t="str" cm="1">
        <f t="array" ref="C1310">IF($F1310="","",INDEX(CUT_LIST!$C$6:$C$1000,$F1310))</f>
        <v/>
      </c>
      <c r="D1310" t="str">
        <f>IF($F1310="","",
  MIN(
    INDEX(CUT_LIST!$D$6:$D$1000,$F1310),
    N(INDEX(CUT_LIST!$G$6:$G$1000,$F1310))
  )
)</f>
        <v/>
      </c>
      <c r="E1310" t="str" cm="1">
        <f t="array" ref="E1310">IF($F1310="","",INDEX(CUT_LIST!$H$6:$H$1000,$F1310))</f>
        <v/>
      </c>
      <c r="F1310" t="str" cm="1">
        <f t="array" ref="F1310">IFERROR(
  SMALL(
    IF(
      (TRIM(UPPER(CUT_LIST!$F$6:$F$1000))="YES")*(N(CUT_LIST!$G$6:$G$1000)&gt;0),
      ROW(CUT_LIST!$F$6:$F$1000)-ROW(CUT_LIST!$F$6)+1
    ),
    ROWS($F$7:F1310)
  ),
"")</f>
        <v/>
      </c>
    </row>
    <row r="1311" spans="1:6">
      <c r="A1311" t="str" cm="1">
        <f t="array" ref="A1311">IF($F1311="","",INDEX(CUT_LIST!$A$6:$A$1000,$F1311))</f>
        <v/>
      </c>
      <c r="B1311" t="str" cm="1">
        <f t="array" ref="B1311">IF($F1311="","",INDEX(CUT_LIST!$B$6:$B$1000,$F1311))</f>
        <v/>
      </c>
      <c r="C1311" t="str" cm="1">
        <f t="array" ref="C1311">IF($F1311="","",INDEX(CUT_LIST!$C$6:$C$1000,$F1311))</f>
        <v/>
      </c>
      <c r="D1311" t="str">
        <f>IF($F1311="","",
  MIN(
    INDEX(CUT_LIST!$D$6:$D$1000,$F1311),
    N(INDEX(CUT_LIST!$G$6:$G$1000,$F1311))
  )
)</f>
        <v/>
      </c>
      <c r="E1311" t="str" cm="1">
        <f t="array" ref="E1311">IF($F1311="","",INDEX(CUT_LIST!$H$6:$H$1000,$F1311))</f>
        <v/>
      </c>
      <c r="F1311" t="str" cm="1">
        <f t="array" ref="F1311">IFERROR(
  SMALL(
    IF(
      (TRIM(UPPER(CUT_LIST!$F$6:$F$1000))="YES")*(N(CUT_LIST!$G$6:$G$1000)&gt;0),
      ROW(CUT_LIST!$F$6:$F$1000)-ROW(CUT_LIST!$F$6)+1
    ),
    ROWS($F$7:F1311)
  ),
"")</f>
        <v/>
      </c>
    </row>
    <row r="1312" spans="1:6">
      <c r="A1312" t="str" cm="1">
        <f t="array" ref="A1312">IF($F1312="","",INDEX(CUT_LIST!$A$6:$A$1000,$F1312))</f>
        <v/>
      </c>
      <c r="B1312" t="str" cm="1">
        <f t="array" ref="B1312">IF($F1312="","",INDEX(CUT_LIST!$B$6:$B$1000,$F1312))</f>
        <v/>
      </c>
      <c r="C1312" t="str" cm="1">
        <f t="array" ref="C1312">IF($F1312="","",INDEX(CUT_LIST!$C$6:$C$1000,$F1312))</f>
        <v/>
      </c>
      <c r="D1312" t="str">
        <f>IF($F1312="","",
  MIN(
    INDEX(CUT_LIST!$D$6:$D$1000,$F1312),
    N(INDEX(CUT_LIST!$G$6:$G$1000,$F1312))
  )
)</f>
        <v/>
      </c>
      <c r="E1312" t="str" cm="1">
        <f t="array" ref="E1312">IF($F1312="","",INDEX(CUT_LIST!$H$6:$H$1000,$F1312))</f>
        <v/>
      </c>
      <c r="F1312" t="str" cm="1">
        <f t="array" ref="F1312">IFERROR(
  SMALL(
    IF(
      (TRIM(UPPER(CUT_LIST!$F$6:$F$1000))="YES")*(N(CUT_LIST!$G$6:$G$1000)&gt;0),
      ROW(CUT_LIST!$F$6:$F$1000)-ROW(CUT_LIST!$F$6)+1
    ),
    ROWS($F$7:F1312)
  ),
"")</f>
        <v/>
      </c>
    </row>
    <row r="1313" spans="1:6">
      <c r="A1313" t="str" cm="1">
        <f t="array" ref="A1313">IF($F1313="","",INDEX(CUT_LIST!$A$6:$A$1000,$F1313))</f>
        <v/>
      </c>
      <c r="B1313" t="str" cm="1">
        <f t="array" ref="B1313">IF($F1313="","",INDEX(CUT_LIST!$B$6:$B$1000,$F1313))</f>
        <v/>
      </c>
      <c r="C1313" t="str" cm="1">
        <f t="array" ref="C1313">IF($F1313="","",INDEX(CUT_LIST!$C$6:$C$1000,$F1313))</f>
        <v/>
      </c>
      <c r="D1313" t="str">
        <f>IF($F1313="","",
  MIN(
    INDEX(CUT_LIST!$D$6:$D$1000,$F1313),
    N(INDEX(CUT_LIST!$G$6:$G$1000,$F1313))
  )
)</f>
        <v/>
      </c>
      <c r="E1313" t="str" cm="1">
        <f t="array" ref="E1313">IF($F1313="","",INDEX(CUT_LIST!$H$6:$H$1000,$F1313))</f>
        <v/>
      </c>
      <c r="F1313" t="str" cm="1">
        <f t="array" ref="F1313">IFERROR(
  SMALL(
    IF(
      (TRIM(UPPER(CUT_LIST!$F$6:$F$1000))="YES")*(N(CUT_LIST!$G$6:$G$1000)&gt;0),
      ROW(CUT_LIST!$F$6:$F$1000)-ROW(CUT_LIST!$F$6)+1
    ),
    ROWS($F$7:F1313)
  ),
"")</f>
        <v/>
      </c>
    </row>
    <row r="1314" spans="1:6">
      <c r="A1314" t="str" cm="1">
        <f t="array" ref="A1314">IF($F1314="","",INDEX(CUT_LIST!$A$6:$A$1000,$F1314))</f>
        <v/>
      </c>
      <c r="B1314" t="str" cm="1">
        <f t="array" ref="B1314">IF($F1314="","",INDEX(CUT_LIST!$B$6:$B$1000,$F1314))</f>
        <v/>
      </c>
      <c r="C1314" t="str" cm="1">
        <f t="array" ref="C1314">IF($F1314="","",INDEX(CUT_LIST!$C$6:$C$1000,$F1314))</f>
        <v/>
      </c>
      <c r="D1314" t="str">
        <f>IF($F1314="","",
  MIN(
    INDEX(CUT_LIST!$D$6:$D$1000,$F1314),
    N(INDEX(CUT_LIST!$G$6:$G$1000,$F1314))
  )
)</f>
        <v/>
      </c>
      <c r="E1314" t="str" cm="1">
        <f t="array" ref="E1314">IF($F1314="","",INDEX(CUT_LIST!$H$6:$H$1000,$F1314))</f>
        <v/>
      </c>
      <c r="F1314" t="str" cm="1">
        <f t="array" ref="F1314">IFERROR(
  SMALL(
    IF(
      (TRIM(UPPER(CUT_LIST!$F$6:$F$1000))="YES")*(N(CUT_LIST!$G$6:$G$1000)&gt;0),
      ROW(CUT_LIST!$F$6:$F$1000)-ROW(CUT_LIST!$F$6)+1
    ),
    ROWS($F$7:F1314)
  ),
"")</f>
        <v/>
      </c>
    </row>
    <row r="1315" spans="1:6">
      <c r="A1315" t="str" cm="1">
        <f t="array" ref="A1315">IF($F1315="","",INDEX(CUT_LIST!$A$6:$A$1000,$F1315))</f>
        <v/>
      </c>
      <c r="B1315" t="str" cm="1">
        <f t="array" ref="B1315">IF($F1315="","",INDEX(CUT_LIST!$B$6:$B$1000,$F1315))</f>
        <v/>
      </c>
      <c r="C1315" t="str" cm="1">
        <f t="array" ref="C1315">IF($F1315="","",INDEX(CUT_LIST!$C$6:$C$1000,$F1315))</f>
        <v/>
      </c>
      <c r="D1315" t="str">
        <f>IF($F1315="","",
  MIN(
    INDEX(CUT_LIST!$D$6:$D$1000,$F1315),
    N(INDEX(CUT_LIST!$G$6:$G$1000,$F1315))
  )
)</f>
        <v/>
      </c>
      <c r="E1315" t="str" cm="1">
        <f t="array" ref="E1315">IF($F1315="","",INDEX(CUT_LIST!$H$6:$H$1000,$F1315))</f>
        <v/>
      </c>
      <c r="F1315" t="str" cm="1">
        <f t="array" ref="F1315">IFERROR(
  SMALL(
    IF(
      (TRIM(UPPER(CUT_LIST!$F$6:$F$1000))="YES")*(N(CUT_LIST!$G$6:$G$1000)&gt;0),
      ROW(CUT_LIST!$F$6:$F$1000)-ROW(CUT_LIST!$F$6)+1
    ),
    ROWS($F$7:F1315)
  ),
"")</f>
        <v/>
      </c>
    </row>
    <row r="1316" spans="1:6">
      <c r="A1316" t="str" cm="1">
        <f t="array" ref="A1316">IF($F1316="","",INDEX(CUT_LIST!$A$6:$A$1000,$F1316))</f>
        <v/>
      </c>
      <c r="B1316" t="str" cm="1">
        <f t="array" ref="B1316">IF($F1316="","",INDEX(CUT_LIST!$B$6:$B$1000,$F1316))</f>
        <v/>
      </c>
      <c r="C1316" t="str" cm="1">
        <f t="array" ref="C1316">IF($F1316="","",INDEX(CUT_LIST!$C$6:$C$1000,$F1316))</f>
        <v/>
      </c>
      <c r="D1316" t="str">
        <f>IF($F1316="","",
  MIN(
    INDEX(CUT_LIST!$D$6:$D$1000,$F1316),
    N(INDEX(CUT_LIST!$G$6:$G$1000,$F1316))
  )
)</f>
        <v/>
      </c>
      <c r="E1316" t="str" cm="1">
        <f t="array" ref="E1316">IF($F1316="","",INDEX(CUT_LIST!$H$6:$H$1000,$F1316))</f>
        <v/>
      </c>
      <c r="F1316" t="str" cm="1">
        <f t="array" ref="F1316">IFERROR(
  SMALL(
    IF(
      (TRIM(UPPER(CUT_LIST!$F$6:$F$1000))="YES")*(N(CUT_LIST!$G$6:$G$1000)&gt;0),
      ROW(CUT_LIST!$F$6:$F$1000)-ROW(CUT_LIST!$F$6)+1
    ),
    ROWS($F$7:F1316)
  ),
"")</f>
        <v/>
      </c>
    </row>
    <row r="1317" spans="1:6">
      <c r="A1317" t="str" cm="1">
        <f t="array" ref="A1317">IF($F1317="","",INDEX(CUT_LIST!$A$6:$A$1000,$F1317))</f>
        <v/>
      </c>
      <c r="B1317" t="str" cm="1">
        <f t="array" ref="B1317">IF($F1317="","",INDEX(CUT_LIST!$B$6:$B$1000,$F1317))</f>
        <v/>
      </c>
      <c r="C1317" t="str" cm="1">
        <f t="array" ref="C1317">IF($F1317="","",INDEX(CUT_LIST!$C$6:$C$1000,$F1317))</f>
        <v/>
      </c>
      <c r="D1317" t="str">
        <f>IF($F1317="","",
  MIN(
    INDEX(CUT_LIST!$D$6:$D$1000,$F1317),
    N(INDEX(CUT_LIST!$G$6:$G$1000,$F1317))
  )
)</f>
        <v/>
      </c>
      <c r="E1317" t="str" cm="1">
        <f t="array" ref="E1317">IF($F1317="","",INDEX(CUT_LIST!$H$6:$H$1000,$F1317))</f>
        <v/>
      </c>
      <c r="F1317" t="str" cm="1">
        <f t="array" ref="F1317">IFERROR(
  SMALL(
    IF(
      (TRIM(UPPER(CUT_LIST!$F$6:$F$1000))="YES")*(N(CUT_LIST!$G$6:$G$1000)&gt;0),
      ROW(CUT_LIST!$F$6:$F$1000)-ROW(CUT_LIST!$F$6)+1
    ),
    ROWS($F$7:F1317)
  ),
"")</f>
        <v/>
      </c>
    </row>
    <row r="1318" spans="1:6">
      <c r="A1318" t="str" cm="1">
        <f t="array" ref="A1318">IF($F1318="","",INDEX(CUT_LIST!$A$6:$A$1000,$F1318))</f>
        <v/>
      </c>
      <c r="B1318" t="str" cm="1">
        <f t="array" ref="B1318">IF($F1318="","",INDEX(CUT_LIST!$B$6:$B$1000,$F1318))</f>
        <v/>
      </c>
      <c r="C1318" t="str" cm="1">
        <f t="array" ref="C1318">IF($F1318="","",INDEX(CUT_LIST!$C$6:$C$1000,$F1318))</f>
        <v/>
      </c>
      <c r="D1318" t="str">
        <f>IF($F1318="","",
  MIN(
    INDEX(CUT_LIST!$D$6:$D$1000,$F1318),
    N(INDEX(CUT_LIST!$G$6:$G$1000,$F1318))
  )
)</f>
        <v/>
      </c>
      <c r="E1318" t="str" cm="1">
        <f t="array" ref="E1318">IF($F1318="","",INDEX(CUT_LIST!$H$6:$H$1000,$F1318))</f>
        <v/>
      </c>
      <c r="F1318" t="str" cm="1">
        <f t="array" ref="F1318">IFERROR(
  SMALL(
    IF(
      (TRIM(UPPER(CUT_LIST!$F$6:$F$1000))="YES")*(N(CUT_LIST!$G$6:$G$1000)&gt;0),
      ROW(CUT_LIST!$F$6:$F$1000)-ROW(CUT_LIST!$F$6)+1
    ),
    ROWS($F$7:F1318)
  ),
"")</f>
        <v/>
      </c>
    </row>
    <row r="1319" spans="1:6">
      <c r="A1319" t="str" cm="1">
        <f t="array" ref="A1319">IF($F1319="","",INDEX(CUT_LIST!$A$6:$A$1000,$F1319))</f>
        <v/>
      </c>
      <c r="B1319" t="str" cm="1">
        <f t="array" ref="B1319">IF($F1319="","",INDEX(CUT_LIST!$B$6:$B$1000,$F1319))</f>
        <v/>
      </c>
      <c r="C1319" t="str" cm="1">
        <f t="array" ref="C1319">IF($F1319="","",INDEX(CUT_LIST!$C$6:$C$1000,$F1319))</f>
        <v/>
      </c>
      <c r="D1319" t="str">
        <f>IF($F1319="","",
  MIN(
    INDEX(CUT_LIST!$D$6:$D$1000,$F1319),
    N(INDEX(CUT_LIST!$G$6:$G$1000,$F1319))
  )
)</f>
        <v/>
      </c>
      <c r="E1319" t="str" cm="1">
        <f t="array" ref="E1319">IF($F1319="","",INDEX(CUT_LIST!$H$6:$H$1000,$F1319))</f>
        <v/>
      </c>
      <c r="F1319" t="str" cm="1">
        <f t="array" ref="F1319">IFERROR(
  SMALL(
    IF(
      (TRIM(UPPER(CUT_LIST!$F$6:$F$1000))="YES")*(N(CUT_LIST!$G$6:$G$1000)&gt;0),
      ROW(CUT_LIST!$F$6:$F$1000)-ROW(CUT_LIST!$F$6)+1
    ),
    ROWS($F$7:F1319)
  ),
"")</f>
        <v/>
      </c>
    </row>
    <row r="1320" spans="1:6">
      <c r="A1320" t="str" cm="1">
        <f t="array" ref="A1320">IF($F1320="","",INDEX(CUT_LIST!$A$6:$A$1000,$F1320))</f>
        <v/>
      </c>
      <c r="B1320" t="str" cm="1">
        <f t="array" ref="B1320">IF($F1320="","",INDEX(CUT_LIST!$B$6:$B$1000,$F1320))</f>
        <v/>
      </c>
      <c r="C1320" t="str" cm="1">
        <f t="array" ref="C1320">IF($F1320="","",INDEX(CUT_LIST!$C$6:$C$1000,$F1320))</f>
        <v/>
      </c>
      <c r="D1320" t="str">
        <f>IF($F1320="","",
  MIN(
    INDEX(CUT_LIST!$D$6:$D$1000,$F1320),
    N(INDEX(CUT_LIST!$G$6:$G$1000,$F1320))
  )
)</f>
        <v/>
      </c>
      <c r="E1320" t="str" cm="1">
        <f t="array" ref="E1320">IF($F1320="","",INDEX(CUT_LIST!$H$6:$H$1000,$F1320))</f>
        <v/>
      </c>
      <c r="F1320" t="str" cm="1">
        <f t="array" ref="F1320">IFERROR(
  SMALL(
    IF(
      (TRIM(UPPER(CUT_LIST!$F$6:$F$1000))="YES")*(N(CUT_LIST!$G$6:$G$1000)&gt;0),
      ROW(CUT_LIST!$F$6:$F$1000)-ROW(CUT_LIST!$F$6)+1
    ),
    ROWS($F$7:F1320)
  ),
"")</f>
        <v/>
      </c>
    </row>
    <row r="1321" spans="1:6">
      <c r="A1321" t="str" cm="1">
        <f t="array" ref="A1321">IF($F1321="","",INDEX(CUT_LIST!$A$6:$A$1000,$F1321))</f>
        <v/>
      </c>
      <c r="B1321" t="str" cm="1">
        <f t="array" ref="B1321">IF($F1321="","",INDEX(CUT_LIST!$B$6:$B$1000,$F1321))</f>
        <v/>
      </c>
      <c r="C1321" t="str" cm="1">
        <f t="array" ref="C1321">IF($F1321="","",INDEX(CUT_LIST!$C$6:$C$1000,$F1321))</f>
        <v/>
      </c>
      <c r="D1321" t="str">
        <f>IF($F1321="","",
  MIN(
    INDEX(CUT_LIST!$D$6:$D$1000,$F1321),
    N(INDEX(CUT_LIST!$G$6:$G$1000,$F1321))
  )
)</f>
        <v/>
      </c>
      <c r="E1321" t="str" cm="1">
        <f t="array" ref="E1321">IF($F1321="","",INDEX(CUT_LIST!$H$6:$H$1000,$F1321))</f>
        <v/>
      </c>
      <c r="F1321" t="str" cm="1">
        <f t="array" ref="F1321">IFERROR(
  SMALL(
    IF(
      (TRIM(UPPER(CUT_LIST!$F$6:$F$1000))="YES")*(N(CUT_LIST!$G$6:$G$1000)&gt;0),
      ROW(CUT_LIST!$F$6:$F$1000)-ROW(CUT_LIST!$F$6)+1
    ),
    ROWS($F$7:F1321)
  ),
"")</f>
        <v/>
      </c>
    </row>
    <row r="1322" spans="1:6">
      <c r="A1322" t="str" cm="1">
        <f t="array" ref="A1322">IF($F1322="","",INDEX(CUT_LIST!$A$6:$A$1000,$F1322))</f>
        <v/>
      </c>
      <c r="B1322" t="str" cm="1">
        <f t="array" ref="B1322">IF($F1322="","",INDEX(CUT_LIST!$B$6:$B$1000,$F1322))</f>
        <v/>
      </c>
      <c r="C1322" t="str" cm="1">
        <f t="array" ref="C1322">IF($F1322="","",INDEX(CUT_LIST!$C$6:$C$1000,$F1322))</f>
        <v/>
      </c>
      <c r="D1322" t="str">
        <f>IF($F1322="","",
  MIN(
    INDEX(CUT_LIST!$D$6:$D$1000,$F1322),
    N(INDEX(CUT_LIST!$G$6:$G$1000,$F1322))
  )
)</f>
        <v/>
      </c>
      <c r="E1322" t="str" cm="1">
        <f t="array" ref="E1322">IF($F1322="","",INDEX(CUT_LIST!$H$6:$H$1000,$F1322))</f>
        <v/>
      </c>
      <c r="F1322" t="str" cm="1">
        <f t="array" ref="F1322">IFERROR(
  SMALL(
    IF(
      (TRIM(UPPER(CUT_LIST!$F$6:$F$1000))="YES")*(N(CUT_LIST!$G$6:$G$1000)&gt;0),
      ROW(CUT_LIST!$F$6:$F$1000)-ROW(CUT_LIST!$F$6)+1
    ),
    ROWS($F$7:F1322)
  ),
"")</f>
        <v/>
      </c>
    </row>
    <row r="1323" spans="1:6">
      <c r="A1323" t="str" cm="1">
        <f t="array" ref="A1323">IF($F1323="","",INDEX(CUT_LIST!$A$6:$A$1000,$F1323))</f>
        <v/>
      </c>
      <c r="B1323" t="str" cm="1">
        <f t="array" ref="B1323">IF($F1323="","",INDEX(CUT_LIST!$B$6:$B$1000,$F1323))</f>
        <v/>
      </c>
      <c r="C1323" t="str" cm="1">
        <f t="array" ref="C1323">IF($F1323="","",INDEX(CUT_LIST!$C$6:$C$1000,$F1323))</f>
        <v/>
      </c>
      <c r="D1323" t="str">
        <f>IF($F1323="","",
  MIN(
    INDEX(CUT_LIST!$D$6:$D$1000,$F1323),
    N(INDEX(CUT_LIST!$G$6:$G$1000,$F1323))
  )
)</f>
        <v/>
      </c>
      <c r="E1323" t="str" cm="1">
        <f t="array" ref="E1323">IF($F1323="","",INDEX(CUT_LIST!$H$6:$H$1000,$F1323))</f>
        <v/>
      </c>
      <c r="F1323" t="str" cm="1">
        <f t="array" ref="F1323">IFERROR(
  SMALL(
    IF(
      (TRIM(UPPER(CUT_LIST!$F$6:$F$1000))="YES")*(N(CUT_LIST!$G$6:$G$1000)&gt;0),
      ROW(CUT_LIST!$F$6:$F$1000)-ROW(CUT_LIST!$F$6)+1
    ),
    ROWS($F$7:F1323)
  ),
"")</f>
        <v/>
      </c>
    </row>
    <row r="1324" spans="1:6">
      <c r="A1324" t="str" cm="1">
        <f t="array" ref="A1324">IF($F1324="","",INDEX(CUT_LIST!$A$6:$A$1000,$F1324))</f>
        <v/>
      </c>
      <c r="B1324" t="str" cm="1">
        <f t="array" ref="B1324">IF($F1324="","",INDEX(CUT_LIST!$B$6:$B$1000,$F1324))</f>
        <v/>
      </c>
      <c r="C1324" t="str" cm="1">
        <f t="array" ref="C1324">IF($F1324="","",INDEX(CUT_LIST!$C$6:$C$1000,$F1324))</f>
        <v/>
      </c>
      <c r="D1324" t="str">
        <f>IF($F1324="","",
  MIN(
    INDEX(CUT_LIST!$D$6:$D$1000,$F1324),
    N(INDEX(CUT_LIST!$G$6:$G$1000,$F1324))
  )
)</f>
        <v/>
      </c>
      <c r="E1324" t="str" cm="1">
        <f t="array" ref="E1324">IF($F1324="","",INDEX(CUT_LIST!$H$6:$H$1000,$F1324))</f>
        <v/>
      </c>
      <c r="F1324" t="str" cm="1">
        <f t="array" ref="F1324">IFERROR(
  SMALL(
    IF(
      (TRIM(UPPER(CUT_LIST!$F$6:$F$1000))="YES")*(N(CUT_LIST!$G$6:$G$1000)&gt;0),
      ROW(CUT_LIST!$F$6:$F$1000)-ROW(CUT_LIST!$F$6)+1
    ),
    ROWS($F$7:F1324)
  ),
"")</f>
        <v/>
      </c>
    </row>
    <row r="1325" spans="1:6">
      <c r="A1325" t="str" cm="1">
        <f t="array" ref="A1325">IF($F1325="","",INDEX(CUT_LIST!$A$6:$A$1000,$F1325))</f>
        <v/>
      </c>
      <c r="B1325" t="str" cm="1">
        <f t="array" ref="B1325">IF($F1325="","",INDEX(CUT_LIST!$B$6:$B$1000,$F1325))</f>
        <v/>
      </c>
      <c r="C1325" t="str" cm="1">
        <f t="array" ref="C1325">IF($F1325="","",INDEX(CUT_LIST!$C$6:$C$1000,$F1325))</f>
        <v/>
      </c>
      <c r="D1325" t="str">
        <f>IF($F1325="","",
  MIN(
    INDEX(CUT_LIST!$D$6:$D$1000,$F1325),
    N(INDEX(CUT_LIST!$G$6:$G$1000,$F1325))
  )
)</f>
        <v/>
      </c>
      <c r="E1325" t="str" cm="1">
        <f t="array" ref="E1325">IF($F1325="","",INDEX(CUT_LIST!$H$6:$H$1000,$F1325))</f>
        <v/>
      </c>
      <c r="F1325" t="str" cm="1">
        <f t="array" ref="F1325">IFERROR(
  SMALL(
    IF(
      (TRIM(UPPER(CUT_LIST!$F$6:$F$1000))="YES")*(N(CUT_LIST!$G$6:$G$1000)&gt;0),
      ROW(CUT_LIST!$F$6:$F$1000)-ROW(CUT_LIST!$F$6)+1
    ),
    ROWS($F$7:F1325)
  ),
"")</f>
        <v/>
      </c>
    </row>
    <row r="1326" spans="1:6">
      <c r="A1326" t="str" cm="1">
        <f t="array" ref="A1326">IF($F1326="","",INDEX(CUT_LIST!$A$6:$A$1000,$F1326))</f>
        <v/>
      </c>
      <c r="B1326" t="str" cm="1">
        <f t="array" ref="B1326">IF($F1326="","",INDEX(CUT_LIST!$B$6:$B$1000,$F1326))</f>
        <v/>
      </c>
      <c r="C1326" t="str" cm="1">
        <f t="array" ref="C1326">IF($F1326="","",INDEX(CUT_LIST!$C$6:$C$1000,$F1326))</f>
        <v/>
      </c>
      <c r="D1326" t="str">
        <f>IF($F1326="","",
  MIN(
    INDEX(CUT_LIST!$D$6:$D$1000,$F1326),
    N(INDEX(CUT_LIST!$G$6:$G$1000,$F1326))
  )
)</f>
        <v/>
      </c>
      <c r="E1326" t="str" cm="1">
        <f t="array" ref="E1326">IF($F1326="","",INDEX(CUT_LIST!$H$6:$H$1000,$F1326))</f>
        <v/>
      </c>
      <c r="F1326" t="str" cm="1">
        <f t="array" ref="F1326">IFERROR(
  SMALL(
    IF(
      (TRIM(UPPER(CUT_LIST!$F$6:$F$1000))="YES")*(N(CUT_LIST!$G$6:$G$1000)&gt;0),
      ROW(CUT_LIST!$F$6:$F$1000)-ROW(CUT_LIST!$F$6)+1
    ),
    ROWS($F$7:F1326)
  ),
"")</f>
        <v/>
      </c>
    </row>
    <row r="1327" spans="1:6">
      <c r="A1327" t="str" cm="1">
        <f t="array" ref="A1327">IF($F1327="","",INDEX(CUT_LIST!$A$6:$A$1000,$F1327))</f>
        <v/>
      </c>
      <c r="B1327" t="str" cm="1">
        <f t="array" ref="B1327">IF($F1327="","",INDEX(CUT_LIST!$B$6:$B$1000,$F1327))</f>
        <v/>
      </c>
      <c r="C1327" t="str" cm="1">
        <f t="array" ref="C1327">IF($F1327="","",INDEX(CUT_LIST!$C$6:$C$1000,$F1327))</f>
        <v/>
      </c>
      <c r="D1327" t="str">
        <f>IF($F1327="","",
  MIN(
    INDEX(CUT_LIST!$D$6:$D$1000,$F1327),
    N(INDEX(CUT_LIST!$G$6:$G$1000,$F1327))
  )
)</f>
        <v/>
      </c>
      <c r="E1327" t="str" cm="1">
        <f t="array" ref="E1327">IF($F1327="","",INDEX(CUT_LIST!$H$6:$H$1000,$F1327))</f>
        <v/>
      </c>
      <c r="F1327" t="str" cm="1">
        <f t="array" ref="F1327">IFERROR(
  SMALL(
    IF(
      (TRIM(UPPER(CUT_LIST!$F$6:$F$1000))="YES")*(N(CUT_LIST!$G$6:$G$1000)&gt;0),
      ROW(CUT_LIST!$F$6:$F$1000)-ROW(CUT_LIST!$F$6)+1
    ),
    ROWS($F$7:F1327)
  ),
"")</f>
        <v/>
      </c>
    </row>
    <row r="1328" spans="1:6">
      <c r="A1328" t="str" cm="1">
        <f t="array" ref="A1328">IF($F1328="","",INDEX(CUT_LIST!$A$6:$A$1000,$F1328))</f>
        <v/>
      </c>
      <c r="B1328" t="str" cm="1">
        <f t="array" ref="B1328">IF($F1328="","",INDEX(CUT_LIST!$B$6:$B$1000,$F1328))</f>
        <v/>
      </c>
      <c r="C1328" t="str" cm="1">
        <f t="array" ref="C1328">IF($F1328="","",INDEX(CUT_LIST!$C$6:$C$1000,$F1328))</f>
        <v/>
      </c>
      <c r="D1328" t="str">
        <f>IF($F1328="","",
  MIN(
    INDEX(CUT_LIST!$D$6:$D$1000,$F1328),
    N(INDEX(CUT_LIST!$G$6:$G$1000,$F1328))
  )
)</f>
        <v/>
      </c>
      <c r="E1328" t="str" cm="1">
        <f t="array" ref="E1328">IF($F1328="","",INDEX(CUT_LIST!$H$6:$H$1000,$F1328))</f>
        <v/>
      </c>
      <c r="F1328" t="str" cm="1">
        <f t="array" ref="F1328">IFERROR(
  SMALL(
    IF(
      (TRIM(UPPER(CUT_LIST!$F$6:$F$1000))="YES")*(N(CUT_LIST!$G$6:$G$1000)&gt;0),
      ROW(CUT_LIST!$F$6:$F$1000)-ROW(CUT_LIST!$F$6)+1
    ),
    ROWS($F$7:F1328)
  ),
"")</f>
        <v/>
      </c>
    </row>
    <row r="1329" spans="1:6">
      <c r="A1329" t="str" cm="1">
        <f t="array" ref="A1329">IF($F1329="","",INDEX(CUT_LIST!$A$6:$A$1000,$F1329))</f>
        <v/>
      </c>
      <c r="B1329" t="str" cm="1">
        <f t="array" ref="B1329">IF($F1329="","",INDEX(CUT_LIST!$B$6:$B$1000,$F1329))</f>
        <v/>
      </c>
      <c r="C1329" t="str" cm="1">
        <f t="array" ref="C1329">IF($F1329="","",INDEX(CUT_LIST!$C$6:$C$1000,$F1329))</f>
        <v/>
      </c>
      <c r="D1329" t="str">
        <f>IF($F1329="","",
  MIN(
    INDEX(CUT_LIST!$D$6:$D$1000,$F1329),
    N(INDEX(CUT_LIST!$G$6:$G$1000,$F1329))
  )
)</f>
        <v/>
      </c>
      <c r="E1329" t="str" cm="1">
        <f t="array" ref="E1329">IF($F1329="","",INDEX(CUT_LIST!$H$6:$H$1000,$F1329))</f>
        <v/>
      </c>
      <c r="F1329" t="str" cm="1">
        <f t="array" ref="F1329">IFERROR(
  SMALL(
    IF(
      (TRIM(UPPER(CUT_LIST!$F$6:$F$1000))="YES")*(N(CUT_LIST!$G$6:$G$1000)&gt;0),
      ROW(CUT_LIST!$F$6:$F$1000)-ROW(CUT_LIST!$F$6)+1
    ),
    ROWS($F$7:F1329)
  ),
"")</f>
        <v/>
      </c>
    </row>
    <row r="1330" spans="1:6">
      <c r="A1330" t="str" cm="1">
        <f t="array" ref="A1330">IF($F1330="","",INDEX(CUT_LIST!$A$6:$A$1000,$F1330))</f>
        <v/>
      </c>
      <c r="B1330" t="str" cm="1">
        <f t="array" ref="B1330">IF($F1330="","",INDEX(CUT_LIST!$B$6:$B$1000,$F1330))</f>
        <v/>
      </c>
      <c r="C1330" t="str" cm="1">
        <f t="array" ref="C1330">IF($F1330="","",INDEX(CUT_LIST!$C$6:$C$1000,$F1330))</f>
        <v/>
      </c>
      <c r="D1330" t="str">
        <f>IF($F1330="","",
  MIN(
    INDEX(CUT_LIST!$D$6:$D$1000,$F1330),
    N(INDEX(CUT_LIST!$G$6:$G$1000,$F1330))
  )
)</f>
        <v/>
      </c>
      <c r="E1330" t="str" cm="1">
        <f t="array" ref="E1330">IF($F1330="","",INDEX(CUT_LIST!$H$6:$H$1000,$F1330))</f>
        <v/>
      </c>
      <c r="F1330" t="str" cm="1">
        <f t="array" ref="F1330">IFERROR(
  SMALL(
    IF(
      (TRIM(UPPER(CUT_LIST!$F$6:$F$1000))="YES")*(N(CUT_LIST!$G$6:$G$1000)&gt;0),
      ROW(CUT_LIST!$F$6:$F$1000)-ROW(CUT_LIST!$F$6)+1
    ),
    ROWS($F$7:F1330)
  ),
"")</f>
        <v/>
      </c>
    </row>
    <row r="1331" spans="1:6">
      <c r="A1331" t="str" cm="1">
        <f t="array" ref="A1331">IF($F1331="","",INDEX(CUT_LIST!$A$6:$A$1000,$F1331))</f>
        <v/>
      </c>
      <c r="B1331" t="str" cm="1">
        <f t="array" ref="B1331">IF($F1331="","",INDEX(CUT_LIST!$B$6:$B$1000,$F1331))</f>
        <v/>
      </c>
      <c r="C1331" t="str" cm="1">
        <f t="array" ref="C1331">IF($F1331="","",INDEX(CUT_LIST!$C$6:$C$1000,$F1331))</f>
        <v/>
      </c>
      <c r="D1331" t="str">
        <f>IF($F1331="","",
  MIN(
    INDEX(CUT_LIST!$D$6:$D$1000,$F1331),
    N(INDEX(CUT_LIST!$G$6:$G$1000,$F1331))
  )
)</f>
        <v/>
      </c>
      <c r="E1331" t="str" cm="1">
        <f t="array" ref="E1331">IF($F1331="","",INDEX(CUT_LIST!$H$6:$H$1000,$F1331))</f>
        <v/>
      </c>
      <c r="F1331" t="str" cm="1">
        <f t="array" ref="F1331">IFERROR(
  SMALL(
    IF(
      (TRIM(UPPER(CUT_LIST!$F$6:$F$1000))="YES")*(N(CUT_LIST!$G$6:$G$1000)&gt;0),
      ROW(CUT_LIST!$F$6:$F$1000)-ROW(CUT_LIST!$F$6)+1
    ),
    ROWS($F$7:F1331)
  ),
"")</f>
        <v/>
      </c>
    </row>
    <row r="1332" spans="1:6">
      <c r="A1332" t="str" cm="1">
        <f t="array" ref="A1332">IF($F1332="","",INDEX(CUT_LIST!$A$6:$A$1000,$F1332))</f>
        <v/>
      </c>
      <c r="B1332" t="str" cm="1">
        <f t="array" ref="B1332">IF($F1332="","",INDEX(CUT_LIST!$B$6:$B$1000,$F1332))</f>
        <v/>
      </c>
      <c r="C1332" t="str" cm="1">
        <f t="array" ref="C1332">IF($F1332="","",INDEX(CUT_LIST!$C$6:$C$1000,$F1332))</f>
        <v/>
      </c>
      <c r="D1332" t="str">
        <f>IF($F1332="","",
  MIN(
    INDEX(CUT_LIST!$D$6:$D$1000,$F1332),
    N(INDEX(CUT_LIST!$G$6:$G$1000,$F1332))
  )
)</f>
        <v/>
      </c>
      <c r="E1332" t="str" cm="1">
        <f t="array" ref="E1332">IF($F1332="","",INDEX(CUT_LIST!$H$6:$H$1000,$F1332))</f>
        <v/>
      </c>
      <c r="F1332" t="str" cm="1">
        <f t="array" ref="F1332">IFERROR(
  SMALL(
    IF(
      (TRIM(UPPER(CUT_LIST!$F$6:$F$1000))="YES")*(N(CUT_LIST!$G$6:$G$1000)&gt;0),
      ROW(CUT_LIST!$F$6:$F$1000)-ROW(CUT_LIST!$F$6)+1
    ),
    ROWS($F$7:F1332)
  ),
"")</f>
        <v/>
      </c>
    </row>
    <row r="1333" spans="1:6">
      <c r="A1333" t="str" cm="1">
        <f t="array" ref="A1333">IF($F1333="","",INDEX(CUT_LIST!$A$6:$A$1000,$F1333))</f>
        <v/>
      </c>
      <c r="B1333" t="str" cm="1">
        <f t="array" ref="B1333">IF($F1333="","",INDEX(CUT_LIST!$B$6:$B$1000,$F1333))</f>
        <v/>
      </c>
      <c r="C1333" t="str" cm="1">
        <f t="array" ref="C1333">IF($F1333="","",INDEX(CUT_LIST!$C$6:$C$1000,$F1333))</f>
        <v/>
      </c>
      <c r="D1333" t="str">
        <f>IF($F1333="","",
  MIN(
    INDEX(CUT_LIST!$D$6:$D$1000,$F1333),
    N(INDEX(CUT_LIST!$G$6:$G$1000,$F1333))
  )
)</f>
        <v/>
      </c>
      <c r="E1333" t="str" cm="1">
        <f t="array" ref="E1333">IF($F1333="","",INDEX(CUT_LIST!$H$6:$H$1000,$F1333))</f>
        <v/>
      </c>
      <c r="F1333" t="str" cm="1">
        <f t="array" ref="F1333">IFERROR(
  SMALL(
    IF(
      (TRIM(UPPER(CUT_LIST!$F$6:$F$1000))="YES")*(N(CUT_LIST!$G$6:$G$1000)&gt;0),
      ROW(CUT_LIST!$F$6:$F$1000)-ROW(CUT_LIST!$F$6)+1
    ),
    ROWS($F$7:F1333)
  ),
"")</f>
        <v/>
      </c>
    </row>
    <row r="1334" spans="1:6">
      <c r="A1334" t="str" cm="1">
        <f t="array" ref="A1334">IF($F1334="","",INDEX(CUT_LIST!$A$6:$A$1000,$F1334))</f>
        <v/>
      </c>
      <c r="B1334" t="str" cm="1">
        <f t="array" ref="B1334">IF($F1334="","",INDEX(CUT_LIST!$B$6:$B$1000,$F1334))</f>
        <v/>
      </c>
      <c r="C1334" t="str" cm="1">
        <f t="array" ref="C1334">IF($F1334="","",INDEX(CUT_LIST!$C$6:$C$1000,$F1334))</f>
        <v/>
      </c>
      <c r="D1334" t="str">
        <f>IF($F1334="","",
  MIN(
    INDEX(CUT_LIST!$D$6:$D$1000,$F1334),
    N(INDEX(CUT_LIST!$G$6:$G$1000,$F1334))
  )
)</f>
        <v/>
      </c>
      <c r="E1334" t="str" cm="1">
        <f t="array" ref="E1334">IF($F1334="","",INDEX(CUT_LIST!$H$6:$H$1000,$F1334))</f>
        <v/>
      </c>
      <c r="F1334" t="str" cm="1">
        <f t="array" ref="F1334">IFERROR(
  SMALL(
    IF(
      (TRIM(UPPER(CUT_LIST!$F$6:$F$1000))="YES")*(N(CUT_LIST!$G$6:$G$1000)&gt;0),
      ROW(CUT_LIST!$F$6:$F$1000)-ROW(CUT_LIST!$F$6)+1
    ),
    ROWS($F$7:F1334)
  ),
"")</f>
        <v/>
      </c>
    </row>
    <row r="1335" spans="1:6">
      <c r="A1335" t="str" cm="1">
        <f t="array" ref="A1335">IF($F1335="","",INDEX(CUT_LIST!$A$6:$A$1000,$F1335))</f>
        <v/>
      </c>
      <c r="B1335" t="str" cm="1">
        <f t="array" ref="B1335">IF($F1335="","",INDEX(CUT_LIST!$B$6:$B$1000,$F1335))</f>
        <v/>
      </c>
      <c r="C1335" t="str" cm="1">
        <f t="array" ref="C1335">IF($F1335="","",INDEX(CUT_LIST!$C$6:$C$1000,$F1335))</f>
        <v/>
      </c>
      <c r="D1335" t="str">
        <f>IF($F1335="","",
  MIN(
    INDEX(CUT_LIST!$D$6:$D$1000,$F1335),
    N(INDEX(CUT_LIST!$G$6:$G$1000,$F1335))
  )
)</f>
        <v/>
      </c>
      <c r="E1335" t="str" cm="1">
        <f t="array" ref="E1335">IF($F1335="","",INDEX(CUT_LIST!$H$6:$H$1000,$F1335))</f>
        <v/>
      </c>
      <c r="F1335" t="str" cm="1">
        <f t="array" ref="F1335">IFERROR(
  SMALL(
    IF(
      (TRIM(UPPER(CUT_LIST!$F$6:$F$1000))="YES")*(N(CUT_LIST!$G$6:$G$1000)&gt;0),
      ROW(CUT_LIST!$F$6:$F$1000)-ROW(CUT_LIST!$F$6)+1
    ),
    ROWS($F$7:F1335)
  ),
"")</f>
        <v/>
      </c>
    </row>
    <row r="1336" spans="1:6">
      <c r="A1336" t="str" cm="1">
        <f t="array" ref="A1336">IF($F1336="","",INDEX(CUT_LIST!$A$6:$A$1000,$F1336))</f>
        <v/>
      </c>
      <c r="B1336" t="str" cm="1">
        <f t="array" ref="B1336">IF($F1336="","",INDEX(CUT_LIST!$B$6:$B$1000,$F1336))</f>
        <v/>
      </c>
      <c r="C1336" t="str" cm="1">
        <f t="array" ref="C1336">IF($F1336="","",INDEX(CUT_LIST!$C$6:$C$1000,$F1336))</f>
        <v/>
      </c>
      <c r="D1336" t="str">
        <f>IF($F1336="","",
  MIN(
    INDEX(CUT_LIST!$D$6:$D$1000,$F1336),
    N(INDEX(CUT_LIST!$G$6:$G$1000,$F1336))
  )
)</f>
        <v/>
      </c>
      <c r="E1336" t="str" cm="1">
        <f t="array" ref="E1336">IF($F1336="","",INDEX(CUT_LIST!$H$6:$H$1000,$F1336))</f>
        <v/>
      </c>
      <c r="F1336" t="str" cm="1">
        <f t="array" ref="F1336">IFERROR(
  SMALL(
    IF(
      (TRIM(UPPER(CUT_LIST!$F$6:$F$1000))="YES")*(N(CUT_LIST!$G$6:$G$1000)&gt;0),
      ROW(CUT_LIST!$F$6:$F$1000)-ROW(CUT_LIST!$F$6)+1
    ),
    ROWS($F$7:F1336)
  ),
"")</f>
        <v/>
      </c>
    </row>
    <row r="1337" spans="1:6">
      <c r="A1337" t="str" cm="1">
        <f t="array" ref="A1337">IF($F1337="","",INDEX(CUT_LIST!$A$6:$A$1000,$F1337))</f>
        <v/>
      </c>
      <c r="B1337" t="str" cm="1">
        <f t="array" ref="B1337">IF($F1337="","",INDEX(CUT_LIST!$B$6:$B$1000,$F1337))</f>
        <v/>
      </c>
      <c r="C1337" t="str" cm="1">
        <f t="array" ref="C1337">IF($F1337="","",INDEX(CUT_LIST!$C$6:$C$1000,$F1337))</f>
        <v/>
      </c>
      <c r="D1337" t="str">
        <f>IF($F1337="","",
  MIN(
    INDEX(CUT_LIST!$D$6:$D$1000,$F1337),
    N(INDEX(CUT_LIST!$G$6:$G$1000,$F1337))
  )
)</f>
        <v/>
      </c>
      <c r="E1337" t="str" cm="1">
        <f t="array" ref="E1337">IF($F1337="","",INDEX(CUT_LIST!$H$6:$H$1000,$F1337))</f>
        <v/>
      </c>
      <c r="F1337" t="str" cm="1">
        <f t="array" ref="F1337">IFERROR(
  SMALL(
    IF(
      (TRIM(UPPER(CUT_LIST!$F$6:$F$1000))="YES")*(N(CUT_LIST!$G$6:$G$1000)&gt;0),
      ROW(CUT_LIST!$F$6:$F$1000)-ROW(CUT_LIST!$F$6)+1
    ),
    ROWS($F$7:F1337)
  ),
"")</f>
        <v/>
      </c>
    </row>
    <row r="1338" spans="1:6">
      <c r="A1338" t="str" cm="1">
        <f t="array" ref="A1338">IF($F1338="","",INDEX(CUT_LIST!$A$6:$A$1000,$F1338))</f>
        <v/>
      </c>
      <c r="B1338" t="str" cm="1">
        <f t="array" ref="B1338">IF($F1338="","",INDEX(CUT_LIST!$B$6:$B$1000,$F1338))</f>
        <v/>
      </c>
      <c r="C1338" t="str" cm="1">
        <f t="array" ref="C1338">IF($F1338="","",INDEX(CUT_LIST!$C$6:$C$1000,$F1338))</f>
        <v/>
      </c>
      <c r="D1338" t="str">
        <f>IF($F1338="","",
  MIN(
    INDEX(CUT_LIST!$D$6:$D$1000,$F1338),
    N(INDEX(CUT_LIST!$G$6:$G$1000,$F1338))
  )
)</f>
        <v/>
      </c>
      <c r="E1338" t="str" cm="1">
        <f t="array" ref="E1338">IF($F1338="","",INDEX(CUT_LIST!$H$6:$H$1000,$F1338))</f>
        <v/>
      </c>
      <c r="F1338" t="str" cm="1">
        <f t="array" ref="F1338">IFERROR(
  SMALL(
    IF(
      (TRIM(UPPER(CUT_LIST!$F$6:$F$1000))="YES")*(N(CUT_LIST!$G$6:$G$1000)&gt;0),
      ROW(CUT_LIST!$F$6:$F$1000)-ROW(CUT_LIST!$F$6)+1
    ),
    ROWS($F$7:F1338)
  ),
"")</f>
        <v/>
      </c>
    </row>
    <row r="1339" spans="1:6">
      <c r="A1339" t="str" cm="1">
        <f t="array" ref="A1339">IF($F1339="","",INDEX(CUT_LIST!$A$6:$A$1000,$F1339))</f>
        <v/>
      </c>
      <c r="B1339" t="str" cm="1">
        <f t="array" ref="B1339">IF($F1339="","",INDEX(CUT_LIST!$B$6:$B$1000,$F1339))</f>
        <v/>
      </c>
      <c r="C1339" t="str" cm="1">
        <f t="array" ref="C1339">IF($F1339="","",INDEX(CUT_LIST!$C$6:$C$1000,$F1339))</f>
        <v/>
      </c>
      <c r="D1339" t="str">
        <f>IF($F1339="","",
  MIN(
    INDEX(CUT_LIST!$D$6:$D$1000,$F1339),
    N(INDEX(CUT_LIST!$G$6:$G$1000,$F1339))
  )
)</f>
        <v/>
      </c>
      <c r="E1339" t="str" cm="1">
        <f t="array" ref="E1339">IF($F1339="","",INDEX(CUT_LIST!$H$6:$H$1000,$F1339))</f>
        <v/>
      </c>
      <c r="F1339" t="str" cm="1">
        <f t="array" ref="F1339">IFERROR(
  SMALL(
    IF(
      (TRIM(UPPER(CUT_LIST!$F$6:$F$1000))="YES")*(N(CUT_LIST!$G$6:$G$1000)&gt;0),
      ROW(CUT_LIST!$F$6:$F$1000)-ROW(CUT_LIST!$F$6)+1
    ),
    ROWS($F$7:F1339)
  ),
"")</f>
        <v/>
      </c>
    </row>
    <row r="1340" spans="1:6">
      <c r="A1340" t="str" cm="1">
        <f t="array" ref="A1340">IF($F1340="","",INDEX(CUT_LIST!$A$6:$A$1000,$F1340))</f>
        <v/>
      </c>
      <c r="B1340" t="str" cm="1">
        <f t="array" ref="B1340">IF($F1340="","",INDEX(CUT_LIST!$B$6:$B$1000,$F1340))</f>
        <v/>
      </c>
      <c r="C1340" t="str" cm="1">
        <f t="array" ref="C1340">IF($F1340="","",INDEX(CUT_LIST!$C$6:$C$1000,$F1340))</f>
        <v/>
      </c>
      <c r="D1340" t="str">
        <f>IF($F1340="","",
  MIN(
    INDEX(CUT_LIST!$D$6:$D$1000,$F1340),
    N(INDEX(CUT_LIST!$G$6:$G$1000,$F1340))
  )
)</f>
        <v/>
      </c>
      <c r="E1340" t="str" cm="1">
        <f t="array" ref="E1340">IF($F1340="","",INDEX(CUT_LIST!$H$6:$H$1000,$F1340))</f>
        <v/>
      </c>
      <c r="F1340" t="str" cm="1">
        <f t="array" ref="F1340">IFERROR(
  SMALL(
    IF(
      (TRIM(UPPER(CUT_LIST!$F$6:$F$1000))="YES")*(N(CUT_LIST!$G$6:$G$1000)&gt;0),
      ROW(CUT_LIST!$F$6:$F$1000)-ROW(CUT_LIST!$F$6)+1
    ),
    ROWS($F$7:F1340)
  ),
"")</f>
        <v/>
      </c>
    </row>
    <row r="1341" spans="1:6">
      <c r="A1341" t="str" cm="1">
        <f t="array" ref="A1341">IF($F1341="","",INDEX(CUT_LIST!$A$6:$A$1000,$F1341))</f>
        <v/>
      </c>
      <c r="B1341" t="str" cm="1">
        <f t="array" ref="B1341">IF($F1341="","",INDEX(CUT_LIST!$B$6:$B$1000,$F1341))</f>
        <v/>
      </c>
      <c r="C1341" t="str" cm="1">
        <f t="array" ref="C1341">IF($F1341="","",INDEX(CUT_LIST!$C$6:$C$1000,$F1341))</f>
        <v/>
      </c>
      <c r="D1341" t="str">
        <f>IF($F1341="","",
  MIN(
    INDEX(CUT_LIST!$D$6:$D$1000,$F1341),
    N(INDEX(CUT_LIST!$G$6:$G$1000,$F1341))
  )
)</f>
        <v/>
      </c>
      <c r="E1341" t="str" cm="1">
        <f t="array" ref="E1341">IF($F1341="","",INDEX(CUT_LIST!$H$6:$H$1000,$F1341))</f>
        <v/>
      </c>
      <c r="F1341" t="str" cm="1">
        <f t="array" ref="F1341">IFERROR(
  SMALL(
    IF(
      (TRIM(UPPER(CUT_LIST!$F$6:$F$1000))="YES")*(N(CUT_LIST!$G$6:$G$1000)&gt;0),
      ROW(CUT_LIST!$F$6:$F$1000)-ROW(CUT_LIST!$F$6)+1
    ),
    ROWS($F$7:F1341)
  ),
"")</f>
        <v/>
      </c>
    </row>
    <row r="1342" spans="1:6">
      <c r="A1342" t="str" cm="1">
        <f t="array" ref="A1342">IF($F1342="","",INDEX(CUT_LIST!$A$6:$A$1000,$F1342))</f>
        <v/>
      </c>
      <c r="B1342" t="str" cm="1">
        <f t="array" ref="B1342">IF($F1342="","",INDEX(CUT_LIST!$B$6:$B$1000,$F1342))</f>
        <v/>
      </c>
      <c r="C1342" t="str" cm="1">
        <f t="array" ref="C1342">IF($F1342="","",INDEX(CUT_LIST!$C$6:$C$1000,$F1342))</f>
        <v/>
      </c>
      <c r="D1342" t="str">
        <f>IF($F1342="","",
  MIN(
    INDEX(CUT_LIST!$D$6:$D$1000,$F1342),
    N(INDEX(CUT_LIST!$G$6:$G$1000,$F1342))
  )
)</f>
        <v/>
      </c>
      <c r="E1342" t="str" cm="1">
        <f t="array" ref="E1342">IF($F1342="","",INDEX(CUT_LIST!$H$6:$H$1000,$F1342))</f>
        <v/>
      </c>
      <c r="F1342" t="str" cm="1">
        <f t="array" ref="F1342">IFERROR(
  SMALL(
    IF(
      (TRIM(UPPER(CUT_LIST!$F$6:$F$1000))="YES")*(N(CUT_LIST!$G$6:$G$1000)&gt;0),
      ROW(CUT_LIST!$F$6:$F$1000)-ROW(CUT_LIST!$F$6)+1
    ),
    ROWS($F$7:F1342)
  ),
"")</f>
        <v/>
      </c>
    </row>
    <row r="1343" spans="1:6">
      <c r="A1343" t="str" cm="1">
        <f t="array" ref="A1343">IF($F1343="","",INDEX(CUT_LIST!$A$6:$A$1000,$F1343))</f>
        <v/>
      </c>
      <c r="B1343" t="str" cm="1">
        <f t="array" ref="B1343">IF($F1343="","",INDEX(CUT_LIST!$B$6:$B$1000,$F1343))</f>
        <v/>
      </c>
      <c r="C1343" t="str" cm="1">
        <f t="array" ref="C1343">IF($F1343="","",INDEX(CUT_LIST!$C$6:$C$1000,$F1343))</f>
        <v/>
      </c>
      <c r="D1343" t="str">
        <f>IF($F1343="","",
  MIN(
    INDEX(CUT_LIST!$D$6:$D$1000,$F1343),
    N(INDEX(CUT_LIST!$G$6:$G$1000,$F1343))
  )
)</f>
        <v/>
      </c>
      <c r="E1343" t="str" cm="1">
        <f t="array" ref="E1343">IF($F1343="","",INDEX(CUT_LIST!$H$6:$H$1000,$F1343))</f>
        <v/>
      </c>
      <c r="F1343" t="str" cm="1">
        <f t="array" ref="F1343">IFERROR(
  SMALL(
    IF(
      (TRIM(UPPER(CUT_LIST!$F$6:$F$1000))="YES")*(N(CUT_LIST!$G$6:$G$1000)&gt;0),
      ROW(CUT_LIST!$F$6:$F$1000)-ROW(CUT_LIST!$F$6)+1
    ),
    ROWS($F$7:F1343)
  ),
"")</f>
        <v/>
      </c>
    </row>
    <row r="1344" spans="1:6">
      <c r="A1344" t="str" cm="1">
        <f t="array" ref="A1344">IF($F1344="","",INDEX(CUT_LIST!$A$6:$A$1000,$F1344))</f>
        <v/>
      </c>
      <c r="B1344" t="str" cm="1">
        <f t="array" ref="B1344">IF($F1344="","",INDEX(CUT_LIST!$B$6:$B$1000,$F1344))</f>
        <v/>
      </c>
      <c r="C1344" t="str" cm="1">
        <f t="array" ref="C1344">IF($F1344="","",INDEX(CUT_LIST!$C$6:$C$1000,$F1344))</f>
        <v/>
      </c>
      <c r="D1344" t="str">
        <f>IF($F1344="","",
  MIN(
    INDEX(CUT_LIST!$D$6:$D$1000,$F1344),
    N(INDEX(CUT_LIST!$G$6:$G$1000,$F1344))
  )
)</f>
        <v/>
      </c>
      <c r="E1344" t="str" cm="1">
        <f t="array" ref="E1344">IF($F1344="","",INDEX(CUT_LIST!$H$6:$H$1000,$F1344))</f>
        <v/>
      </c>
      <c r="F1344" t="str" cm="1">
        <f t="array" ref="F1344">IFERROR(
  SMALL(
    IF(
      (TRIM(UPPER(CUT_LIST!$F$6:$F$1000))="YES")*(N(CUT_LIST!$G$6:$G$1000)&gt;0),
      ROW(CUT_LIST!$F$6:$F$1000)-ROW(CUT_LIST!$F$6)+1
    ),
    ROWS($F$7:F1344)
  ),
"")</f>
        <v/>
      </c>
    </row>
    <row r="1345" spans="1:6">
      <c r="A1345" t="str" cm="1">
        <f t="array" ref="A1345">IF($F1345="","",INDEX(CUT_LIST!$A$6:$A$1000,$F1345))</f>
        <v/>
      </c>
      <c r="B1345" t="str" cm="1">
        <f t="array" ref="B1345">IF($F1345="","",INDEX(CUT_LIST!$B$6:$B$1000,$F1345))</f>
        <v/>
      </c>
      <c r="C1345" t="str" cm="1">
        <f t="array" ref="C1345">IF($F1345="","",INDEX(CUT_LIST!$C$6:$C$1000,$F1345))</f>
        <v/>
      </c>
      <c r="D1345" t="str">
        <f>IF($F1345="","",
  MIN(
    INDEX(CUT_LIST!$D$6:$D$1000,$F1345),
    N(INDEX(CUT_LIST!$G$6:$G$1000,$F1345))
  )
)</f>
        <v/>
      </c>
      <c r="E1345" t="str" cm="1">
        <f t="array" ref="E1345">IF($F1345="","",INDEX(CUT_LIST!$H$6:$H$1000,$F1345))</f>
        <v/>
      </c>
      <c r="F1345" t="str" cm="1">
        <f t="array" ref="F1345">IFERROR(
  SMALL(
    IF(
      (TRIM(UPPER(CUT_LIST!$F$6:$F$1000))="YES")*(N(CUT_LIST!$G$6:$G$1000)&gt;0),
      ROW(CUT_LIST!$F$6:$F$1000)-ROW(CUT_LIST!$F$6)+1
    ),
    ROWS($F$7:F1345)
  ),
"")</f>
        <v/>
      </c>
    </row>
    <row r="1346" spans="1:6">
      <c r="A1346" t="str" cm="1">
        <f t="array" ref="A1346">IF($F1346="","",INDEX(CUT_LIST!$A$6:$A$1000,$F1346))</f>
        <v/>
      </c>
      <c r="B1346" t="str" cm="1">
        <f t="array" ref="B1346">IF($F1346="","",INDEX(CUT_LIST!$B$6:$B$1000,$F1346))</f>
        <v/>
      </c>
      <c r="C1346" t="str" cm="1">
        <f t="array" ref="C1346">IF($F1346="","",INDEX(CUT_LIST!$C$6:$C$1000,$F1346))</f>
        <v/>
      </c>
      <c r="D1346" t="str">
        <f>IF($F1346="","",
  MIN(
    INDEX(CUT_LIST!$D$6:$D$1000,$F1346),
    N(INDEX(CUT_LIST!$G$6:$G$1000,$F1346))
  )
)</f>
        <v/>
      </c>
      <c r="E1346" t="str" cm="1">
        <f t="array" ref="E1346">IF($F1346="","",INDEX(CUT_LIST!$H$6:$H$1000,$F1346))</f>
        <v/>
      </c>
      <c r="F1346" t="str" cm="1">
        <f t="array" ref="F1346">IFERROR(
  SMALL(
    IF(
      (TRIM(UPPER(CUT_LIST!$F$6:$F$1000))="YES")*(N(CUT_LIST!$G$6:$G$1000)&gt;0),
      ROW(CUT_LIST!$F$6:$F$1000)-ROW(CUT_LIST!$F$6)+1
    ),
    ROWS($F$7:F1346)
  ),
"")</f>
        <v/>
      </c>
    </row>
    <row r="1347" spans="1:6">
      <c r="A1347" t="str" cm="1">
        <f t="array" ref="A1347">IF($F1347="","",INDEX(CUT_LIST!$A$6:$A$1000,$F1347))</f>
        <v/>
      </c>
      <c r="B1347" t="str" cm="1">
        <f t="array" ref="B1347">IF($F1347="","",INDEX(CUT_LIST!$B$6:$B$1000,$F1347))</f>
        <v/>
      </c>
      <c r="C1347" t="str" cm="1">
        <f t="array" ref="C1347">IF($F1347="","",INDEX(CUT_LIST!$C$6:$C$1000,$F1347))</f>
        <v/>
      </c>
      <c r="D1347" t="str">
        <f>IF($F1347="","",
  MIN(
    INDEX(CUT_LIST!$D$6:$D$1000,$F1347),
    N(INDEX(CUT_LIST!$G$6:$G$1000,$F1347))
  )
)</f>
        <v/>
      </c>
      <c r="E1347" t="str" cm="1">
        <f t="array" ref="E1347">IF($F1347="","",INDEX(CUT_LIST!$H$6:$H$1000,$F1347))</f>
        <v/>
      </c>
      <c r="F1347" t="str" cm="1">
        <f t="array" ref="F1347">IFERROR(
  SMALL(
    IF(
      (TRIM(UPPER(CUT_LIST!$F$6:$F$1000))="YES")*(N(CUT_LIST!$G$6:$G$1000)&gt;0),
      ROW(CUT_LIST!$F$6:$F$1000)-ROW(CUT_LIST!$F$6)+1
    ),
    ROWS($F$7:F1347)
  ),
"")</f>
        <v/>
      </c>
    </row>
    <row r="1348" spans="1:6">
      <c r="A1348" t="str" cm="1">
        <f t="array" ref="A1348">IF($F1348="","",INDEX(CUT_LIST!$A$6:$A$1000,$F1348))</f>
        <v/>
      </c>
      <c r="B1348" t="str" cm="1">
        <f t="array" ref="B1348">IF($F1348="","",INDEX(CUT_LIST!$B$6:$B$1000,$F1348))</f>
        <v/>
      </c>
      <c r="C1348" t="str" cm="1">
        <f t="array" ref="C1348">IF($F1348="","",INDEX(CUT_LIST!$C$6:$C$1000,$F1348))</f>
        <v/>
      </c>
      <c r="D1348" t="str">
        <f>IF($F1348="","",
  MIN(
    INDEX(CUT_LIST!$D$6:$D$1000,$F1348),
    N(INDEX(CUT_LIST!$G$6:$G$1000,$F1348))
  )
)</f>
        <v/>
      </c>
      <c r="E1348" t="str" cm="1">
        <f t="array" ref="E1348">IF($F1348="","",INDEX(CUT_LIST!$H$6:$H$1000,$F1348))</f>
        <v/>
      </c>
      <c r="F1348" t="str" cm="1">
        <f t="array" ref="F1348">IFERROR(
  SMALL(
    IF(
      (TRIM(UPPER(CUT_LIST!$F$6:$F$1000))="YES")*(N(CUT_LIST!$G$6:$G$1000)&gt;0),
      ROW(CUT_LIST!$F$6:$F$1000)-ROW(CUT_LIST!$F$6)+1
    ),
    ROWS($F$7:F1348)
  ),
"")</f>
        <v/>
      </c>
    </row>
    <row r="1349" spans="1:6">
      <c r="A1349" t="str" cm="1">
        <f t="array" ref="A1349">IF($F1349="","",INDEX(CUT_LIST!$A$6:$A$1000,$F1349))</f>
        <v/>
      </c>
      <c r="B1349" t="str" cm="1">
        <f t="array" ref="B1349">IF($F1349="","",INDEX(CUT_LIST!$B$6:$B$1000,$F1349))</f>
        <v/>
      </c>
      <c r="C1349" t="str" cm="1">
        <f t="array" ref="C1349">IF($F1349="","",INDEX(CUT_LIST!$C$6:$C$1000,$F1349))</f>
        <v/>
      </c>
      <c r="D1349" t="str">
        <f>IF($F1349="","",
  MIN(
    INDEX(CUT_LIST!$D$6:$D$1000,$F1349),
    N(INDEX(CUT_LIST!$G$6:$G$1000,$F1349))
  )
)</f>
        <v/>
      </c>
      <c r="E1349" t="str" cm="1">
        <f t="array" ref="E1349">IF($F1349="","",INDEX(CUT_LIST!$H$6:$H$1000,$F1349))</f>
        <v/>
      </c>
      <c r="F1349" t="str" cm="1">
        <f t="array" ref="F1349">IFERROR(
  SMALL(
    IF(
      (TRIM(UPPER(CUT_LIST!$F$6:$F$1000))="YES")*(N(CUT_LIST!$G$6:$G$1000)&gt;0),
      ROW(CUT_LIST!$F$6:$F$1000)-ROW(CUT_LIST!$F$6)+1
    ),
    ROWS($F$7:F1349)
  ),
"")</f>
        <v/>
      </c>
    </row>
    <row r="1350" spans="1:6">
      <c r="A1350" t="str" cm="1">
        <f t="array" ref="A1350">IF($F1350="","",INDEX(CUT_LIST!$A$6:$A$1000,$F1350))</f>
        <v/>
      </c>
      <c r="B1350" t="str" cm="1">
        <f t="array" ref="B1350">IF($F1350="","",INDEX(CUT_LIST!$B$6:$B$1000,$F1350))</f>
        <v/>
      </c>
      <c r="C1350" t="str" cm="1">
        <f t="array" ref="C1350">IF($F1350="","",INDEX(CUT_LIST!$C$6:$C$1000,$F1350))</f>
        <v/>
      </c>
      <c r="D1350" t="str">
        <f>IF($F1350="","",
  MIN(
    INDEX(CUT_LIST!$D$6:$D$1000,$F1350),
    N(INDEX(CUT_LIST!$G$6:$G$1000,$F1350))
  )
)</f>
        <v/>
      </c>
      <c r="E1350" t="str" cm="1">
        <f t="array" ref="E1350">IF($F1350="","",INDEX(CUT_LIST!$H$6:$H$1000,$F1350))</f>
        <v/>
      </c>
      <c r="F1350" t="str" cm="1">
        <f t="array" ref="F1350">IFERROR(
  SMALL(
    IF(
      (TRIM(UPPER(CUT_LIST!$F$6:$F$1000))="YES")*(N(CUT_LIST!$G$6:$G$1000)&gt;0),
      ROW(CUT_LIST!$F$6:$F$1000)-ROW(CUT_LIST!$F$6)+1
    ),
    ROWS($F$7:F1350)
  ),
"")</f>
        <v/>
      </c>
    </row>
    <row r="1351" spans="1:6">
      <c r="A1351" t="str" cm="1">
        <f t="array" ref="A1351">IF($F1351="","",INDEX(CUT_LIST!$A$6:$A$1000,$F1351))</f>
        <v/>
      </c>
      <c r="B1351" t="str" cm="1">
        <f t="array" ref="B1351">IF($F1351="","",INDEX(CUT_LIST!$B$6:$B$1000,$F1351))</f>
        <v/>
      </c>
      <c r="C1351" t="str" cm="1">
        <f t="array" ref="C1351">IF($F1351="","",INDEX(CUT_LIST!$C$6:$C$1000,$F1351))</f>
        <v/>
      </c>
      <c r="D1351" t="str">
        <f>IF($F1351="","",
  MIN(
    INDEX(CUT_LIST!$D$6:$D$1000,$F1351),
    N(INDEX(CUT_LIST!$G$6:$G$1000,$F1351))
  )
)</f>
        <v/>
      </c>
      <c r="E1351" t="str" cm="1">
        <f t="array" ref="E1351">IF($F1351="","",INDEX(CUT_LIST!$H$6:$H$1000,$F1351))</f>
        <v/>
      </c>
      <c r="F1351" t="str" cm="1">
        <f t="array" ref="F1351">IFERROR(
  SMALL(
    IF(
      (TRIM(UPPER(CUT_LIST!$F$6:$F$1000))="YES")*(N(CUT_LIST!$G$6:$G$1000)&gt;0),
      ROW(CUT_LIST!$F$6:$F$1000)-ROW(CUT_LIST!$F$6)+1
    ),
    ROWS($F$7:F1351)
  ),
"")</f>
        <v/>
      </c>
    </row>
    <row r="1352" spans="1:6">
      <c r="A1352" t="str" cm="1">
        <f t="array" ref="A1352">IF($F1352="","",INDEX(CUT_LIST!$A$6:$A$1000,$F1352))</f>
        <v/>
      </c>
      <c r="B1352" t="str" cm="1">
        <f t="array" ref="B1352">IF($F1352="","",INDEX(CUT_LIST!$B$6:$B$1000,$F1352))</f>
        <v/>
      </c>
      <c r="C1352" t="str" cm="1">
        <f t="array" ref="C1352">IF($F1352="","",INDEX(CUT_LIST!$C$6:$C$1000,$F1352))</f>
        <v/>
      </c>
      <c r="D1352" t="str">
        <f>IF($F1352="","",
  MIN(
    INDEX(CUT_LIST!$D$6:$D$1000,$F1352),
    N(INDEX(CUT_LIST!$G$6:$G$1000,$F1352))
  )
)</f>
        <v/>
      </c>
      <c r="E1352" t="str" cm="1">
        <f t="array" ref="E1352">IF($F1352="","",INDEX(CUT_LIST!$H$6:$H$1000,$F1352))</f>
        <v/>
      </c>
      <c r="F1352" t="str" cm="1">
        <f t="array" ref="F1352">IFERROR(
  SMALL(
    IF(
      (TRIM(UPPER(CUT_LIST!$F$6:$F$1000))="YES")*(N(CUT_LIST!$G$6:$G$1000)&gt;0),
      ROW(CUT_LIST!$F$6:$F$1000)-ROW(CUT_LIST!$F$6)+1
    ),
    ROWS($F$7:F1352)
  ),
"")</f>
        <v/>
      </c>
    </row>
    <row r="1353" spans="1:6">
      <c r="A1353" t="str" cm="1">
        <f t="array" ref="A1353">IF($F1353="","",INDEX(CUT_LIST!$A$6:$A$1000,$F1353))</f>
        <v/>
      </c>
      <c r="B1353" t="str" cm="1">
        <f t="array" ref="B1353">IF($F1353="","",INDEX(CUT_LIST!$B$6:$B$1000,$F1353))</f>
        <v/>
      </c>
      <c r="C1353" t="str" cm="1">
        <f t="array" ref="C1353">IF($F1353="","",INDEX(CUT_LIST!$C$6:$C$1000,$F1353))</f>
        <v/>
      </c>
      <c r="D1353" t="str">
        <f>IF($F1353="","",
  MIN(
    INDEX(CUT_LIST!$D$6:$D$1000,$F1353),
    N(INDEX(CUT_LIST!$G$6:$G$1000,$F1353))
  )
)</f>
        <v/>
      </c>
      <c r="E1353" t="str" cm="1">
        <f t="array" ref="E1353">IF($F1353="","",INDEX(CUT_LIST!$H$6:$H$1000,$F1353))</f>
        <v/>
      </c>
      <c r="F1353" t="str" cm="1">
        <f t="array" ref="F1353">IFERROR(
  SMALL(
    IF(
      (TRIM(UPPER(CUT_LIST!$F$6:$F$1000))="YES")*(N(CUT_LIST!$G$6:$G$1000)&gt;0),
      ROW(CUT_LIST!$F$6:$F$1000)-ROW(CUT_LIST!$F$6)+1
    ),
    ROWS($F$7:F1353)
  ),
"")</f>
        <v/>
      </c>
    </row>
    <row r="1354" spans="1:6">
      <c r="A1354" t="str" cm="1">
        <f t="array" ref="A1354">IF($F1354="","",INDEX(CUT_LIST!$A$6:$A$1000,$F1354))</f>
        <v/>
      </c>
      <c r="B1354" t="str" cm="1">
        <f t="array" ref="B1354">IF($F1354="","",INDEX(CUT_LIST!$B$6:$B$1000,$F1354))</f>
        <v/>
      </c>
      <c r="C1354" t="str" cm="1">
        <f t="array" ref="C1354">IF($F1354="","",INDEX(CUT_LIST!$C$6:$C$1000,$F1354))</f>
        <v/>
      </c>
      <c r="D1354" t="str">
        <f>IF($F1354="","",
  MIN(
    INDEX(CUT_LIST!$D$6:$D$1000,$F1354),
    N(INDEX(CUT_LIST!$G$6:$G$1000,$F1354))
  )
)</f>
        <v/>
      </c>
      <c r="E1354" t="str" cm="1">
        <f t="array" ref="E1354">IF($F1354="","",INDEX(CUT_LIST!$H$6:$H$1000,$F1354))</f>
        <v/>
      </c>
      <c r="F1354" t="str" cm="1">
        <f t="array" ref="F1354">IFERROR(
  SMALL(
    IF(
      (TRIM(UPPER(CUT_LIST!$F$6:$F$1000))="YES")*(N(CUT_LIST!$G$6:$G$1000)&gt;0),
      ROW(CUT_LIST!$F$6:$F$1000)-ROW(CUT_LIST!$F$6)+1
    ),
    ROWS($F$7:F1354)
  ),
"")</f>
        <v/>
      </c>
    </row>
    <row r="1355" spans="1:6">
      <c r="A1355" t="str" cm="1">
        <f t="array" ref="A1355">IF($F1355="","",INDEX(CUT_LIST!$A$6:$A$1000,$F1355))</f>
        <v/>
      </c>
      <c r="B1355" t="str" cm="1">
        <f t="array" ref="B1355">IF($F1355="","",INDEX(CUT_LIST!$B$6:$B$1000,$F1355))</f>
        <v/>
      </c>
      <c r="C1355" t="str" cm="1">
        <f t="array" ref="C1355">IF($F1355="","",INDEX(CUT_LIST!$C$6:$C$1000,$F1355))</f>
        <v/>
      </c>
      <c r="D1355" t="str">
        <f>IF($F1355="","",
  MIN(
    INDEX(CUT_LIST!$D$6:$D$1000,$F1355),
    N(INDEX(CUT_LIST!$G$6:$G$1000,$F1355))
  )
)</f>
        <v/>
      </c>
      <c r="E1355" t="str" cm="1">
        <f t="array" ref="E1355">IF($F1355="","",INDEX(CUT_LIST!$H$6:$H$1000,$F1355))</f>
        <v/>
      </c>
      <c r="F1355" t="str" cm="1">
        <f t="array" ref="F1355">IFERROR(
  SMALL(
    IF(
      (TRIM(UPPER(CUT_LIST!$F$6:$F$1000))="YES")*(N(CUT_LIST!$G$6:$G$1000)&gt;0),
      ROW(CUT_LIST!$F$6:$F$1000)-ROW(CUT_LIST!$F$6)+1
    ),
    ROWS($F$7:F1355)
  ),
"")</f>
        <v/>
      </c>
    </row>
    <row r="1356" spans="1:6">
      <c r="A1356" t="str" cm="1">
        <f t="array" ref="A1356">IF($F1356="","",INDEX(CUT_LIST!$A$6:$A$1000,$F1356))</f>
        <v/>
      </c>
      <c r="B1356" t="str" cm="1">
        <f t="array" ref="B1356">IF($F1356="","",INDEX(CUT_LIST!$B$6:$B$1000,$F1356))</f>
        <v/>
      </c>
      <c r="C1356" t="str" cm="1">
        <f t="array" ref="C1356">IF($F1356="","",INDEX(CUT_LIST!$C$6:$C$1000,$F1356))</f>
        <v/>
      </c>
      <c r="D1356" t="str">
        <f>IF($F1356="","",
  MIN(
    INDEX(CUT_LIST!$D$6:$D$1000,$F1356),
    N(INDEX(CUT_LIST!$G$6:$G$1000,$F1356))
  )
)</f>
        <v/>
      </c>
      <c r="E1356" t="str" cm="1">
        <f t="array" ref="E1356">IF($F1356="","",INDEX(CUT_LIST!$H$6:$H$1000,$F1356))</f>
        <v/>
      </c>
      <c r="F1356" t="str" cm="1">
        <f t="array" ref="F1356">IFERROR(
  SMALL(
    IF(
      (TRIM(UPPER(CUT_LIST!$F$6:$F$1000))="YES")*(N(CUT_LIST!$G$6:$G$1000)&gt;0),
      ROW(CUT_LIST!$F$6:$F$1000)-ROW(CUT_LIST!$F$6)+1
    ),
    ROWS($F$7:F1356)
  ),
"")</f>
        <v/>
      </c>
    </row>
    <row r="1357" spans="1:6">
      <c r="A1357" t="str" cm="1">
        <f t="array" ref="A1357">IF($F1357="","",INDEX(CUT_LIST!$A$6:$A$1000,$F1357))</f>
        <v/>
      </c>
      <c r="B1357" t="str" cm="1">
        <f t="array" ref="B1357">IF($F1357="","",INDEX(CUT_LIST!$B$6:$B$1000,$F1357))</f>
        <v/>
      </c>
      <c r="C1357" t="str" cm="1">
        <f t="array" ref="C1357">IF($F1357="","",INDEX(CUT_LIST!$C$6:$C$1000,$F1357))</f>
        <v/>
      </c>
      <c r="D1357" t="str">
        <f>IF($F1357="","",
  MIN(
    INDEX(CUT_LIST!$D$6:$D$1000,$F1357),
    N(INDEX(CUT_LIST!$G$6:$G$1000,$F1357))
  )
)</f>
        <v/>
      </c>
      <c r="E1357" t="str" cm="1">
        <f t="array" ref="E1357">IF($F1357="","",INDEX(CUT_LIST!$H$6:$H$1000,$F1357))</f>
        <v/>
      </c>
      <c r="F1357" t="str" cm="1">
        <f t="array" ref="F1357">IFERROR(
  SMALL(
    IF(
      (TRIM(UPPER(CUT_LIST!$F$6:$F$1000))="YES")*(N(CUT_LIST!$G$6:$G$1000)&gt;0),
      ROW(CUT_LIST!$F$6:$F$1000)-ROW(CUT_LIST!$F$6)+1
    ),
    ROWS($F$7:F1357)
  ),
"")</f>
        <v/>
      </c>
    </row>
    <row r="1358" spans="1:6">
      <c r="A1358" t="str" cm="1">
        <f t="array" ref="A1358">IF($F1358="","",INDEX(CUT_LIST!$A$6:$A$1000,$F1358))</f>
        <v/>
      </c>
      <c r="B1358" t="str" cm="1">
        <f t="array" ref="B1358">IF($F1358="","",INDEX(CUT_LIST!$B$6:$B$1000,$F1358))</f>
        <v/>
      </c>
      <c r="C1358" t="str" cm="1">
        <f t="array" ref="C1358">IF($F1358="","",INDEX(CUT_LIST!$C$6:$C$1000,$F1358))</f>
        <v/>
      </c>
      <c r="D1358" t="str">
        <f>IF($F1358="","",
  MIN(
    INDEX(CUT_LIST!$D$6:$D$1000,$F1358),
    N(INDEX(CUT_LIST!$G$6:$G$1000,$F1358))
  )
)</f>
        <v/>
      </c>
      <c r="E1358" t="str" cm="1">
        <f t="array" ref="E1358">IF($F1358="","",INDEX(CUT_LIST!$H$6:$H$1000,$F1358))</f>
        <v/>
      </c>
      <c r="F1358" t="str" cm="1">
        <f t="array" ref="F1358">IFERROR(
  SMALL(
    IF(
      (TRIM(UPPER(CUT_LIST!$F$6:$F$1000))="YES")*(N(CUT_LIST!$G$6:$G$1000)&gt;0),
      ROW(CUT_LIST!$F$6:$F$1000)-ROW(CUT_LIST!$F$6)+1
    ),
    ROWS($F$7:F1358)
  ),
"")</f>
        <v/>
      </c>
    </row>
    <row r="1359" spans="1:6">
      <c r="A1359" t="str" cm="1">
        <f t="array" ref="A1359">IF($F1359="","",INDEX(CUT_LIST!$A$6:$A$1000,$F1359))</f>
        <v/>
      </c>
      <c r="B1359" t="str" cm="1">
        <f t="array" ref="B1359">IF($F1359="","",INDEX(CUT_LIST!$B$6:$B$1000,$F1359))</f>
        <v/>
      </c>
      <c r="C1359" t="str" cm="1">
        <f t="array" ref="C1359">IF($F1359="","",INDEX(CUT_LIST!$C$6:$C$1000,$F1359))</f>
        <v/>
      </c>
      <c r="D1359" t="str">
        <f>IF($F1359="","",
  MIN(
    INDEX(CUT_LIST!$D$6:$D$1000,$F1359),
    N(INDEX(CUT_LIST!$G$6:$G$1000,$F1359))
  )
)</f>
        <v/>
      </c>
      <c r="E1359" t="str" cm="1">
        <f t="array" ref="E1359">IF($F1359="","",INDEX(CUT_LIST!$H$6:$H$1000,$F1359))</f>
        <v/>
      </c>
      <c r="F1359" t="str" cm="1">
        <f t="array" ref="F1359">IFERROR(
  SMALL(
    IF(
      (TRIM(UPPER(CUT_LIST!$F$6:$F$1000))="YES")*(N(CUT_LIST!$G$6:$G$1000)&gt;0),
      ROW(CUT_LIST!$F$6:$F$1000)-ROW(CUT_LIST!$F$6)+1
    ),
    ROWS($F$7:F1359)
  ),
"")</f>
        <v/>
      </c>
    </row>
    <row r="1360" spans="1:6">
      <c r="A1360" t="str" cm="1">
        <f t="array" ref="A1360">IF($F1360="","",INDEX(CUT_LIST!$A$6:$A$1000,$F1360))</f>
        <v/>
      </c>
      <c r="B1360" t="str" cm="1">
        <f t="array" ref="B1360">IF($F1360="","",INDEX(CUT_LIST!$B$6:$B$1000,$F1360))</f>
        <v/>
      </c>
      <c r="C1360" t="str" cm="1">
        <f t="array" ref="C1360">IF($F1360="","",INDEX(CUT_LIST!$C$6:$C$1000,$F1360))</f>
        <v/>
      </c>
      <c r="D1360" t="str">
        <f>IF($F1360="","",
  MIN(
    INDEX(CUT_LIST!$D$6:$D$1000,$F1360),
    N(INDEX(CUT_LIST!$G$6:$G$1000,$F1360))
  )
)</f>
        <v/>
      </c>
      <c r="E1360" t="str" cm="1">
        <f t="array" ref="E1360">IF($F1360="","",INDEX(CUT_LIST!$H$6:$H$1000,$F1360))</f>
        <v/>
      </c>
      <c r="F1360" t="str" cm="1">
        <f t="array" ref="F1360">IFERROR(
  SMALL(
    IF(
      (TRIM(UPPER(CUT_LIST!$F$6:$F$1000))="YES")*(N(CUT_LIST!$G$6:$G$1000)&gt;0),
      ROW(CUT_LIST!$F$6:$F$1000)-ROW(CUT_LIST!$F$6)+1
    ),
    ROWS($F$7:F1360)
  ),
"")</f>
        <v/>
      </c>
    </row>
    <row r="1361" spans="1:6">
      <c r="A1361" t="str" cm="1">
        <f t="array" ref="A1361">IF($F1361="","",INDEX(CUT_LIST!$A$6:$A$1000,$F1361))</f>
        <v/>
      </c>
      <c r="B1361" t="str" cm="1">
        <f t="array" ref="B1361">IF($F1361="","",INDEX(CUT_LIST!$B$6:$B$1000,$F1361))</f>
        <v/>
      </c>
      <c r="C1361" t="str" cm="1">
        <f t="array" ref="C1361">IF($F1361="","",INDEX(CUT_LIST!$C$6:$C$1000,$F1361))</f>
        <v/>
      </c>
      <c r="D1361" t="str">
        <f>IF($F1361="","",
  MIN(
    INDEX(CUT_LIST!$D$6:$D$1000,$F1361),
    N(INDEX(CUT_LIST!$G$6:$G$1000,$F1361))
  )
)</f>
        <v/>
      </c>
      <c r="E1361" t="str" cm="1">
        <f t="array" ref="E1361">IF($F1361="","",INDEX(CUT_LIST!$H$6:$H$1000,$F1361))</f>
        <v/>
      </c>
      <c r="F1361" t="str" cm="1">
        <f t="array" ref="F1361">IFERROR(
  SMALL(
    IF(
      (TRIM(UPPER(CUT_LIST!$F$6:$F$1000))="YES")*(N(CUT_LIST!$G$6:$G$1000)&gt;0),
      ROW(CUT_LIST!$F$6:$F$1000)-ROW(CUT_LIST!$F$6)+1
    ),
    ROWS($F$7:F1361)
  ),
"")</f>
        <v/>
      </c>
    </row>
    <row r="1362" spans="1:6">
      <c r="A1362" t="str" cm="1">
        <f t="array" ref="A1362">IF($F1362="","",INDEX(CUT_LIST!$A$6:$A$1000,$F1362))</f>
        <v/>
      </c>
      <c r="B1362" t="str" cm="1">
        <f t="array" ref="B1362">IF($F1362="","",INDEX(CUT_LIST!$B$6:$B$1000,$F1362))</f>
        <v/>
      </c>
      <c r="C1362" t="str" cm="1">
        <f t="array" ref="C1362">IF($F1362="","",INDEX(CUT_LIST!$C$6:$C$1000,$F1362))</f>
        <v/>
      </c>
      <c r="D1362" t="str">
        <f>IF($F1362="","",
  MIN(
    INDEX(CUT_LIST!$D$6:$D$1000,$F1362),
    N(INDEX(CUT_LIST!$G$6:$G$1000,$F1362))
  )
)</f>
        <v/>
      </c>
      <c r="E1362" t="str" cm="1">
        <f t="array" ref="E1362">IF($F1362="","",INDEX(CUT_LIST!$H$6:$H$1000,$F1362))</f>
        <v/>
      </c>
      <c r="F1362" t="str" cm="1">
        <f t="array" ref="F1362">IFERROR(
  SMALL(
    IF(
      (TRIM(UPPER(CUT_LIST!$F$6:$F$1000))="YES")*(N(CUT_LIST!$G$6:$G$1000)&gt;0),
      ROW(CUT_LIST!$F$6:$F$1000)-ROW(CUT_LIST!$F$6)+1
    ),
    ROWS($F$7:F1362)
  ),
"")</f>
        <v/>
      </c>
    </row>
    <row r="1363" spans="1:6">
      <c r="A1363" t="str" cm="1">
        <f t="array" ref="A1363">IF($F1363="","",INDEX(CUT_LIST!$A$6:$A$1000,$F1363))</f>
        <v/>
      </c>
      <c r="B1363" t="str" cm="1">
        <f t="array" ref="B1363">IF($F1363="","",INDEX(CUT_LIST!$B$6:$B$1000,$F1363))</f>
        <v/>
      </c>
      <c r="C1363" t="str" cm="1">
        <f t="array" ref="C1363">IF($F1363="","",INDEX(CUT_LIST!$C$6:$C$1000,$F1363))</f>
        <v/>
      </c>
      <c r="D1363" t="str">
        <f>IF($F1363="","",
  MIN(
    INDEX(CUT_LIST!$D$6:$D$1000,$F1363),
    N(INDEX(CUT_LIST!$G$6:$G$1000,$F1363))
  )
)</f>
        <v/>
      </c>
      <c r="E1363" t="str" cm="1">
        <f t="array" ref="E1363">IF($F1363="","",INDEX(CUT_LIST!$H$6:$H$1000,$F1363))</f>
        <v/>
      </c>
      <c r="F1363" t="str" cm="1">
        <f t="array" ref="F1363">IFERROR(
  SMALL(
    IF(
      (TRIM(UPPER(CUT_LIST!$F$6:$F$1000))="YES")*(N(CUT_LIST!$G$6:$G$1000)&gt;0),
      ROW(CUT_LIST!$F$6:$F$1000)-ROW(CUT_LIST!$F$6)+1
    ),
    ROWS($F$7:F1363)
  ),
"")</f>
        <v/>
      </c>
    </row>
    <row r="1364" spans="1:6">
      <c r="A1364" t="str" cm="1">
        <f t="array" ref="A1364">IF($F1364="","",INDEX(CUT_LIST!$A$6:$A$1000,$F1364))</f>
        <v/>
      </c>
      <c r="B1364" t="str" cm="1">
        <f t="array" ref="B1364">IF($F1364="","",INDEX(CUT_LIST!$B$6:$B$1000,$F1364))</f>
        <v/>
      </c>
      <c r="C1364" t="str" cm="1">
        <f t="array" ref="C1364">IF($F1364="","",INDEX(CUT_LIST!$C$6:$C$1000,$F1364))</f>
        <v/>
      </c>
      <c r="D1364" t="str">
        <f>IF($F1364="","",
  MIN(
    INDEX(CUT_LIST!$D$6:$D$1000,$F1364),
    N(INDEX(CUT_LIST!$G$6:$G$1000,$F1364))
  )
)</f>
        <v/>
      </c>
      <c r="E1364" t="str" cm="1">
        <f t="array" ref="E1364">IF($F1364="","",INDEX(CUT_LIST!$H$6:$H$1000,$F1364))</f>
        <v/>
      </c>
      <c r="F1364" t="str" cm="1">
        <f t="array" ref="F1364">IFERROR(
  SMALL(
    IF(
      (TRIM(UPPER(CUT_LIST!$F$6:$F$1000))="YES")*(N(CUT_LIST!$G$6:$G$1000)&gt;0),
      ROW(CUT_LIST!$F$6:$F$1000)-ROW(CUT_LIST!$F$6)+1
    ),
    ROWS($F$7:F1364)
  ),
"")</f>
        <v/>
      </c>
    </row>
    <row r="1365" spans="1:6">
      <c r="A1365" t="str" cm="1">
        <f t="array" ref="A1365">IF($F1365="","",INDEX(CUT_LIST!$A$6:$A$1000,$F1365))</f>
        <v/>
      </c>
      <c r="B1365" t="str" cm="1">
        <f t="array" ref="B1365">IF($F1365="","",INDEX(CUT_LIST!$B$6:$B$1000,$F1365))</f>
        <v/>
      </c>
      <c r="C1365" t="str" cm="1">
        <f t="array" ref="C1365">IF($F1365="","",INDEX(CUT_LIST!$C$6:$C$1000,$F1365))</f>
        <v/>
      </c>
      <c r="D1365" t="str">
        <f>IF($F1365="","",
  MIN(
    INDEX(CUT_LIST!$D$6:$D$1000,$F1365),
    N(INDEX(CUT_LIST!$G$6:$G$1000,$F1365))
  )
)</f>
        <v/>
      </c>
      <c r="E1365" t="str" cm="1">
        <f t="array" ref="E1365">IF($F1365="","",INDEX(CUT_LIST!$H$6:$H$1000,$F1365))</f>
        <v/>
      </c>
      <c r="F1365" t="str" cm="1">
        <f t="array" ref="F1365">IFERROR(
  SMALL(
    IF(
      (TRIM(UPPER(CUT_LIST!$F$6:$F$1000))="YES")*(N(CUT_LIST!$G$6:$G$1000)&gt;0),
      ROW(CUT_LIST!$F$6:$F$1000)-ROW(CUT_LIST!$F$6)+1
    ),
    ROWS($F$7:F1365)
  ),
"")</f>
        <v/>
      </c>
    </row>
    <row r="1366" spans="1:6">
      <c r="A1366" t="str" cm="1">
        <f t="array" ref="A1366">IF($F1366="","",INDEX(CUT_LIST!$A$6:$A$1000,$F1366))</f>
        <v/>
      </c>
      <c r="B1366" t="str" cm="1">
        <f t="array" ref="B1366">IF($F1366="","",INDEX(CUT_LIST!$B$6:$B$1000,$F1366))</f>
        <v/>
      </c>
      <c r="C1366" t="str" cm="1">
        <f t="array" ref="C1366">IF($F1366="","",INDEX(CUT_LIST!$C$6:$C$1000,$F1366))</f>
        <v/>
      </c>
      <c r="D1366" t="str">
        <f>IF($F1366="","",
  MIN(
    INDEX(CUT_LIST!$D$6:$D$1000,$F1366),
    N(INDEX(CUT_LIST!$G$6:$G$1000,$F1366))
  )
)</f>
        <v/>
      </c>
      <c r="E1366" t="str" cm="1">
        <f t="array" ref="E1366">IF($F1366="","",INDEX(CUT_LIST!$H$6:$H$1000,$F1366))</f>
        <v/>
      </c>
      <c r="F1366" t="str" cm="1">
        <f t="array" ref="F1366">IFERROR(
  SMALL(
    IF(
      (TRIM(UPPER(CUT_LIST!$F$6:$F$1000))="YES")*(N(CUT_LIST!$G$6:$G$1000)&gt;0),
      ROW(CUT_LIST!$F$6:$F$1000)-ROW(CUT_LIST!$F$6)+1
    ),
    ROWS($F$7:F1366)
  ),
"")</f>
        <v/>
      </c>
    </row>
    <row r="1367" spans="1:6">
      <c r="A1367" t="str" cm="1">
        <f t="array" ref="A1367">IF($F1367="","",INDEX(CUT_LIST!$A$6:$A$1000,$F1367))</f>
        <v/>
      </c>
      <c r="B1367" t="str" cm="1">
        <f t="array" ref="B1367">IF($F1367="","",INDEX(CUT_LIST!$B$6:$B$1000,$F1367))</f>
        <v/>
      </c>
      <c r="C1367" t="str" cm="1">
        <f t="array" ref="C1367">IF($F1367="","",INDEX(CUT_LIST!$C$6:$C$1000,$F1367))</f>
        <v/>
      </c>
      <c r="D1367" t="str">
        <f>IF($F1367="","",
  MIN(
    INDEX(CUT_LIST!$D$6:$D$1000,$F1367),
    N(INDEX(CUT_LIST!$G$6:$G$1000,$F1367))
  )
)</f>
        <v/>
      </c>
      <c r="E1367" t="str" cm="1">
        <f t="array" ref="E1367">IF($F1367="","",INDEX(CUT_LIST!$H$6:$H$1000,$F1367))</f>
        <v/>
      </c>
      <c r="F1367" t="str" cm="1">
        <f t="array" ref="F1367">IFERROR(
  SMALL(
    IF(
      (TRIM(UPPER(CUT_LIST!$F$6:$F$1000))="YES")*(N(CUT_LIST!$G$6:$G$1000)&gt;0),
      ROW(CUT_LIST!$F$6:$F$1000)-ROW(CUT_LIST!$F$6)+1
    ),
    ROWS($F$7:F1367)
  ),
"")</f>
        <v/>
      </c>
    </row>
    <row r="1368" spans="1:6">
      <c r="A1368" t="str" cm="1">
        <f t="array" ref="A1368">IF($F1368="","",INDEX(CUT_LIST!$A$6:$A$1000,$F1368))</f>
        <v/>
      </c>
      <c r="B1368" t="str" cm="1">
        <f t="array" ref="B1368">IF($F1368="","",INDEX(CUT_LIST!$B$6:$B$1000,$F1368))</f>
        <v/>
      </c>
      <c r="C1368" t="str" cm="1">
        <f t="array" ref="C1368">IF($F1368="","",INDEX(CUT_LIST!$C$6:$C$1000,$F1368))</f>
        <v/>
      </c>
      <c r="D1368" t="str">
        <f>IF($F1368="","",
  MIN(
    INDEX(CUT_LIST!$D$6:$D$1000,$F1368),
    N(INDEX(CUT_LIST!$G$6:$G$1000,$F1368))
  )
)</f>
        <v/>
      </c>
      <c r="E1368" t="str" cm="1">
        <f t="array" ref="E1368">IF($F1368="","",INDEX(CUT_LIST!$H$6:$H$1000,$F1368))</f>
        <v/>
      </c>
      <c r="F1368" t="str" cm="1">
        <f t="array" ref="F1368">IFERROR(
  SMALL(
    IF(
      (TRIM(UPPER(CUT_LIST!$F$6:$F$1000))="YES")*(N(CUT_LIST!$G$6:$G$1000)&gt;0),
      ROW(CUT_LIST!$F$6:$F$1000)-ROW(CUT_LIST!$F$6)+1
    ),
    ROWS($F$7:F1368)
  ),
"")</f>
        <v/>
      </c>
    </row>
    <row r="1369" spans="1:6">
      <c r="A1369" t="str" cm="1">
        <f t="array" ref="A1369">IF($F1369="","",INDEX(CUT_LIST!$A$6:$A$1000,$F1369))</f>
        <v/>
      </c>
      <c r="B1369" t="str" cm="1">
        <f t="array" ref="B1369">IF($F1369="","",INDEX(CUT_LIST!$B$6:$B$1000,$F1369))</f>
        <v/>
      </c>
      <c r="C1369" t="str" cm="1">
        <f t="array" ref="C1369">IF($F1369="","",INDEX(CUT_LIST!$C$6:$C$1000,$F1369))</f>
        <v/>
      </c>
      <c r="D1369" t="str">
        <f>IF($F1369="","",
  MIN(
    INDEX(CUT_LIST!$D$6:$D$1000,$F1369),
    N(INDEX(CUT_LIST!$G$6:$G$1000,$F1369))
  )
)</f>
        <v/>
      </c>
      <c r="E1369" t="str" cm="1">
        <f t="array" ref="E1369">IF($F1369="","",INDEX(CUT_LIST!$H$6:$H$1000,$F1369))</f>
        <v/>
      </c>
      <c r="F1369" t="str" cm="1">
        <f t="array" ref="F1369">IFERROR(
  SMALL(
    IF(
      (TRIM(UPPER(CUT_LIST!$F$6:$F$1000))="YES")*(N(CUT_LIST!$G$6:$G$1000)&gt;0),
      ROW(CUT_LIST!$F$6:$F$1000)-ROW(CUT_LIST!$F$6)+1
    ),
    ROWS($F$7:F1369)
  ),
"")</f>
        <v/>
      </c>
    </row>
    <row r="1370" spans="1:6">
      <c r="A1370" t="str" cm="1">
        <f t="array" ref="A1370">IF($F1370="","",INDEX(CUT_LIST!$A$6:$A$1000,$F1370))</f>
        <v/>
      </c>
      <c r="B1370" t="str" cm="1">
        <f t="array" ref="B1370">IF($F1370="","",INDEX(CUT_LIST!$B$6:$B$1000,$F1370))</f>
        <v/>
      </c>
      <c r="C1370" t="str" cm="1">
        <f t="array" ref="C1370">IF($F1370="","",INDEX(CUT_LIST!$C$6:$C$1000,$F1370))</f>
        <v/>
      </c>
      <c r="D1370" t="str">
        <f>IF($F1370="","",
  MIN(
    INDEX(CUT_LIST!$D$6:$D$1000,$F1370),
    N(INDEX(CUT_LIST!$G$6:$G$1000,$F1370))
  )
)</f>
        <v/>
      </c>
      <c r="E1370" t="str" cm="1">
        <f t="array" ref="E1370">IF($F1370="","",INDEX(CUT_LIST!$H$6:$H$1000,$F1370))</f>
        <v/>
      </c>
      <c r="F1370" t="str" cm="1">
        <f t="array" ref="F1370">IFERROR(
  SMALL(
    IF(
      (TRIM(UPPER(CUT_LIST!$F$6:$F$1000))="YES")*(N(CUT_LIST!$G$6:$G$1000)&gt;0),
      ROW(CUT_LIST!$F$6:$F$1000)-ROW(CUT_LIST!$F$6)+1
    ),
    ROWS($F$7:F1370)
  ),
"")</f>
        <v/>
      </c>
    </row>
    <row r="1371" spans="1:6">
      <c r="A1371" t="str" cm="1">
        <f t="array" ref="A1371">IF($F1371="","",INDEX(CUT_LIST!$A$6:$A$1000,$F1371))</f>
        <v/>
      </c>
      <c r="B1371" t="str" cm="1">
        <f t="array" ref="B1371">IF($F1371="","",INDEX(CUT_LIST!$B$6:$B$1000,$F1371))</f>
        <v/>
      </c>
      <c r="C1371" t="str" cm="1">
        <f t="array" ref="C1371">IF($F1371="","",INDEX(CUT_LIST!$C$6:$C$1000,$F1371))</f>
        <v/>
      </c>
      <c r="D1371" t="str">
        <f>IF($F1371="","",
  MIN(
    INDEX(CUT_LIST!$D$6:$D$1000,$F1371),
    N(INDEX(CUT_LIST!$G$6:$G$1000,$F1371))
  )
)</f>
        <v/>
      </c>
      <c r="E1371" t="str" cm="1">
        <f t="array" ref="E1371">IF($F1371="","",INDEX(CUT_LIST!$H$6:$H$1000,$F1371))</f>
        <v/>
      </c>
      <c r="F1371" t="str" cm="1">
        <f t="array" ref="F1371">IFERROR(
  SMALL(
    IF(
      (TRIM(UPPER(CUT_LIST!$F$6:$F$1000))="YES")*(N(CUT_LIST!$G$6:$G$1000)&gt;0),
      ROW(CUT_LIST!$F$6:$F$1000)-ROW(CUT_LIST!$F$6)+1
    ),
    ROWS($F$7:F1371)
  ),
"")</f>
        <v/>
      </c>
    </row>
    <row r="1372" spans="1:6">
      <c r="A1372" t="str" cm="1">
        <f t="array" ref="A1372">IF($F1372="","",INDEX(CUT_LIST!$A$6:$A$1000,$F1372))</f>
        <v/>
      </c>
      <c r="B1372" t="str" cm="1">
        <f t="array" ref="B1372">IF($F1372="","",INDEX(CUT_LIST!$B$6:$B$1000,$F1372))</f>
        <v/>
      </c>
      <c r="C1372" t="str" cm="1">
        <f t="array" ref="C1372">IF($F1372="","",INDEX(CUT_LIST!$C$6:$C$1000,$F1372))</f>
        <v/>
      </c>
      <c r="D1372" t="str">
        <f>IF($F1372="","",
  MIN(
    INDEX(CUT_LIST!$D$6:$D$1000,$F1372),
    N(INDEX(CUT_LIST!$G$6:$G$1000,$F1372))
  )
)</f>
        <v/>
      </c>
      <c r="E1372" t="str" cm="1">
        <f t="array" ref="E1372">IF($F1372="","",INDEX(CUT_LIST!$H$6:$H$1000,$F1372))</f>
        <v/>
      </c>
      <c r="F1372" t="str" cm="1">
        <f t="array" ref="F1372">IFERROR(
  SMALL(
    IF(
      (TRIM(UPPER(CUT_LIST!$F$6:$F$1000))="YES")*(N(CUT_LIST!$G$6:$G$1000)&gt;0),
      ROW(CUT_LIST!$F$6:$F$1000)-ROW(CUT_LIST!$F$6)+1
    ),
    ROWS($F$7:F1372)
  ),
"")</f>
        <v/>
      </c>
    </row>
    <row r="1373" spans="1:6">
      <c r="A1373" t="str" cm="1">
        <f t="array" ref="A1373">IF($F1373="","",INDEX(CUT_LIST!$A$6:$A$1000,$F1373))</f>
        <v/>
      </c>
      <c r="B1373" t="str" cm="1">
        <f t="array" ref="B1373">IF($F1373="","",INDEX(CUT_LIST!$B$6:$B$1000,$F1373))</f>
        <v/>
      </c>
      <c r="C1373" t="str" cm="1">
        <f t="array" ref="C1373">IF($F1373="","",INDEX(CUT_LIST!$C$6:$C$1000,$F1373))</f>
        <v/>
      </c>
      <c r="D1373" t="str">
        <f>IF($F1373="","",
  MIN(
    INDEX(CUT_LIST!$D$6:$D$1000,$F1373),
    N(INDEX(CUT_LIST!$G$6:$G$1000,$F1373))
  )
)</f>
        <v/>
      </c>
      <c r="E1373" t="str" cm="1">
        <f t="array" ref="E1373">IF($F1373="","",INDEX(CUT_LIST!$H$6:$H$1000,$F1373))</f>
        <v/>
      </c>
      <c r="F1373" t="str" cm="1">
        <f t="array" ref="F1373">IFERROR(
  SMALL(
    IF(
      (TRIM(UPPER(CUT_LIST!$F$6:$F$1000))="YES")*(N(CUT_LIST!$G$6:$G$1000)&gt;0),
      ROW(CUT_LIST!$F$6:$F$1000)-ROW(CUT_LIST!$F$6)+1
    ),
    ROWS($F$7:F1373)
  ),
"")</f>
        <v/>
      </c>
    </row>
    <row r="1374" spans="1:6">
      <c r="A1374" t="str" cm="1">
        <f t="array" ref="A1374">IF($F1374="","",INDEX(CUT_LIST!$A$6:$A$1000,$F1374))</f>
        <v/>
      </c>
      <c r="B1374" t="str" cm="1">
        <f t="array" ref="B1374">IF($F1374="","",INDEX(CUT_LIST!$B$6:$B$1000,$F1374))</f>
        <v/>
      </c>
      <c r="C1374" t="str" cm="1">
        <f t="array" ref="C1374">IF($F1374="","",INDEX(CUT_LIST!$C$6:$C$1000,$F1374))</f>
        <v/>
      </c>
      <c r="D1374" t="str">
        <f>IF($F1374="","",
  MIN(
    INDEX(CUT_LIST!$D$6:$D$1000,$F1374),
    N(INDEX(CUT_LIST!$G$6:$G$1000,$F1374))
  )
)</f>
        <v/>
      </c>
      <c r="E1374" t="str" cm="1">
        <f t="array" ref="E1374">IF($F1374="","",INDEX(CUT_LIST!$H$6:$H$1000,$F1374))</f>
        <v/>
      </c>
      <c r="F1374" t="str" cm="1">
        <f t="array" ref="F1374">IFERROR(
  SMALL(
    IF(
      (TRIM(UPPER(CUT_LIST!$F$6:$F$1000))="YES")*(N(CUT_LIST!$G$6:$G$1000)&gt;0),
      ROW(CUT_LIST!$F$6:$F$1000)-ROW(CUT_LIST!$F$6)+1
    ),
    ROWS($F$7:F1374)
  ),
"")</f>
        <v/>
      </c>
    </row>
    <row r="1375" spans="1:6">
      <c r="A1375" t="str" cm="1">
        <f t="array" ref="A1375">IF($F1375="","",INDEX(CUT_LIST!$A$6:$A$1000,$F1375))</f>
        <v/>
      </c>
      <c r="B1375" t="str" cm="1">
        <f t="array" ref="B1375">IF($F1375="","",INDEX(CUT_LIST!$B$6:$B$1000,$F1375))</f>
        <v/>
      </c>
      <c r="C1375" t="str" cm="1">
        <f t="array" ref="C1375">IF($F1375="","",INDEX(CUT_LIST!$C$6:$C$1000,$F1375))</f>
        <v/>
      </c>
      <c r="D1375" t="str">
        <f>IF($F1375="","",
  MIN(
    INDEX(CUT_LIST!$D$6:$D$1000,$F1375),
    N(INDEX(CUT_LIST!$G$6:$G$1000,$F1375))
  )
)</f>
        <v/>
      </c>
      <c r="E1375" t="str" cm="1">
        <f t="array" ref="E1375">IF($F1375="","",INDEX(CUT_LIST!$H$6:$H$1000,$F1375))</f>
        <v/>
      </c>
      <c r="F1375" t="str" cm="1">
        <f t="array" ref="F1375">IFERROR(
  SMALL(
    IF(
      (TRIM(UPPER(CUT_LIST!$F$6:$F$1000))="YES")*(N(CUT_LIST!$G$6:$G$1000)&gt;0),
      ROW(CUT_LIST!$F$6:$F$1000)-ROW(CUT_LIST!$F$6)+1
    ),
    ROWS($F$7:F1375)
  ),
"")</f>
        <v/>
      </c>
    </row>
    <row r="1376" spans="1:6">
      <c r="A1376" t="str" cm="1">
        <f t="array" ref="A1376">IF($F1376="","",INDEX(CUT_LIST!$A$6:$A$1000,$F1376))</f>
        <v/>
      </c>
      <c r="B1376" t="str" cm="1">
        <f t="array" ref="B1376">IF($F1376="","",INDEX(CUT_LIST!$B$6:$B$1000,$F1376))</f>
        <v/>
      </c>
      <c r="C1376" t="str" cm="1">
        <f t="array" ref="C1376">IF($F1376="","",INDEX(CUT_LIST!$C$6:$C$1000,$F1376))</f>
        <v/>
      </c>
      <c r="D1376" t="str">
        <f>IF($F1376="","",
  MIN(
    INDEX(CUT_LIST!$D$6:$D$1000,$F1376),
    N(INDEX(CUT_LIST!$G$6:$G$1000,$F1376))
  )
)</f>
        <v/>
      </c>
      <c r="E1376" t="str" cm="1">
        <f t="array" ref="E1376">IF($F1376="","",INDEX(CUT_LIST!$H$6:$H$1000,$F1376))</f>
        <v/>
      </c>
      <c r="F1376" t="str" cm="1">
        <f t="array" ref="F1376">IFERROR(
  SMALL(
    IF(
      (TRIM(UPPER(CUT_LIST!$F$6:$F$1000))="YES")*(N(CUT_LIST!$G$6:$G$1000)&gt;0),
      ROW(CUT_LIST!$F$6:$F$1000)-ROW(CUT_LIST!$F$6)+1
    ),
    ROWS($F$7:F1376)
  ),
"")</f>
        <v/>
      </c>
    </row>
    <row r="1377" spans="1:6">
      <c r="A1377" t="str" cm="1">
        <f t="array" ref="A1377">IF($F1377="","",INDEX(CUT_LIST!$A$6:$A$1000,$F1377))</f>
        <v/>
      </c>
      <c r="B1377" t="str" cm="1">
        <f t="array" ref="B1377">IF($F1377="","",INDEX(CUT_LIST!$B$6:$B$1000,$F1377))</f>
        <v/>
      </c>
      <c r="C1377" t="str" cm="1">
        <f t="array" ref="C1377">IF($F1377="","",INDEX(CUT_LIST!$C$6:$C$1000,$F1377))</f>
        <v/>
      </c>
      <c r="D1377" t="str">
        <f>IF($F1377="","",
  MIN(
    INDEX(CUT_LIST!$D$6:$D$1000,$F1377),
    N(INDEX(CUT_LIST!$G$6:$G$1000,$F1377))
  )
)</f>
        <v/>
      </c>
      <c r="E1377" t="str" cm="1">
        <f t="array" ref="E1377">IF($F1377="","",INDEX(CUT_LIST!$H$6:$H$1000,$F1377))</f>
        <v/>
      </c>
      <c r="F1377" t="str" cm="1">
        <f t="array" ref="F1377">IFERROR(
  SMALL(
    IF(
      (TRIM(UPPER(CUT_LIST!$F$6:$F$1000))="YES")*(N(CUT_LIST!$G$6:$G$1000)&gt;0),
      ROW(CUT_LIST!$F$6:$F$1000)-ROW(CUT_LIST!$F$6)+1
    ),
    ROWS($F$7:F1377)
  ),
"")</f>
        <v/>
      </c>
    </row>
    <row r="1378" spans="1:6">
      <c r="A1378" t="str" cm="1">
        <f t="array" ref="A1378">IF($F1378="","",INDEX(CUT_LIST!$A$6:$A$1000,$F1378))</f>
        <v/>
      </c>
      <c r="B1378" t="str" cm="1">
        <f t="array" ref="B1378">IF($F1378="","",INDEX(CUT_LIST!$B$6:$B$1000,$F1378))</f>
        <v/>
      </c>
      <c r="C1378" t="str" cm="1">
        <f t="array" ref="C1378">IF($F1378="","",INDEX(CUT_LIST!$C$6:$C$1000,$F1378))</f>
        <v/>
      </c>
      <c r="D1378" t="str">
        <f>IF($F1378="","",
  MIN(
    INDEX(CUT_LIST!$D$6:$D$1000,$F1378),
    N(INDEX(CUT_LIST!$G$6:$G$1000,$F1378))
  )
)</f>
        <v/>
      </c>
      <c r="E1378" t="str" cm="1">
        <f t="array" ref="E1378">IF($F1378="","",INDEX(CUT_LIST!$H$6:$H$1000,$F1378))</f>
        <v/>
      </c>
      <c r="F1378" t="str" cm="1">
        <f t="array" ref="F1378">IFERROR(
  SMALL(
    IF(
      (TRIM(UPPER(CUT_LIST!$F$6:$F$1000))="YES")*(N(CUT_LIST!$G$6:$G$1000)&gt;0),
      ROW(CUT_LIST!$F$6:$F$1000)-ROW(CUT_LIST!$F$6)+1
    ),
    ROWS($F$7:F1378)
  ),
"")</f>
        <v/>
      </c>
    </row>
    <row r="1379" spans="1:6">
      <c r="A1379" t="str" cm="1">
        <f t="array" ref="A1379">IF($F1379="","",INDEX(CUT_LIST!$A$6:$A$1000,$F1379))</f>
        <v/>
      </c>
      <c r="B1379" t="str" cm="1">
        <f t="array" ref="B1379">IF($F1379="","",INDEX(CUT_LIST!$B$6:$B$1000,$F1379))</f>
        <v/>
      </c>
      <c r="C1379" t="str" cm="1">
        <f t="array" ref="C1379">IF($F1379="","",INDEX(CUT_LIST!$C$6:$C$1000,$F1379))</f>
        <v/>
      </c>
      <c r="D1379" t="str">
        <f>IF($F1379="","",
  MIN(
    INDEX(CUT_LIST!$D$6:$D$1000,$F1379),
    N(INDEX(CUT_LIST!$G$6:$G$1000,$F1379))
  )
)</f>
        <v/>
      </c>
      <c r="E1379" t="str" cm="1">
        <f t="array" ref="E1379">IF($F1379="","",INDEX(CUT_LIST!$H$6:$H$1000,$F1379))</f>
        <v/>
      </c>
      <c r="F1379" t="str" cm="1">
        <f t="array" ref="F1379">IFERROR(
  SMALL(
    IF(
      (TRIM(UPPER(CUT_LIST!$F$6:$F$1000))="YES")*(N(CUT_LIST!$G$6:$G$1000)&gt;0),
      ROW(CUT_LIST!$F$6:$F$1000)-ROW(CUT_LIST!$F$6)+1
    ),
    ROWS($F$7:F1379)
  ),
"")</f>
        <v/>
      </c>
    </row>
    <row r="1380" spans="1:6">
      <c r="A1380" t="str" cm="1">
        <f t="array" ref="A1380">IF($F1380="","",INDEX(CUT_LIST!$A$6:$A$1000,$F1380))</f>
        <v/>
      </c>
      <c r="B1380" t="str" cm="1">
        <f t="array" ref="B1380">IF($F1380="","",INDEX(CUT_LIST!$B$6:$B$1000,$F1380))</f>
        <v/>
      </c>
      <c r="C1380" t="str" cm="1">
        <f t="array" ref="C1380">IF($F1380="","",INDEX(CUT_LIST!$C$6:$C$1000,$F1380))</f>
        <v/>
      </c>
      <c r="D1380" t="str">
        <f>IF($F1380="","",
  MIN(
    INDEX(CUT_LIST!$D$6:$D$1000,$F1380),
    N(INDEX(CUT_LIST!$G$6:$G$1000,$F1380))
  )
)</f>
        <v/>
      </c>
      <c r="E1380" t="str" cm="1">
        <f t="array" ref="E1380">IF($F1380="","",INDEX(CUT_LIST!$H$6:$H$1000,$F1380))</f>
        <v/>
      </c>
      <c r="F1380" t="str" cm="1">
        <f t="array" ref="F1380">IFERROR(
  SMALL(
    IF(
      (TRIM(UPPER(CUT_LIST!$F$6:$F$1000))="YES")*(N(CUT_LIST!$G$6:$G$1000)&gt;0),
      ROW(CUT_LIST!$F$6:$F$1000)-ROW(CUT_LIST!$F$6)+1
    ),
    ROWS($F$7:F1380)
  ),
"")</f>
        <v/>
      </c>
    </row>
    <row r="1381" spans="1:6">
      <c r="A1381" t="str" cm="1">
        <f t="array" ref="A1381">IF($F1381="","",INDEX(CUT_LIST!$A$6:$A$1000,$F1381))</f>
        <v/>
      </c>
      <c r="B1381" t="str" cm="1">
        <f t="array" ref="B1381">IF($F1381="","",INDEX(CUT_LIST!$B$6:$B$1000,$F1381))</f>
        <v/>
      </c>
      <c r="C1381" t="str" cm="1">
        <f t="array" ref="C1381">IF($F1381="","",INDEX(CUT_LIST!$C$6:$C$1000,$F1381))</f>
        <v/>
      </c>
      <c r="D1381" t="str">
        <f>IF($F1381="","",
  MIN(
    INDEX(CUT_LIST!$D$6:$D$1000,$F1381),
    N(INDEX(CUT_LIST!$G$6:$G$1000,$F1381))
  )
)</f>
        <v/>
      </c>
      <c r="E1381" t="str" cm="1">
        <f t="array" ref="E1381">IF($F1381="","",INDEX(CUT_LIST!$H$6:$H$1000,$F1381))</f>
        <v/>
      </c>
      <c r="F1381" t="str" cm="1">
        <f t="array" ref="F1381">IFERROR(
  SMALL(
    IF(
      (TRIM(UPPER(CUT_LIST!$F$6:$F$1000))="YES")*(N(CUT_LIST!$G$6:$G$1000)&gt;0),
      ROW(CUT_LIST!$F$6:$F$1000)-ROW(CUT_LIST!$F$6)+1
    ),
    ROWS($F$7:F1381)
  ),
"")</f>
        <v/>
      </c>
    </row>
    <row r="1382" spans="1:6">
      <c r="A1382" t="str" cm="1">
        <f t="array" ref="A1382">IF($F1382="","",INDEX(CUT_LIST!$A$6:$A$1000,$F1382))</f>
        <v/>
      </c>
      <c r="B1382" t="str" cm="1">
        <f t="array" ref="B1382">IF($F1382="","",INDEX(CUT_LIST!$B$6:$B$1000,$F1382))</f>
        <v/>
      </c>
      <c r="C1382" t="str" cm="1">
        <f t="array" ref="C1382">IF($F1382="","",INDEX(CUT_LIST!$C$6:$C$1000,$F1382))</f>
        <v/>
      </c>
      <c r="D1382" t="str">
        <f>IF($F1382="","",
  MIN(
    INDEX(CUT_LIST!$D$6:$D$1000,$F1382),
    N(INDEX(CUT_LIST!$G$6:$G$1000,$F1382))
  )
)</f>
        <v/>
      </c>
      <c r="E1382" t="str" cm="1">
        <f t="array" ref="E1382">IF($F1382="","",INDEX(CUT_LIST!$H$6:$H$1000,$F1382))</f>
        <v/>
      </c>
      <c r="F1382" t="str" cm="1">
        <f t="array" ref="F1382">IFERROR(
  SMALL(
    IF(
      (TRIM(UPPER(CUT_LIST!$F$6:$F$1000))="YES")*(N(CUT_LIST!$G$6:$G$1000)&gt;0),
      ROW(CUT_LIST!$F$6:$F$1000)-ROW(CUT_LIST!$F$6)+1
    ),
    ROWS($F$7:F1382)
  ),
"")</f>
        <v/>
      </c>
    </row>
    <row r="1383" spans="1:6">
      <c r="A1383" t="str" cm="1">
        <f t="array" ref="A1383">IF($F1383="","",INDEX(CUT_LIST!$A$6:$A$1000,$F1383))</f>
        <v/>
      </c>
      <c r="B1383" t="str" cm="1">
        <f t="array" ref="B1383">IF($F1383="","",INDEX(CUT_LIST!$B$6:$B$1000,$F1383))</f>
        <v/>
      </c>
      <c r="C1383" t="str" cm="1">
        <f t="array" ref="C1383">IF($F1383="","",INDEX(CUT_LIST!$C$6:$C$1000,$F1383))</f>
        <v/>
      </c>
      <c r="D1383" t="str">
        <f>IF($F1383="","",
  MIN(
    INDEX(CUT_LIST!$D$6:$D$1000,$F1383),
    N(INDEX(CUT_LIST!$G$6:$G$1000,$F1383))
  )
)</f>
        <v/>
      </c>
      <c r="E1383" t="str" cm="1">
        <f t="array" ref="E1383">IF($F1383="","",INDEX(CUT_LIST!$H$6:$H$1000,$F1383))</f>
        <v/>
      </c>
      <c r="F1383" t="str" cm="1">
        <f t="array" ref="F1383">IFERROR(
  SMALL(
    IF(
      (TRIM(UPPER(CUT_LIST!$F$6:$F$1000))="YES")*(N(CUT_LIST!$G$6:$G$1000)&gt;0),
      ROW(CUT_LIST!$F$6:$F$1000)-ROW(CUT_LIST!$F$6)+1
    ),
    ROWS($F$7:F1383)
  ),
"")</f>
        <v/>
      </c>
    </row>
    <row r="1384" spans="1:6">
      <c r="A1384" t="str" cm="1">
        <f t="array" ref="A1384">IF($F1384="","",INDEX(CUT_LIST!$A$6:$A$1000,$F1384))</f>
        <v/>
      </c>
      <c r="B1384" t="str" cm="1">
        <f t="array" ref="B1384">IF($F1384="","",INDEX(CUT_LIST!$B$6:$B$1000,$F1384))</f>
        <v/>
      </c>
      <c r="C1384" t="str" cm="1">
        <f t="array" ref="C1384">IF($F1384="","",INDEX(CUT_LIST!$C$6:$C$1000,$F1384))</f>
        <v/>
      </c>
      <c r="D1384" t="str">
        <f>IF($F1384="","",
  MIN(
    INDEX(CUT_LIST!$D$6:$D$1000,$F1384),
    N(INDEX(CUT_LIST!$G$6:$G$1000,$F1384))
  )
)</f>
        <v/>
      </c>
      <c r="E1384" t="str" cm="1">
        <f t="array" ref="E1384">IF($F1384="","",INDEX(CUT_LIST!$H$6:$H$1000,$F1384))</f>
        <v/>
      </c>
      <c r="F1384" t="str" cm="1">
        <f t="array" ref="F1384">IFERROR(
  SMALL(
    IF(
      (TRIM(UPPER(CUT_LIST!$F$6:$F$1000))="YES")*(N(CUT_LIST!$G$6:$G$1000)&gt;0),
      ROW(CUT_LIST!$F$6:$F$1000)-ROW(CUT_LIST!$F$6)+1
    ),
    ROWS($F$7:F1384)
  ),
"")</f>
        <v/>
      </c>
    </row>
    <row r="1385" spans="1:6">
      <c r="A1385" t="str" cm="1">
        <f t="array" ref="A1385">IF($F1385="","",INDEX(CUT_LIST!$A$6:$A$1000,$F1385))</f>
        <v/>
      </c>
      <c r="B1385" t="str" cm="1">
        <f t="array" ref="B1385">IF($F1385="","",INDEX(CUT_LIST!$B$6:$B$1000,$F1385))</f>
        <v/>
      </c>
      <c r="C1385" t="str" cm="1">
        <f t="array" ref="C1385">IF($F1385="","",INDEX(CUT_LIST!$C$6:$C$1000,$F1385))</f>
        <v/>
      </c>
      <c r="D1385" t="str">
        <f>IF($F1385="","",
  MIN(
    INDEX(CUT_LIST!$D$6:$D$1000,$F1385),
    N(INDEX(CUT_LIST!$G$6:$G$1000,$F1385))
  )
)</f>
        <v/>
      </c>
      <c r="E1385" t="str" cm="1">
        <f t="array" ref="E1385">IF($F1385="","",INDEX(CUT_LIST!$H$6:$H$1000,$F1385))</f>
        <v/>
      </c>
      <c r="F1385" t="str" cm="1">
        <f t="array" ref="F1385">IFERROR(
  SMALL(
    IF(
      (TRIM(UPPER(CUT_LIST!$F$6:$F$1000))="YES")*(N(CUT_LIST!$G$6:$G$1000)&gt;0),
      ROW(CUT_LIST!$F$6:$F$1000)-ROW(CUT_LIST!$F$6)+1
    ),
    ROWS($F$7:F1385)
  ),
"")</f>
        <v/>
      </c>
    </row>
    <row r="1386" spans="1:6">
      <c r="A1386" t="str" cm="1">
        <f t="array" ref="A1386">IF($F1386="","",INDEX(CUT_LIST!$A$6:$A$1000,$F1386))</f>
        <v/>
      </c>
      <c r="B1386" t="str" cm="1">
        <f t="array" ref="B1386">IF($F1386="","",INDEX(CUT_LIST!$B$6:$B$1000,$F1386))</f>
        <v/>
      </c>
      <c r="C1386" t="str" cm="1">
        <f t="array" ref="C1386">IF($F1386="","",INDEX(CUT_LIST!$C$6:$C$1000,$F1386))</f>
        <v/>
      </c>
      <c r="D1386" t="str">
        <f>IF($F1386="","",
  MIN(
    INDEX(CUT_LIST!$D$6:$D$1000,$F1386),
    N(INDEX(CUT_LIST!$G$6:$G$1000,$F1386))
  )
)</f>
        <v/>
      </c>
      <c r="E1386" t="str" cm="1">
        <f t="array" ref="E1386">IF($F1386="","",INDEX(CUT_LIST!$H$6:$H$1000,$F1386))</f>
        <v/>
      </c>
      <c r="F1386" t="str" cm="1">
        <f t="array" ref="F1386">IFERROR(
  SMALL(
    IF(
      (TRIM(UPPER(CUT_LIST!$F$6:$F$1000))="YES")*(N(CUT_LIST!$G$6:$G$1000)&gt;0),
      ROW(CUT_LIST!$F$6:$F$1000)-ROW(CUT_LIST!$F$6)+1
    ),
    ROWS($F$7:F1386)
  ),
"")</f>
        <v/>
      </c>
    </row>
    <row r="1387" spans="1:6">
      <c r="A1387" t="str" cm="1">
        <f t="array" ref="A1387">IF($F1387="","",INDEX(CUT_LIST!$A$6:$A$1000,$F1387))</f>
        <v/>
      </c>
      <c r="B1387" t="str" cm="1">
        <f t="array" ref="B1387">IF($F1387="","",INDEX(CUT_LIST!$B$6:$B$1000,$F1387))</f>
        <v/>
      </c>
      <c r="C1387" t="str" cm="1">
        <f t="array" ref="C1387">IF($F1387="","",INDEX(CUT_LIST!$C$6:$C$1000,$F1387))</f>
        <v/>
      </c>
      <c r="D1387" t="str">
        <f>IF($F1387="","",
  MIN(
    INDEX(CUT_LIST!$D$6:$D$1000,$F1387),
    N(INDEX(CUT_LIST!$G$6:$G$1000,$F1387))
  )
)</f>
        <v/>
      </c>
      <c r="E1387" t="str" cm="1">
        <f t="array" ref="E1387">IF($F1387="","",INDEX(CUT_LIST!$H$6:$H$1000,$F1387))</f>
        <v/>
      </c>
      <c r="F1387" t="str" cm="1">
        <f t="array" ref="F1387">IFERROR(
  SMALL(
    IF(
      (TRIM(UPPER(CUT_LIST!$F$6:$F$1000))="YES")*(N(CUT_LIST!$G$6:$G$1000)&gt;0),
      ROW(CUT_LIST!$F$6:$F$1000)-ROW(CUT_LIST!$F$6)+1
    ),
    ROWS($F$7:F1387)
  ),
"")</f>
        <v/>
      </c>
    </row>
    <row r="1388" spans="1:6">
      <c r="A1388" t="str" cm="1">
        <f t="array" ref="A1388">IF($F1388="","",INDEX(CUT_LIST!$A$6:$A$1000,$F1388))</f>
        <v/>
      </c>
      <c r="B1388" t="str" cm="1">
        <f t="array" ref="B1388">IF($F1388="","",INDEX(CUT_LIST!$B$6:$B$1000,$F1388))</f>
        <v/>
      </c>
      <c r="C1388" t="str" cm="1">
        <f t="array" ref="C1388">IF($F1388="","",INDEX(CUT_LIST!$C$6:$C$1000,$F1388))</f>
        <v/>
      </c>
      <c r="D1388" t="str">
        <f>IF($F1388="","",
  MIN(
    INDEX(CUT_LIST!$D$6:$D$1000,$F1388),
    N(INDEX(CUT_LIST!$G$6:$G$1000,$F1388))
  )
)</f>
        <v/>
      </c>
      <c r="E1388" t="str" cm="1">
        <f t="array" ref="E1388">IF($F1388="","",INDEX(CUT_LIST!$H$6:$H$1000,$F1388))</f>
        <v/>
      </c>
      <c r="F1388" t="str" cm="1">
        <f t="array" ref="F1388">IFERROR(
  SMALL(
    IF(
      (TRIM(UPPER(CUT_LIST!$F$6:$F$1000))="YES")*(N(CUT_LIST!$G$6:$G$1000)&gt;0),
      ROW(CUT_LIST!$F$6:$F$1000)-ROW(CUT_LIST!$F$6)+1
    ),
    ROWS($F$7:F1388)
  ),
"")</f>
        <v/>
      </c>
    </row>
    <row r="1389" spans="1:6">
      <c r="A1389" t="str" cm="1">
        <f t="array" ref="A1389">IF($F1389="","",INDEX(CUT_LIST!$A$6:$A$1000,$F1389))</f>
        <v/>
      </c>
      <c r="B1389" t="str" cm="1">
        <f t="array" ref="B1389">IF($F1389="","",INDEX(CUT_LIST!$B$6:$B$1000,$F1389))</f>
        <v/>
      </c>
      <c r="C1389" t="str" cm="1">
        <f t="array" ref="C1389">IF($F1389="","",INDEX(CUT_LIST!$C$6:$C$1000,$F1389))</f>
        <v/>
      </c>
      <c r="D1389" t="str">
        <f>IF($F1389="","",
  MIN(
    INDEX(CUT_LIST!$D$6:$D$1000,$F1389),
    N(INDEX(CUT_LIST!$G$6:$G$1000,$F1389))
  )
)</f>
        <v/>
      </c>
      <c r="E1389" t="str" cm="1">
        <f t="array" ref="E1389">IF($F1389="","",INDEX(CUT_LIST!$H$6:$H$1000,$F1389))</f>
        <v/>
      </c>
      <c r="F1389" t="str" cm="1">
        <f t="array" ref="F1389">IFERROR(
  SMALL(
    IF(
      (TRIM(UPPER(CUT_LIST!$F$6:$F$1000))="YES")*(N(CUT_LIST!$G$6:$G$1000)&gt;0),
      ROW(CUT_LIST!$F$6:$F$1000)-ROW(CUT_LIST!$F$6)+1
    ),
    ROWS($F$7:F1389)
  ),
"")</f>
        <v/>
      </c>
    </row>
    <row r="1390" spans="1:6">
      <c r="A1390" t="str" cm="1">
        <f t="array" ref="A1390">IF($F1390="","",INDEX(CUT_LIST!$A$6:$A$1000,$F1390))</f>
        <v/>
      </c>
      <c r="B1390" t="str" cm="1">
        <f t="array" ref="B1390">IF($F1390="","",INDEX(CUT_LIST!$B$6:$B$1000,$F1390))</f>
        <v/>
      </c>
      <c r="C1390" t="str" cm="1">
        <f t="array" ref="C1390">IF($F1390="","",INDEX(CUT_LIST!$C$6:$C$1000,$F1390))</f>
        <v/>
      </c>
      <c r="D1390" t="str">
        <f>IF($F1390="","",
  MIN(
    INDEX(CUT_LIST!$D$6:$D$1000,$F1390),
    N(INDEX(CUT_LIST!$G$6:$G$1000,$F1390))
  )
)</f>
        <v/>
      </c>
      <c r="E1390" t="str" cm="1">
        <f t="array" ref="E1390">IF($F1390="","",INDEX(CUT_LIST!$H$6:$H$1000,$F1390))</f>
        <v/>
      </c>
      <c r="F1390" t="str" cm="1">
        <f t="array" ref="F1390">IFERROR(
  SMALL(
    IF(
      (TRIM(UPPER(CUT_LIST!$F$6:$F$1000))="YES")*(N(CUT_LIST!$G$6:$G$1000)&gt;0),
      ROW(CUT_LIST!$F$6:$F$1000)-ROW(CUT_LIST!$F$6)+1
    ),
    ROWS($F$7:F1390)
  ),
"")</f>
        <v/>
      </c>
    </row>
    <row r="1391" spans="1:6">
      <c r="A1391" t="str" cm="1">
        <f t="array" ref="A1391">IF($F1391="","",INDEX(CUT_LIST!$A$6:$A$1000,$F1391))</f>
        <v/>
      </c>
      <c r="B1391" t="str" cm="1">
        <f t="array" ref="B1391">IF($F1391="","",INDEX(CUT_LIST!$B$6:$B$1000,$F1391))</f>
        <v/>
      </c>
      <c r="C1391" t="str" cm="1">
        <f t="array" ref="C1391">IF($F1391="","",INDEX(CUT_LIST!$C$6:$C$1000,$F1391))</f>
        <v/>
      </c>
      <c r="D1391" t="str">
        <f>IF($F1391="","",
  MIN(
    INDEX(CUT_LIST!$D$6:$D$1000,$F1391),
    N(INDEX(CUT_LIST!$G$6:$G$1000,$F1391))
  )
)</f>
        <v/>
      </c>
      <c r="E1391" t="str" cm="1">
        <f t="array" ref="E1391">IF($F1391="","",INDEX(CUT_LIST!$H$6:$H$1000,$F1391))</f>
        <v/>
      </c>
      <c r="F1391" t="str" cm="1">
        <f t="array" ref="F1391">IFERROR(
  SMALL(
    IF(
      (TRIM(UPPER(CUT_LIST!$F$6:$F$1000))="YES")*(N(CUT_LIST!$G$6:$G$1000)&gt;0),
      ROW(CUT_LIST!$F$6:$F$1000)-ROW(CUT_LIST!$F$6)+1
    ),
    ROWS($F$7:F1391)
  ),
"")</f>
        <v/>
      </c>
    </row>
    <row r="1392" spans="1:6">
      <c r="A1392" t="str" cm="1">
        <f t="array" ref="A1392">IF($F1392="","",INDEX(CUT_LIST!$A$6:$A$1000,$F1392))</f>
        <v/>
      </c>
      <c r="B1392" t="str" cm="1">
        <f t="array" ref="B1392">IF($F1392="","",INDEX(CUT_LIST!$B$6:$B$1000,$F1392))</f>
        <v/>
      </c>
      <c r="C1392" t="str" cm="1">
        <f t="array" ref="C1392">IF($F1392="","",INDEX(CUT_LIST!$C$6:$C$1000,$F1392))</f>
        <v/>
      </c>
      <c r="D1392" t="str">
        <f>IF($F1392="","",
  MIN(
    INDEX(CUT_LIST!$D$6:$D$1000,$F1392),
    N(INDEX(CUT_LIST!$G$6:$G$1000,$F1392))
  )
)</f>
        <v/>
      </c>
      <c r="E1392" t="str" cm="1">
        <f t="array" ref="E1392">IF($F1392="","",INDEX(CUT_LIST!$H$6:$H$1000,$F1392))</f>
        <v/>
      </c>
      <c r="F1392" t="str" cm="1">
        <f t="array" ref="F1392">IFERROR(
  SMALL(
    IF(
      (TRIM(UPPER(CUT_LIST!$F$6:$F$1000))="YES")*(N(CUT_LIST!$G$6:$G$1000)&gt;0),
      ROW(CUT_LIST!$F$6:$F$1000)-ROW(CUT_LIST!$F$6)+1
    ),
    ROWS($F$7:F1392)
  ),
"")</f>
        <v/>
      </c>
    </row>
    <row r="1393" spans="1:6">
      <c r="A1393" t="str" cm="1">
        <f t="array" ref="A1393">IF($F1393="","",INDEX(CUT_LIST!$A$6:$A$1000,$F1393))</f>
        <v/>
      </c>
      <c r="B1393" t="str" cm="1">
        <f t="array" ref="B1393">IF($F1393="","",INDEX(CUT_LIST!$B$6:$B$1000,$F1393))</f>
        <v/>
      </c>
      <c r="C1393" t="str" cm="1">
        <f t="array" ref="C1393">IF($F1393="","",INDEX(CUT_LIST!$C$6:$C$1000,$F1393))</f>
        <v/>
      </c>
      <c r="D1393" t="str">
        <f>IF($F1393="","",
  MIN(
    INDEX(CUT_LIST!$D$6:$D$1000,$F1393),
    N(INDEX(CUT_LIST!$G$6:$G$1000,$F1393))
  )
)</f>
        <v/>
      </c>
      <c r="E1393" t="str" cm="1">
        <f t="array" ref="E1393">IF($F1393="","",INDEX(CUT_LIST!$H$6:$H$1000,$F1393))</f>
        <v/>
      </c>
      <c r="F1393" t="str" cm="1">
        <f t="array" ref="F1393">IFERROR(
  SMALL(
    IF(
      (TRIM(UPPER(CUT_LIST!$F$6:$F$1000))="YES")*(N(CUT_LIST!$G$6:$G$1000)&gt;0),
      ROW(CUT_LIST!$F$6:$F$1000)-ROW(CUT_LIST!$F$6)+1
    ),
    ROWS($F$7:F1393)
  ),
"")</f>
        <v/>
      </c>
    </row>
    <row r="1394" spans="1:6">
      <c r="A1394" t="str" cm="1">
        <f t="array" ref="A1394">IF($F1394="","",INDEX(CUT_LIST!$A$6:$A$1000,$F1394))</f>
        <v/>
      </c>
      <c r="B1394" t="str" cm="1">
        <f t="array" ref="B1394">IF($F1394="","",INDEX(CUT_LIST!$B$6:$B$1000,$F1394))</f>
        <v/>
      </c>
      <c r="C1394" t="str" cm="1">
        <f t="array" ref="C1394">IF($F1394="","",INDEX(CUT_LIST!$C$6:$C$1000,$F1394))</f>
        <v/>
      </c>
      <c r="D1394" t="str">
        <f>IF($F1394="","",
  MIN(
    INDEX(CUT_LIST!$D$6:$D$1000,$F1394),
    N(INDEX(CUT_LIST!$G$6:$G$1000,$F1394))
  )
)</f>
        <v/>
      </c>
      <c r="E1394" t="str" cm="1">
        <f t="array" ref="E1394">IF($F1394="","",INDEX(CUT_LIST!$H$6:$H$1000,$F1394))</f>
        <v/>
      </c>
      <c r="F1394" t="str" cm="1">
        <f t="array" ref="F1394">IFERROR(
  SMALL(
    IF(
      (TRIM(UPPER(CUT_LIST!$F$6:$F$1000))="YES")*(N(CUT_LIST!$G$6:$G$1000)&gt;0),
      ROW(CUT_LIST!$F$6:$F$1000)-ROW(CUT_LIST!$F$6)+1
    ),
    ROWS($F$7:F1394)
  ),
"")</f>
        <v/>
      </c>
    </row>
    <row r="1395" spans="1:6">
      <c r="A1395" t="str" cm="1">
        <f t="array" ref="A1395">IF($F1395="","",INDEX(CUT_LIST!$A$6:$A$1000,$F1395))</f>
        <v/>
      </c>
      <c r="B1395" t="str" cm="1">
        <f t="array" ref="B1395">IF($F1395="","",INDEX(CUT_LIST!$B$6:$B$1000,$F1395))</f>
        <v/>
      </c>
      <c r="C1395" t="str" cm="1">
        <f t="array" ref="C1395">IF($F1395="","",INDEX(CUT_LIST!$C$6:$C$1000,$F1395))</f>
        <v/>
      </c>
      <c r="D1395" t="str">
        <f>IF($F1395="","",
  MIN(
    INDEX(CUT_LIST!$D$6:$D$1000,$F1395),
    N(INDEX(CUT_LIST!$G$6:$G$1000,$F1395))
  )
)</f>
        <v/>
      </c>
      <c r="E1395" t="str" cm="1">
        <f t="array" ref="E1395">IF($F1395="","",INDEX(CUT_LIST!$H$6:$H$1000,$F1395))</f>
        <v/>
      </c>
      <c r="F1395" t="str" cm="1">
        <f t="array" ref="F1395">IFERROR(
  SMALL(
    IF(
      (TRIM(UPPER(CUT_LIST!$F$6:$F$1000))="YES")*(N(CUT_LIST!$G$6:$G$1000)&gt;0),
      ROW(CUT_LIST!$F$6:$F$1000)-ROW(CUT_LIST!$F$6)+1
    ),
    ROWS($F$7:F1395)
  ),
"")</f>
        <v/>
      </c>
    </row>
    <row r="1396" spans="1:6">
      <c r="A1396" t="str" cm="1">
        <f t="array" ref="A1396">IF($F1396="","",INDEX(CUT_LIST!$A$6:$A$1000,$F1396))</f>
        <v/>
      </c>
      <c r="B1396" t="str" cm="1">
        <f t="array" ref="B1396">IF($F1396="","",INDEX(CUT_LIST!$B$6:$B$1000,$F1396))</f>
        <v/>
      </c>
      <c r="C1396" t="str" cm="1">
        <f t="array" ref="C1396">IF($F1396="","",INDEX(CUT_LIST!$C$6:$C$1000,$F1396))</f>
        <v/>
      </c>
      <c r="D1396" t="str">
        <f>IF($F1396="","",
  MIN(
    INDEX(CUT_LIST!$D$6:$D$1000,$F1396),
    N(INDEX(CUT_LIST!$G$6:$G$1000,$F1396))
  )
)</f>
        <v/>
      </c>
      <c r="E1396" t="str" cm="1">
        <f t="array" ref="E1396">IF($F1396="","",INDEX(CUT_LIST!$H$6:$H$1000,$F1396))</f>
        <v/>
      </c>
      <c r="F1396" t="str" cm="1">
        <f t="array" ref="F1396">IFERROR(
  SMALL(
    IF(
      (TRIM(UPPER(CUT_LIST!$F$6:$F$1000))="YES")*(N(CUT_LIST!$G$6:$G$1000)&gt;0),
      ROW(CUT_LIST!$F$6:$F$1000)-ROW(CUT_LIST!$F$6)+1
    ),
    ROWS($F$7:F1396)
  ),
"")</f>
        <v/>
      </c>
    </row>
    <row r="1397" spans="1:6">
      <c r="A1397" t="str" cm="1">
        <f t="array" ref="A1397">IF($F1397="","",INDEX(CUT_LIST!$A$6:$A$1000,$F1397))</f>
        <v/>
      </c>
      <c r="B1397" t="str" cm="1">
        <f t="array" ref="B1397">IF($F1397="","",INDEX(CUT_LIST!$B$6:$B$1000,$F1397))</f>
        <v/>
      </c>
      <c r="C1397" t="str" cm="1">
        <f t="array" ref="C1397">IF($F1397="","",INDEX(CUT_LIST!$C$6:$C$1000,$F1397))</f>
        <v/>
      </c>
      <c r="D1397" t="str">
        <f>IF($F1397="","",
  MIN(
    INDEX(CUT_LIST!$D$6:$D$1000,$F1397),
    N(INDEX(CUT_LIST!$G$6:$G$1000,$F1397))
  )
)</f>
        <v/>
      </c>
      <c r="E1397" t="str" cm="1">
        <f t="array" ref="E1397">IF($F1397="","",INDEX(CUT_LIST!$H$6:$H$1000,$F1397))</f>
        <v/>
      </c>
      <c r="F1397" t="str" cm="1">
        <f t="array" ref="F1397">IFERROR(
  SMALL(
    IF(
      (TRIM(UPPER(CUT_LIST!$F$6:$F$1000))="YES")*(N(CUT_LIST!$G$6:$G$1000)&gt;0),
      ROW(CUT_LIST!$F$6:$F$1000)-ROW(CUT_LIST!$F$6)+1
    ),
    ROWS($F$7:F1397)
  ),
"")</f>
        <v/>
      </c>
    </row>
    <row r="1398" spans="1:6">
      <c r="A1398" t="str" cm="1">
        <f t="array" ref="A1398">IF($F1398="","",INDEX(CUT_LIST!$A$6:$A$1000,$F1398))</f>
        <v/>
      </c>
      <c r="B1398" t="str" cm="1">
        <f t="array" ref="B1398">IF($F1398="","",INDEX(CUT_LIST!$B$6:$B$1000,$F1398))</f>
        <v/>
      </c>
      <c r="C1398" t="str" cm="1">
        <f t="array" ref="C1398">IF($F1398="","",INDEX(CUT_LIST!$C$6:$C$1000,$F1398))</f>
        <v/>
      </c>
      <c r="D1398" t="str">
        <f>IF($F1398="","",
  MIN(
    INDEX(CUT_LIST!$D$6:$D$1000,$F1398),
    N(INDEX(CUT_LIST!$G$6:$G$1000,$F1398))
  )
)</f>
        <v/>
      </c>
      <c r="E1398" t="str" cm="1">
        <f t="array" ref="E1398">IF($F1398="","",INDEX(CUT_LIST!$H$6:$H$1000,$F1398))</f>
        <v/>
      </c>
      <c r="F1398" t="str" cm="1">
        <f t="array" ref="F1398">IFERROR(
  SMALL(
    IF(
      (TRIM(UPPER(CUT_LIST!$F$6:$F$1000))="YES")*(N(CUT_LIST!$G$6:$G$1000)&gt;0),
      ROW(CUT_LIST!$F$6:$F$1000)-ROW(CUT_LIST!$F$6)+1
    ),
    ROWS($F$7:F1398)
  ),
"")</f>
        <v/>
      </c>
    </row>
    <row r="1399" spans="1:6">
      <c r="A1399" t="str" cm="1">
        <f t="array" ref="A1399">IF($F1399="","",INDEX(CUT_LIST!$A$6:$A$1000,$F1399))</f>
        <v/>
      </c>
      <c r="B1399" t="str" cm="1">
        <f t="array" ref="B1399">IF($F1399="","",INDEX(CUT_LIST!$B$6:$B$1000,$F1399))</f>
        <v/>
      </c>
      <c r="C1399" t="str" cm="1">
        <f t="array" ref="C1399">IF($F1399="","",INDEX(CUT_LIST!$C$6:$C$1000,$F1399))</f>
        <v/>
      </c>
      <c r="D1399" t="str">
        <f>IF($F1399="","",
  MIN(
    INDEX(CUT_LIST!$D$6:$D$1000,$F1399),
    N(INDEX(CUT_LIST!$G$6:$G$1000,$F1399))
  )
)</f>
        <v/>
      </c>
      <c r="E1399" t="str" cm="1">
        <f t="array" ref="E1399">IF($F1399="","",INDEX(CUT_LIST!$H$6:$H$1000,$F1399))</f>
        <v/>
      </c>
      <c r="F1399" t="str" cm="1">
        <f t="array" ref="F1399">IFERROR(
  SMALL(
    IF(
      (TRIM(UPPER(CUT_LIST!$F$6:$F$1000))="YES")*(N(CUT_LIST!$G$6:$G$1000)&gt;0),
      ROW(CUT_LIST!$F$6:$F$1000)-ROW(CUT_LIST!$F$6)+1
    ),
    ROWS($F$7:F1399)
  ),
"")</f>
        <v/>
      </c>
    </row>
    <row r="1400" spans="1:6">
      <c r="A1400" t="str" cm="1">
        <f t="array" ref="A1400">IF($F1400="","",INDEX(CUT_LIST!$A$6:$A$1000,$F1400))</f>
        <v/>
      </c>
      <c r="B1400" t="str" cm="1">
        <f t="array" ref="B1400">IF($F1400="","",INDEX(CUT_LIST!$B$6:$B$1000,$F1400))</f>
        <v/>
      </c>
      <c r="C1400" t="str" cm="1">
        <f t="array" ref="C1400">IF($F1400="","",INDEX(CUT_LIST!$C$6:$C$1000,$F1400))</f>
        <v/>
      </c>
      <c r="D1400" t="str">
        <f>IF($F1400="","",
  MIN(
    INDEX(CUT_LIST!$D$6:$D$1000,$F1400),
    N(INDEX(CUT_LIST!$G$6:$G$1000,$F1400))
  )
)</f>
        <v/>
      </c>
      <c r="E1400" t="str" cm="1">
        <f t="array" ref="E1400">IF($F1400="","",INDEX(CUT_LIST!$H$6:$H$1000,$F1400))</f>
        <v/>
      </c>
      <c r="F1400" t="str" cm="1">
        <f t="array" ref="F1400">IFERROR(
  SMALL(
    IF(
      (TRIM(UPPER(CUT_LIST!$F$6:$F$1000))="YES")*(N(CUT_LIST!$G$6:$G$1000)&gt;0),
      ROW(CUT_LIST!$F$6:$F$1000)-ROW(CUT_LIST!$F$6)+1
    ),
    ROWS($F$7:F1400)
  ),
"")</f>
        <v/>
      </c>
    </row>
    <row r="1401" spans="1:6">
      <c r="A1401" t="str" cm="1">
        <f t="array" ref="A1401">IF($F1401="","",INDEX(CUT_LIST!$A$6:$A$1000,$F1401))</f>
        <v/>
      </c>
      <c r="B1401" t="str" cm="1">
        <f t="array" ref="B1401">IF($F1401="","",INDEX(CUT_LIST!$B$6:$B$1000,$F1401))</f>
        <v/>
      </c>
      <c r="C1401" t="str" cm="1">
        <f t="array" ref="C1401">IF($F1401="","",INDEX(CUT_LIST!$C$6:$C$1000,$F1401))</f>
        <v/>
      </c>
      <c r="D1401" t="str">
        <f>IF($F1401="","",
  MIN(
    INDEX(CUT_LIST!$D$6:$D$1000,$F1401),
    N(INDEX(CUT_LIST!$G$6:$G$1000,$F1401))
  )
)</f>
        <v/>
      </c>
      <c r="E1401" t="str" cm="1">
        <f t="array" ref="E1401">IF($F1401="","",INDEX(CUT_LIST!$H$6:$H$1000,$F1401))</f>
        <v/>
      </c>
      <c r="F1401" t="str" cm="1">
        <f t="array" ref="F1401">IFERROR(
  SMALL(
    IF(
      (TRIM(UPPER(CUT_LIST!$F$6:$F$1000))="YES")*(N(CUT_LIST!$G$6:$G$1000)&gt;0),
      ROW(CUT_LIST!$F$6:$F$1000)-ROW(CUT_LIST!$F$6)+1
    ),
    ROWS($F$7:F1401)
  ),
"")</f>
        <v/>
      </c>
    </row>
    <row r="1402" spans="1:6">
      <c r="A1402" t="str" cm="1">
        <f t="array" ref="A1402">IF($F1402="","",INDEX(CUT_LIST!$A$6:$A$1000,$F1402))</f>
        <v/>
      </c>
      <c r="B1402" t="str" cm="1">
        <f t="array" ref="B1402">IF($F1402="","",INDEX(CUT_LIST!$B$6:$B$1000,$F1402))</f>
        <v/>
      </c>
      <c r="C1402" t="str" cm="1">
        <f t="array" ref="C1402">IF($F1402="","",INDEX(CUT_LIST!$C$6:$C$1000,$F1402))</f>
        <v/>
      </c>
      <c r="D1402" t="str">
        <f>IF($F1402="","",
  MIN(
    INDEX(CUT_LIST!$D$6:$D$1000,$F1402),
    N(INDEX(CUT_LIST!$G$6:$G$1000,$F1402))
  )
)</f>
        <v/>
      </c>
      <c r="E1402" t="str" cm="1">
        <f t="array" ref="E1402">IF($F1402="","",INDEX(CUT_LIST!$H$6:$H$1000,$F1402))</f>
        <v/>
      </c>
      <c r="F1402" t="str" cm="1">
        <f t="array" ref="F1402">IFERROR(
  SMALL(
    IF(
      (TRIM(UPPER(CUT_LIST!$F$6:$F$1000))="YES")*(N(CUT_LIST!$G$6:$G$1000)&gt;0),
      ROW(CUT_LIST!$F$6:$F$1000)-ROW(CUT_LIST!$F$6)+1
    ),
    ROWS($F$7:F1402)
  ),
"")</f>
        <v/>
      </c>
    </row>
    <row r="1403" spans="1:6">
      <c r="A1403" t="str" cm="1">
        <f t="array" ref="A1403">IF($F1403="","",INDEX(CUT_LIST!$A$6:$A$1000,$F1403))</f>
        <v/>
      </c>
      <c r="B1403" t="str" cm="1">
        <f t="array" ref="B1403">IF($F1403="","",INDEX(CUT_LIST!$B$6:$B$1000,$F1403))</f>
        <v/>
      </c>
      <c r="C1403" t="str" cm="1">
        <f t="array" ref="C1403">IF($F1403="","",INDEX(CUT_LIST!$C$6:$C$1000,$F1403))</f>
        <v/>
      </c>
      <c r="D1403" t="str">
        <f>IF($F1403="","",
  MIN(
    INDEX(CUT_LIST!$D$6:$D$1000,$F1403),
    N(INDEX(CUT_LIST!$G$6:$G$1000,$F1403))
  )
)</f>
        <v/>
      </c>
      <c r="E1403" t="str" cm="1">
        <f t="array" ref="E1403">IF($F1403="","",INDEX(CUT_LIST!$H$6:$H$1000,$F1403))</f>
        <v/>
      </c>
      <c r="F1403" t="str" cm="1">
        <f t="array" ref="F1403">IFERROR(
  SMALL(
    IF(
      (TRIM(UPPER(CUT_LIST!$F$6:$F$1000))="YES")*(N(CUT_LIST!$G$6:$G$1000)&gt;0),
      ROW(CUT_LIST!$F$6:$F$1000)-ROW(CUT_LIST!$F$6)+1
    ),
    ROWS($F$7:F1403)
  ),
"")</f>
        <v/>
      </c>
    </row>
    <row r="1404" spans="1:6">
      <c r="A1404" t="str" cm="1">
        <f t="array" ref="A1404">IF($F1404="","",INDEX(CUT_LIST!$A$6:$A$1000,$F1404))</f>
        <v/>
      </c>
      <c r="B1404" t="str" cm="1">
        <f t="array" ref="B1404">IF($F1404="","",INDEX(CUT_LIST!$B$6:$B$1000,$F1404))</f>
        <v/>
      </c>
      <c r="C1404" t="str" cm="1">
        <f t="array" ref="C1404">IF($F1404="","",INDEX(CUT_LIST!$C$6:$C$1000,$F1404))</f>
        <v/>
      </c>
      <c r="D1404" t="str">
        <f>IF($F1404="","",
  MIN(
    INDEX(CUT_LIST!$D$6:$D$1000,$F1404),
    N(INDEX(CUT_LIST!$G$6:$G$1000,$F1404))
  )
)</f>
        <v/>
      </c>
      <c r="E1404" t="str" cm="1">
        <f t="array" ref="E1404">IF($F1404="","",INDEX(CUT_LIST!$H$6:$H$1000,$F1404))</f>
        <v/>
      </c>
      <c r="F1404" t="str" cm="1">
        <f t="array" ref="F1404">IFERROR(
  SMALL(
    IF(
      (TRIM(UPPER(CUT_LIST!$F$6:$F$1000))="YES")*(N(CUT_LIST!$G$6:$G$1000)&gt;0),
      ROW(CUT_LIST!$F$6:$F$1000)-ROW(CUT_LIST!$F$6)+1
    ),
    ROWS($F$7:F1404)
  ),
"")</f>
        <v/>
      </c>
    </row>
    <row r="1405" spans="1:6">
      <c r="A1405" t="str" cm="1">
        <f t="array" ref="A1405">IF($F1405="","",INDEX(CUT_LIST!$A$6:$A$1000,$F1405))</f>
        <v/>
      </c>
      <c r="B1405" t="str" cm="1">
        <f t="array" ref="B1405">IF($F1405="","",INDEX(CUT_LIST!$B$6:$B$1000,$F1405))</f>
        <v/>
      </c>
      <c r="C1405" t="str" cm="1">
        <f t="array" ref="C1405">IF($F1405="","",INDEX(CUT_LIST!$C$6:$C$1000,$F1405))</f>
        <v/>
      </c>
      <c r="D1405" t="str">
        <f>IF($F1405="","",
  MIN(
    INDEX(CUT_LIST!$D$6:$D$1000,$F1405),
    N(INDEX(CUT_LIST!$G$6:$G$1000,$F1405))
  )
)</f>
        <v/>
      </c>
      <c r="E1405" t="str" cm="1">
        <f t="array" ref="E1405">IF($F1405="","",INDEX(CUT_LIST!$H$6:$H$1000,$F1405))</f>
        <v/>
      </c>
      <c r="F1405" t="str" cm="1">
        <f t="array" ref="F1405">IFERROR(
  SMALL(
    IF(
      (TRIM(UPPER(CUT_LIST!$F$6:$F$1000))="YES")*(N(CUT_LIST!$G$6:$G$1000)&gt;0),
      ROW(CUT_LIST!$F$6:$F$1000)-ROW(CUT_LIST!$F$6)+1
    ),
    ROWS($F$7:F1405)
  ),
"")</f>
        <v/>
      </c>
    </row>
    <row r="1406" spans="1:6">
      <c r="A1406" t="str" cm="1">
        <f t="array" ref="A1406">IF($F1406="","",INDEX(CUT_LIST!$A$6:$A$1000,$F1406))</f>
        <v/>
      </c>
      <c r="B1406" t="str" cm="1">
        <f t="array" ref="B1406">IF($F1406="","",INDEX(CUT_LIST!$B$6:$B$1000,$F1406))</f>
        <v/>
      </c>
      <c r="C1406" t="str" cm="1">
        <f t="array" ref="C1406">IF($F1406="","",INDEX(CUT_LIST!$C$6:$C$1000,$F1406))</f>
        <v/>
      </c>
      <c r="D1406" t="str">
        <f>IF($F1406="","",
  MIN(
    INDEX(CUT_LIST!$D$6:$D$1000,$F1406),
    N(INDEX(CUT_LIST!$G$6:$G$1000,$F1406))
  )
)</f>
        <v/>
      </c>
      <c r="E1406" t="str" cm="1">
        <f t="array" ref="E1406">IF($F1406="","",INDEX(CUT_LIST!$H$6:$H$1000,$F1406))</f>
        <v/>
      </c>
      <c r="F1406" t="str" cm="1">
        <f t="array" ref="F1406">IFERROR(
  SMALL(
    IF(
      (TRIM(UPPER(CUT_LIST!$F$6:$F$1000))="YES")*(N(CUT_LIST!$G$6:$G$1000)&gt;0),
      ROW(CUT_LIST!$F$6:$F$1000)-ROW(CUT_LIST!$F$6)+1
    ),
    ROWS($F$7:F1406)
  ),
"")</f>
        <v/>
      </c>
    </row>
    <row r="1407" spans="1:6">
      <c r="A1407" t="str" cm="1">
        <f t="array" ref="A1407">IF($F1407="","",INDEX(CUT_LIST!$A$6:$A$1000,$F1407))</f>
        <v/>
      </c>
      <c r="B1407" t="str" cm="1">
        <f t="array" ref="B1407">IF($F1407="","",INDEX(CUT_LIST!$B$6:$B$1000,$F1407))</f>
        <v/>
      </c>
      <c r="C1407" t="str" cm="1">
        <f t="array" ref="C1407">IF($F1407="","",INDEX(CUT_LIST!$C$6:$C$1000,$F1407))</f>
        <v/>
      </c>
      <c r="D1407" t="str">
        <f>IF($F1407="","",
  MIN(
    INDEX(CUT_LIST!$D$6:$D$1000,$F1407),
    N(INDEX(CUT_LIST!$G$6:$G$1000,$F1407))
  )
)</f>
        <v/>
      </c>
      <c r="E1407" t="str" cm="1">
        <f t="array" ref="E1407">IF($F1407="","",INDEX(CUT_LIST!$H$6:$H$1000,$F1407))</f>
        <v/>
      </c>
      <c r="F1407" t="str" cm="1">
        <f t="array" ref="F1407">IFERROR(
  SMALL(
    IF(
      (TRIM(UPPER(CUT_LIST!$F$6:$F$1000))="YES")*(N(CUT_LIST!$G$6:$G$1000)&gt;0),
      ROW(CUT_LIST!$F$6:$F$1000)-ROW(CUT_LIST!$F$6)+1
    ),
    ROWS($F$7:F1407)
  ),
"")</f>
        <v/>
      </c>
    </row>
    <row r="1408" spans="1:6">
      <c r="A1408" t="str" cm="1">
        <f t="array" ref="A1408">IF($F1408="","",INDEX(CUT_LIST!$A$6:$A$1000,$F1408))</f>
        <v/>
      </c>
      <c r="B1408" t="str" cm="1">
        <f t="array" ref="B1408">IF($F1408="","",INDEX(CUT_LIST!$B$6:$B$1000,$F1408))</f>
        <v/>
      </c>
      <c r="C1408" t="str" cm="1">
        <f t="array" ref="C1408">IF($F1408="","",INDEX(CUT_LIST!$C$6:$C$1000,$F1408))</f>
        <v/>
      </c>
      <c r="D1408" t="str">
        <f>IF($F1408="","",
  MIN(
    INDEX(CUT_LIST!$D$6:$D$1000,$F1408),
    N(INDEX(CUT_LIST!$G$6:$G$1000,$F1408))
  )
)</f>
        <v/>
      </c>
      <c r="E1408" t="str" cm="1">
        <f t="array" ref="E1408">IF($F1408="","",INDEX(CUT_LIST!$H$6:$H$1000,$F1408))</f>
        <v/>
      </c>
      <c r="F1408" t="str" cm="1">
        <f t="array" ref="F1408">IFERROR(
  SMALL(
    IF(
      (TRIM(UPPER(CUT_LIST!$F$6:$F$1000))="YES")*(N(CUT_LIST!$G$6:$G$1000)&gt;0),
      ROW(CUT_LIST!$F$6:$F$1000)-ROW(CUT_LIST!$F$6)+1
    ),
    ROWS($F$7:F1408)
  ),
"")</f>
        <v/>
      </c>
    </row>
    <row r="1409" spans="1:6">
      <c r="A1409" t="str" cm="1">
        <f t="array" ref="A1409">IF($F1409="","",INDEX(CUT_LIST!$A$6:$A$1000,$F1409))</f>
        <v/>
      </c>
      <c r="B1409" t="str" cm="1">
        <f t="array" ref="B1409">IF($F1409="","",INDEX(CUT_LIST!$B$6:$B$1000,$F1409))</f>
        <v/>
      </c>
      <c r="C1409" t="str" cm="1">
        <f t="array" ref="C1409">IF($F1409="","",INDEX(CUT_LIST!$C$6:$C$1000,$F1409))</f>
        <v/>
      </c>
      <c r="D1409" t="str">
        <f>IF($F1409="","",
  MIN(
    INDEX(CUT_LIST!$D$6:$D$1000,$F1409),
    N(INDEX(CUT_LIST!$G$6:$G$1000,$F1409))
  )
)</f>
        <v/>
      </c>
      <c r="E1409" t="str" cm="1">
        <f t="array" ref="E1409">IF($F1409="","",INDEX(CUT_LIST!$H$6:$H$1000,$F1409))</f>
        <v/>
      </c>
      <c r="F1409" t="str" cm="1">
        <f t="array" ref="F1409">IFERROR(
  SMALL(
    IF(
      (TRIM(UPPER(CUT_LIST!$F$6:$F$1000))="YES")*(N(CUT_LIST!$G$6:$G$1000)&gt;0),
      ROW(CUT_LIST!$F$6:$F$1000)-ROW(CUT_LIST!$F$6)+1
    ),
    ROWS($F$7:F1409)
  ),
"")</f>
        <v/>
      </c>
    </row>
    <row r="1410" spans="1:6">
      <c r="A1410" t="str" cm="1">
        <f t="array" ref="A1410">IF($F1410="","",INDEX(CUT_LIST!$A$6:$A$1000,$F1410))</f>
        <v/>
      </c>
      <c r="B1410" t="str" cm="1">
        <f t="array" ref="B1410">IF($F1410="","",INDEX(CUT_LIST!$B$6:$B$1000,$F1410))</f>
        <v/>
      </c>
      <c r="C1410" t="str" cm="1">
        <f t="array" ref="C1410">IF($F1410="","",INDEX(CUT_LIST!$C$6:$C$1000,$F1410))</f>
        <v/>
      </c>
      <c r="D1410" t="str">
        <f>IF($F1410="","",
  MIN(
    INDEX(CUT_LIST!$D$6:$D$1000,$F1410),
    N(INDEX(CUT_LIST!$G$6:$G$1000,$F1410))
  )
)</f>
        <v/>
      </c>
      <c r="E1410" t="str" cm="1">
        <f t="array" ref="E1410">IF($F1410="","",INDEX(CUT_LIST!$H$6:$H$1000,$F1410))</f>
        <v/>
      </c>
      <c r="F1410" t="str" cm="1">
        <f t="array" ref="F1410">IFERROR(
  SMALL(
    IF(
      (TRIM(UPPER(CUT_LIST!$F$6:$F$1000))="YES")*(N(CUT_LIST!$G$6:$G$1000)&gt;0),
      ROW(CUT_LIST!$F$6:$F$1000)-ROW(CUT_LIST!$F$6)+1
    ),
    ROWS($F$7:F1410)
  ),
"")</f>
        <v/>
      </c>
    </row>
    <row r="1411" spans="1:6">
      <c r="A1411" t="str" cm="1">
        <f t="array" ref="A1411">IF($F1411="","",INDEX(CUT_LIST!$A$6:$A$1000,$F1411))</f>
        <v/>
      </c>
      <c r="B1411" t="str" cm="1">
        <f t="array" ref="B1411">IF($F1411="","",INDEX(CUT_LIST!$B$6:$B$1000,$F1411))</f>
        <v/>
      </c>
      <c r="C1411" t="str" cm="1">
        <f t="array" ref="C1411">IF($F1411="","",INDEX(CUT_LIST!$C$6:$C$1000,$F1411))</f>
        <v/>
      </c>
      <c r="D1411" t="str">
        <f>IF($F1411="","",
  MIN(
    INDEX(CUT_LIST!$D$6:$D$1000,$F1411),
    N(INDEX(CUT_LIST!$G$6:$G$1000,$F1411))
  )
)</f>
        <v/>
      </c>
      <c r="E1411" t="str" cm="1">
        <f t="array" ref="E1411">IF($F1411="","",INDEX(CUT_LIST!$H$6:$H$1000,$F1411))</f>
        <v/>
      </c>
      <c r="F1411" t="str" cm="1">
        <f t="array" ref="F1411">IFERROR(
  SMALL(
    IF(
      (TRIM(UPPER(CUT_LIST!$F$6:$F$1000))="YES")*(N(CUT_LIST!$G$6:$G$1000)&gt;0),
      ROW(CUT_LIST!$F$6:$F$1000)-ROW(CUT_LIST!$F$6)+1
    ),
    ROWS($F$7:F1411)
  ),
"")</f>
        <v/>
      </c>
    </row>
    <row r="1412" spans="1:6">
      <c r="A1412" t="str" cm="1">
        <f t="array" ref="A1412">IF($F1412="","",INDEX(CUT_LIST!$A$6:$A$1000,$F1412))</f>
        <v/>
      </c>
      <c r="B1412" t="str" cm="1">
        <f t="array" ref="B1412">IF($F1412="","",INDEX(CUT_LIST!$B$6:$B$1000,$F1412))</f>
        <v/>
      </c>
      <c r="C1412" t="str" cm="1">
        <f t="array" ref="C1412">IF($F1412="","",INDEX(CUT_LIST!$C$6:$C$1000,$F1412))</f>
        <v/>
      </c>
      <c r="D1412" t="str">
        <f>IF($F1412="","",
  MIN(
    INDEX(CUT_LIST!$D$6:$D$1000,$F1412),
    N(INDEX(CUT_LIST!$G$6:$G$1000,$F1412))
  )
)</f>
        <v/>
      </c>
      <c r="E1412" t="str" cm="1">
        <f t="array" ref="E1412">IF($F1412="","",INDEX(CUT_LIST!$H$6:$H$1000,$F1412))</f>
        <v/>
      </c>
      <c r="F1412" t="str" cm="1">
        <f t="array" ref="F1412">IFERROR(
  SMALL(
    IF(
      (TRIM(UPPER(CUT_LIST!$F$6:$F$1000))="YES")*(N(CUT_LIST!$G$6:$G$1000)&gt;0),
      ROW(CUT_LIST!$F$6:$F$1000)-ROW(CUT_LIST!$F$6)+1
    ),
    ROWS($F$7:F1412)
  ),
"")</f>
        <v/>
      </c>
    </row>
    <row r="1413" spans="1:6">
      <c r="A1413" t="str" cm="1">
        <f t="array" ref="A1413">IF($F1413="","",INDEX(CUT_LIST!$A$6:$A$1000,$F1413))</f>
        <v/>
      </c>
      <c r="B1413" t="str" cm="1">
        <f t="array" ref="B1413">IF($F1413="","",INDEX(CUT_LIST!$B$6:$B$1000,$F1413))</f>
        <v/>
      </c>
      <c r="C1413" t="str" cm="1">
        <f t="array" ref="C1413">IF($F1413="","",INDEX(CUT_LIST!$C$6:$C$1000,$F1413))</f>
        <v/>
      </c>
      <c r="D1413" t="str">
        <f>IF($F1413="","",
  MIN(
    INDEX(CUT_LIST!$D$6:$D$1000,$F1413),
    N(INDEX(CUT_LIST!$G$6:$G$1000,$F1413))
  )
)</f>
        <v/>
      </c>
      <c r="E1413" t="str" cm="1">
        <f t="array" ref="E1413">IF($F1413="","",INDEX(CUT_LIST!$H$6:$H$1000,$F1413))</f>
        <v/>
      </c>
      <c r="F1413" t="str" cm="1">
        <f t="array" ref="F1413">IFERROR(
  SMALL(
    IF(
      (TRIM(UPPER(CUT_LIST!$F$6:$F$1000))="YES")*(N(CUT_LIST!$G$6:$G$1000)&gt;0),
      ROW(CUT_LIST!$F$6:$F$1000)-ROW(CUT_LIST!$F$6)+1
    ),
    ROWS($F$7:F1413)
  ),
"")</f>
        <v/>
      </c>
    </row>
    <row r="1414" spans="1:6">
      <c r="A1414" t="str" cm="1">
        <f t="array" ref="A1414">IF($F1414="","",INDEX(CUT_LIST!$A$6:$A$1000,$F1414))</f>
        <v/>
      </c>
      <c r="B1414" t="str" cm="1">
        <f t="array" ref="B1414">IF($F1414="","",INDEX(CUT_LIST!$B$6:$B$1000,$F1414))</f>
        <v/>
      </c>
      <c r="C1414" t="str" cm="1">
        <f t="array" ref="C1414">IF($F1414="","",INDEX(CUT_LIST!$C$6:$C$1000,$F1414))</f>
        <v/>
      </c>
      <c r="D1414" t="str">
        <f>IF($F1414="","",
  MIN(
    INDEX(CUT_LIST!$D$6:$D$1000,$F1414),
    N(INDEX(CUT_LIST!$G$6:$G$1000,$F1414))
  )
)</f>
        <v/>
      </c>
      <c r="E1414" t="str" cm="1">
        <f t="array" ref="E1414">IF($F1414="","",INDEX(CUT_LIST!$H$6:$H$1000,$F1414))</f>
        <v/>
      </c>
      <c r="F1414" t="str" cm="1">
        <f t="array" ref="F1414">IFERROR(
  SMALL(
    IF(
      (TRIM(UPPER(CUT_LIST!$F$6:$F$1000))="YES")*(N(CUT_LIST!$G$6:$G$1000)&gt;0),
      ROW(CUT_LIST!$F$6:$F$1000)-ROW(CUT_LIST!$F$6)+1
    ),
    ROWS($F$7:F1414)
  ),
"")</f>
        <v/>
      </c>
    </row>
    <row r="1415" spans="1:6">
      <c r="A1415" t="str" cm="1">
        <f t="array" ref="A1415">IF($F1415="","",INDEX(CUT_LIST!$A$6:$A$1000,$F1415))</f>
        <v/>
      </c>
      <c r="B1415" t="str" cm="1">
        <f t="array" ref="B1415">IF($F1415="","",INDEX(CUT_LIST!$B$6:$B$1000,$F1415))</f>
        <v/>
      </c>
      <c r="C1415" t="str" cm="1">
        <f t="array" ref="C1415">IF($F1415="","",INDEX(CUT_LIST!$C$6:$C$1000,$F1415))</f>
        <v/>
      </c>
      <c r="D1415" t="str">
        <f>IF($F1415="","",
  MIN(
    INDEX(CUT_LIST!$D$6:$D$1000,$F1415),
    N(INDEX(CUT_LIST!$G$6:$G$1000,$F1415))
  )
)</f>
        <v/>
      </c>
      <c r="E1415" t="str" cm="1">
        <f t="array" ref="E1415">IF($F1415="","",INDEX(CUT_LIST!$H$6:$H$1000,$F1415))</f>
        <v/>
      </c>
      <c r="F1415" t="str" cm="1">
        <f t="array" ref="F1415">IFERROR(
  SMALL(
    IF(
      (TRIM(UPPER(CUT_LIST!$F$6:$F$1000))="YES")*(N(CUT_LIST!$G$6:$G$1000)&gt;0),
      ROW(CUT_LIST!$F$6:$F$1000)-ROW(CUT_LIST!$F$6)+1
    ),
    ROWS($F$7:F1415)
  ),
"")</f>
        <v/>
      </c>
    </row>
    <row r="1416" spans="1:6">
      <c r="A1416" t="str" cm="1">
        <f t="array" ref="A1416">IF($F1416="","",INDEX(CUT_LIST!$A$6:$A$1000,$F1416))</f>
        <v/>
      </c>
      <c r="B1416" t="str" cm="1">
        <f t="array" ref="B1416">IF($F1416="","",INDEX(CUT_LIST!$B$6:$B$1000,$F1416))</f>
        <v/>
      </c>
      <c r="C1416" t="str" cm="1">
        <f t="array" ref="C1416">IF($F1416="","",INDEX(CUT_LIST!$C$6:$C$1000,$F1416))</f>
        <v/>
      </c>
      <c r="D1416" t="str">
        <f>IF($F1416="","",
  MIN(
    INDEX(CUT_LIST!$D$6:$D$1000,$F1416),
    N(INDEX(CUT_LIST!$G$6:$G$1000,$F1416))
  )
)</f>
        <v/>
      </c>
      <c r="E1416" t="str" cm="1">
        <f t="array" ref="E1416">IF($F1416="","",INDEX(CUT_LIST!$H$6:$H$1000,$F1416))</f>
        <v/>
      </c>
      <c r="F1416" t="str" cm="1">
        <f t="array" ref="F1416">IFERROR(
  SMALL(
    IF(
      (TRIM(UPPER(CUT_LIST!$F$6:$F$1000))="YES")*(N(CUT_LIST!$G$6:$G$1000)&gt;0),
      ROW(CUT_LIST!$F$6:$F$1000)-ROW(CUT_LIST!$F$6)+1
    ),
    ROWS($F$7:F1416)
  ),
"")</f>
        <v/>
      </c>
    </row>
    <row r="1417" spans="1:6">
      <c r="A1417" t="str" cm="1">
        <f t="array" ref="A1417">IF($F1417="","",INDEX(CUT_LIST!$A$6:$A$1000,$F1417))</f>
        <v/>
      </c>
      <c r="B1417" t="str" cm="1">
        <f t="array" ref="B1417">IF($F1417="","",INDEX(CUT_LIST!$B$6:$B$1000,$F1417))</f>
        <v/>
      </c>
      <c r="C1417" t="str" cm="1">
        <f t="array" ref="C1417">IF($F1417="","",INDEX(CUT_LIST!$C$6:$C$1000,$F1417))</f>
        <v/>
      </c>
      <c r="D1417" t="str">
        <f>IF($F1417="","",
  MIN(
    INDEX(CUT_LIST!$D$6:$D$1000,$F1417),
    N(INDEX(CUT_LIST!$G$6:$G$1000,$F1417))
  )
)</f>
        <v/>
      </c>
      <c r="E1417" t="str" cm="1">
        <f t="array" ref="E1417">IF($F1417="","",INDEX(CUT_LIST!$H$6:$H$1000,$F1417))</f>
        <v/>
      </c>
      <c r="F1417" t="str" cm="1">
        <f t="array" ref="F1417">IFERROR(
  SMALL(
    IF(
      (TRIM(UPPER(CUT_LIST!$F$6:$F$1000))="YES")*(N(CUT_LIST!$G$6:$G$1000)&gt;0),
      ROW(CUT_LIST!$F$6:$F$1000)-ROW(CUT_LIST!$F$6)+1
    ),
    ROWS($F$7:F1417)
  ),
"")</f>
        <v/>
      </c>
    </row>
    <row r="1418" spans="1:6">
      <c r="A1418" t="str" cm="1">
        <f t="array" ref="A1418">IF($F1418="","",INDEX(CUT_LIST!$A$6:$A$1000,$F1418))</f>
        <v/>
      </c>
      <c r="B1418" t="str" cm="1">
        <f t="array" ref="B1418">IF($F1418="","",INDEX(CUT_LIST!$B$6:$B$1000,$F1418))</f>
        <v/>
      </c>
      <c r="C1418" t="str" cm="1">
        <f t="array" ref="C1418">IF($F1418="","",INDEX(CUT_LIST!$C$6:$C$1000,$F1418))</f>
        <v/>
      </c>
      <c r="D1418" t="str">
        <f>IF($F1418="","",
  MIN(
    INDEX(CUT_LIST!$D$6:$D$1000,$F1418),
    N(INDEX(CUT_LIST!$G$6:$G$1000,$F1418))
  )
)</f>
        <v/>
      </c>
      <c r="E1418" t="str" cm="1">
        <f t="array" ref="E1418">IF($F1418="","",INDEX(CUT_LIST!$H$6:$H$1000,$F1418))</f>
        <v/>
      </c>
      <c r="F1418" t="str" cm="1">
        <f t="array" ref="F1418">IFERROR(
  SMALL(
    IF(
      (TRIM(UPPER(CUT_LIST!$F$6:$F$1000))="YES")*(N(CUT_LIST!$G$6:$G$1000)&gt;0),
      ROW(CUT_LIST!$F$6:$F$1000)-ROW(CUT_LIST!$F$6)+1
    ),
    ROWS($F$7:F1418)
  ),
"")</f>
        <v/>
      </c>
    </row>
    <row r="1419" spans="1:6">
      <c r="A1419" t="str" cm="1">
        <f t="array" ref="A1419">IF($F1419="","",INDEX(CUT_LIST!$A$6:$A$1000,$F1419))</f>
        <v/>
      </c>
      <c r="B1419" t="str" cm="1">
        <f t="array" ref="B1419">IF($F1419="","",INDEX(CUT_LIST!$B$6:$B$1000,$F1419))</f>
        <v/>
      </c>
      <c r="C1419" t="str" cm="1">
        <f t="array" ref="C1419">IF($F1419="","",INDEX(CUT_LIST!$C$6:$C$1000,$F1419))</f>
        <v/>
      </c>
      <c r="D1419" t="str">
        <f>IF($F1419="","",
  MIN(
    INDEX(CUT_LIST!$D$6:$D$1000,$F1419),
    N(INDEX(CUT_LIST!$G$6:$G$1000,$F1419))
  )
)</f>
        <v/>
      </c>
      <c r="E1419" t="str" cm="1">
        <f t="array" ref="E1419">IF($F1419="","",INDEX(CUT_LIST!$H$6:$H$1000,$F1419))</f>
        <v/>
      </c>
      <c r="F1419" t="str" cm="1">
        <f t="array" ref="F1419">IFERROR(
  SMALL(
    IF(
      (TRIM(UPPER(CUT_LIST!$F$6:$F$1000))="YES")*(N(CUT_LIST!$G$6:$G$1000)&gt;0),
      ROW(CUT_LIST!$F$6:$F$1000)-ROW(CUT_LIST!$F$6)+1
    ),
    ROWS($F$7:F1419)
  ),
"")</f>
        <v/>
      </c>
    </row>
    <row r="1420" spans="1:6">
      <c r="A1420" t="str" cm="1">
        <f t="array" ref="A1420">IF($F1420="","",INDEX(CUT_LIST!$A$6:$A$1000,$F1420))</f>
        <v/>
      </c>
      <c r="B1420" t="str" cm="1">
        <f t="array" ref="B1420">IF($F1420="","",INDEX(CUT_LIST!$B$6:$B$1000,$F1420))</f>
        <v/>
      </c>
      <c r="C1420" t="str" cm="1">
        <f t="array" ref="C1420">IF($F1420="","",INDEX(CUT_LIST!$C$6:$C$1000,$F1420))</f>
        <v/>
      </c>
      <c r="D1420" t="str">
        <f>IF($F1420="","",
  MIN(
    INDEX(CUT_LIST!$D$6:$D$1000,$F1420),
    N(INDEX(CUT_LIST!$G$6:$G$1000,$F1420))
  )
)</f>
        <v/>
      </c>
      <c r="E1420" t="str" cm="1">
        <f t="array" ref="E1420">IF($F1420="","",INDEX(CUT_LIST!$H$6:$H$1000,$F1420))</f>
        <v/>
      </c>
      <c r="F1420" t="str" cm="1">
        <f t="array" ref="F1420">IFERROR(
  SMALL(
    IF(
      (TRIM(UPPER(CUT_LIST!$F$6:$F$1000))="YES")*(N(CUT_LIST!$G$6:$G$1000)&gt;0),
      ROW(CUT_LIST!$F$6:$F$1000)-ROW(CUT_LIST!$F$6)+1
    ),
    ROWS($F$7:F1420)
  ),
"")</f>
        <v/>
      </c>
    </row>
    <row r="1421" spans="1:6">
      <c r="A1421" t="str" cm="1">
        <f t="array" ref="A1421">IF($F1421="","",INDEX(CUT_LIST!$A$6:$A$1000,$F1421))</f>
        <v/>
      </c>
      <c r="B1421" t="str" cm="1">
        <f t="array" ref="B1421">IF($F1421="","",INDEX(CUT_LIST!$B$6:$B$1000,$F1421))</f>
        <v/>
      </c>
      <c r="C1421" t="str" cm="1">
        <f t="array" ref="C1421">IF($F1421="","",INDEX(CUT_LIST!$C$6:$C$1000,$F1421))</f>
        <v/>
      </c>
      <c r="D1421" t="str">
        <f>IF($F1421="","",
  MIN(
    INDEX(CUT_LIST!$D$6:$D$1000,$F1421),
    N(INDEX(CUT_LIST!$G$6:$G$1000,$F1421))
  )
)</f>
        <v/>
      </c>
      <c r="E1421" t="str" cm="1">
        <f t="array" ref="E1421">IF($F1421="","",INDEX(CUT_LIST!$H$6:$H$1000,$F1421))</f>
        <v/>
      </c>
      <c r="F1421" t="str" cm="1">
        <f t="array" ref="F1421">IFERROR(
  SMALL(
    IF(
      (TRIM(UPPER(CUT_LIST!$F$6:$F$1000))="YES")*(N(CUT_LIST!$G$6:$G$1000)&gt;0),
      ROW(CUT_LIST!$F$6:$F$1000)-ROW(CUT_LIST!$F$6)+1
    ),
    ROWS($F$7:F1421)
  ),
"")</f>
        <v/>
      </c>
    </row>
    <row r="1422" spans="1:6">
      <c r="A1422" t="str" cm="1">
        <f t="array" ref="A1422">IF($F1422="","",INDEX(CUT_LIST!$A$6:$A$1000,$F1422))</f>
        <v/>
      </c>
      <c r="B1422" t="str" cm="1">
        <f t="array" ref="B1422">IF($F1422="","",INDEX(CUT_LIST!$B$6:$B$1000,$F1422))</f>
        <v/>
      </c>
      <c r="C1422" t="str" cm="1">
        <f t="array" ref="C1422">IF($F1422="","",INDEX(CUT_LIST!$C$6:$C$1000,$F1422))</f>
        <v/>
      </c>
      <c r="D1422" t="str">
        <f>IF($F1422="","",
  MIN(
    INDEX(CUT_LIST!$D$6:$D$1000,$F1422),
    N(INDEX(CUT_LIST!$G$6:$G$1000,$F1422))
  )
)</f>
        <v/>
      </c>
      <c r="E1422" t="str" cm="1">
        <f t="array" ref="E1422">IF($F1422="","",INDEX(CUT_LIST!$H$6:$H$1000,$F1422))</f>
        <v/>
      </c>
      <c r="F1422" t="str" cm="1">
        <f t="array" ref="F1422">IFERROR(
  SMALL(
    IF(
      (TRIM(UPPER(CUT_LIST!$F$6:$F$1000))="YES")*(N(CUT_LIST!$G$6:$G$1000)&gt;0),
      ROW(CUT_LIST!$F$6:$F$1000)-ROW(CUT_LIST!$F$6)+1
    ),
    ROWS($F$7:F1422)
  ),
"")</f>
        <v/>
      </c>
    </row>
    <row r="1423" spans="1:6">
      <c r="A1423" t="str" cm="1">
        <f t="array" ref="A1423">IF($F1423="","",INDEX(CUT_LIST!$A$6:$A$1000,$F1423))</f>
        <v/>
      </c>
      <c r="B1423" t="str" cm="1">
        <f t="array" ref="B1423">IF($F1423="","",INDEX(CUT_LIST!$B$6:$B$1000,$F1423))</f>
        <v/>
      </c>
      <c r="C1423" t="str" cm="1">
        <f t="array" ref="C1423">IF($F1423="","",INDEX(CUT_LIST!$C$6:$C$1000,$F1423))</f>
        <v/>
      </c>
      <c r="D1423" t="str">
        <f>IF($F1423="","",
  MIN(
    INDEX(CUT_LIST!$D$6:$D$1000,$F1423),
    N(INDEX(CUT_LIST!$G$6:$G$1000,$F1423))
  )
)</f>
        <v/>
      </c>
      <c r="E1423" t="str" cm="1">
        <f t="array" ref="E1423">IF($F1423="","",INDEX(CUT_LIST!$H$6:$H$1000,$F1423))</f>
        <v/>
      </c>
      <c r="F1423" t="str" cm="1">
        <f t="array" ref="F1423">IFERROR(
  SMALL(
    IF(
      (TRIM(UPPER(CUT_LIST!$F$6:$F$1000))="YES")*(N(CUT_LIST!$G$6:$G$1000)&gt;0),
      ROW(CUT_LIST!$F$6:$F$1000)-ROW(CUT_LIST!$F$6)+1
    ),
    ROWS($F$7:F1423)
  ),
"")</f>
        <v/>
      </c>
    </row>
    <row r="1424" spans="1:6">
      <c r="A1424" t="str" cm="1">
        <f t="array" ref="A1424">IF($F1424="","",INDEX(CUT_LIST!$A$6:$A$1000,$F1424))</f>
        <v/>
      </c>
      <c r="B1424" t="str" cm="1">
        <f t="array" ref="B1424">IF($F1424="","",INDEX(CUT_LIST!$B$6:$B$1000,$F1424))</f>
        <v/>
      </c>
      <c r="C1424" t="str" cm="1">
        <f t="array" ref="C1424">IF($F1424="","",INDEX(CUT_LIST!$C$6:$C$1000,$F1424))</f>
        <v/>
      </c>
      <c r="D1424" t="str">
        <f>IF($F1424="","",
  MIN(
    INDEX(CUT_LIST!$D$6:$D$1000,$F1424),
    N(INDEX(CUT_LIST!$G$6:$G$1000,$F1424))
  )
)</f>
        <v/>
      </c>
      <c r="E1424" t="str" cm="1">
        <f t="array" ref="E1424">IF($F1424="","",INDEX(CUT_LIST!$H$6:$H$1000,$F1424))</f>
        <v/>
      </c>
      <c r="F1424" t="str" cm="1">
        <f t="array" ref="F1424">IFERROR(
  SMALL(
    IF(
      (TRIM(UPPER(CUT_LIST!$F$6:$F$1000))="YES")*(N(CUT_LIST!$G$6:$G$1000)&gt;0),
      ROW(CUT_LIST!$F$6:$F$1000)-ROW(CUT_LIST!$F$6)+1
    ),
    ROWS($F$7:F1424)
  ),
"")</f>
        <v/>
      </c>
    </row>
    <row r="1425" spans="1:6">
      <c r="A1425" t="str" cm="1">
        <f t="array" ref="A1425">IF($F1425="","",INDEX(CUT_LIST!$A$6:$A$1000,$F1425))</f>
        <v/>
      </c>
      <c r="B1425" t="str" cm="1">
        <f t="array" ref="B1425">IF($F1425="","",INDEX(CUT_LIST!$B$6:$B$1000,$F1425))</f>
        <v/>
      </c>
      <c r="C1425" t="str" cm="1">
        <f t="array" ref="C1425">IF($F1425="","",INDEX(CUT_LIST!$C$6:$C$1000,$F1425))</f>
        <v/>
      </c>
      <c r="D1425" t="str">
        <f>IF($F1425="","",
  MIN(
    INDEX(CUT_LIST!$D$6:$D$1000,$F1425),
    N(INDEX(CUT_LIST!$G$6:$G$1000,$F1425))
  )
)</f>
        <v/>
      </c>
      <c r="E1425" t="str" cm="1">
        <f t="array" ref="E1425">IF($F1425="","",INDEX(CUT_LIST!$H$6:$H$1000,$F1425))</f>
        <v/>
      </c>
      <c r="F1425" t="str" cm="1">
        <f t="array" ref="F1425">IFERROR(
  SMALL(
    IF(
      (TRIM(UPPER(CUT_LIST!$F$6:$F$1000))="YES")*(N(CUT_LIST!$G$6:$G$1000)&gt;0),
      ROW(CUT_LIST!$F$6:$F$1000)-ROW(CUT_LIST!$F$6)+1
    ),
    ROWS($F$7:F1425)
  ),
"")</f>
        <v/>
      </c>
    </row>
    <row r="1426" spans="1:6">
      <c r="A1426" t="str" cm="1">
        <f t="array" ref="A1426">IF($F1426="","",INDEX(CUT_LIST!$A$6:$A$1000,$F1426))</f>
        <v/>
      </c>
      <c r="B1426" t="str" cm="1">
        <f t="array" ref="B1426">IF($F1426="","",INDEX(CUT_LIST!$B$6:$B$1000,$F1426))</f>
        <v/>
      </c>
      <c r="C1426" t="str" cm="1">
        <f t="array" ref="C1426">IF($F1426="","",INDEX(CUT_LIST!$C$6:$C$1000,$F1426))</f>
        <v/>
      </c>
      <c r="D1426" t="str">
        <f>IF($F1426="","",
  MIN(
    INDEX(CUT_LIST!$D$6:$D$1000,$F1426),
    N(INDEX(CUT_LIST!$G$6:$G$1000,$F1426))
  )
)</f>
        <v/>
      </c>
      <c r="E1426" t="str" cm="1">
        <f t="array" ref="E1426">IF($F1426="","",INDEX(CUT_LIST!$H$6:$H$1000,$F1426))</f>
        <v/>
      </c>
      <c r="F1426" t="str" cm="1">
        <f t="array" ref="F1426">IFERROR(
  SMALL(
    IF(
      (TRIM(UPPER(CUT_LIST!$F$6:$F$1000))="YES")*(N(CUT_LIST!$G$6:$G$1000)&gt;0),
      ROW(CUT_LIST!$F$6:$F$1000)-ROW(CUT_LIST!$F$6)+1
    ),
    ROWS($F$7:F1426)
  ),
"")</f>
        <v/>
      </c>
    </row>
    <row r="1427" spans="1:6">
      <c r="A1427" t="str" cm="1">
        <f t="array" ref="A1427">IF($F1427="","",INDEX(CUT_LIST!$A$6:$A$1000,$F1427))</f>
        <v/>
      </c>
      <c r="B1427" t="str" cm="1">
        <f t="array" ref="B1427">IF($F1427="","",INDEX(CUT_LIST!$B$6:$B$1000,$F1427))</f>
        <v/>
      </c>
      <c r="C1427" t="str" cm="1">
        <f t="array" ref="C1427">IF($F1427="","",INDEX(CUT_LIST!$C$6:$C$1000,$F1427))</f>
        <v/>
      </c>
      <c r="D1427" t="str">
        <f>IF($F1427="","",
  MIN(
    INDEX(CUT_LIST!$D$6:$D$1000,$F1427),
    N(INDEX(CUT_LIST!$G$6:$G$1000,$F1427))
  )
)</f>
        <v/>
      </c>
      <c r="E1427" t="str" cm="1">
        <f t="array" ref="E1427">IF($F1427="","",INDEX(CUT_LIST!$H$6:$H$1000,$F1427))</f>
        <v/>
      </c>
      <c r="F1427" t="str" cm="1">
        <f t="array" ref="F1427">IFERROR(
  SMALL(
    IF(
      (TRIM(UPPER(CUT_LIST!$F$6:$F$1000))="YES")*(N(CUT_LIST!$G$6:$G$1000)&gt;0),
      ROW(CUT_LIST!$F$6:$F$1000)-ROW(CUT_LIST!$F$6)+1
    ),
    ROWS($F$7:F1427)
  ),
"")</f>
        <v/>
      </c>
    </row>
    <row r="1428" spans="1:6">
      <c r="A1428" t="str" cm="1">
        <f t="array" ref="A1428">IF($F1428="","",INDEX(CUT_LIST!$A$6:$A$1000,$F1428))</f>
        <v/>
      </c>
      <c r="B1428" t="str" cm="1">
        <f t="array" ref="B1428">IF($F1428="","",INDEX(CUT_LIST!$B$6:$B$1000,$F1428))</f>
        <v/>
      </c>
      <c r="C1428" t="str" cm="1">
        <f t="array" ref="C1428">IF($F1428="","",INDEX(CUT_LIST!$C$6:$C$1000,$F1428))</f>
        <v/>
      </c>
      <c r="D1428" t="str">
        <f>IF($F1428="","",
  MIN(
    INDEX(CUT_LIST!$D$6:$D$1000,$F1428),
    N(INDEX(CUT_LIST!$G$6:$G$1000,$F1428))
  )
)</f>
        <v/>
      </c>
      <c r="E1428" t="str" cm="1">
        <f t="array" ref="E1428">IF($F1428="","",INDEX(CUT_LIST!$H$6:$H$1000,$F1428))</f>
        <v/>
      </c>
      <c r="F1428" t="str" cm="1">
        <f t="array" ref="F1428">IFERROR(
  SMALL(
    IF(
      (TRIM(UPPER(CUT_LIST!$F$6:$F$1000))="YES")*(N(CUT_LIST!$G$6:$G$1000)&gt;0),
      ROW(CUT_LIST!$F$6:$F$1000)-ROW(CUT_LIST!$F$6)+1
    ),
    ROWS($F$7:F1428)
  ),
"")</f>
        <v/>
      </c>
    </row>
    <row r="1429" spans="1:6">
      <c r="A1429" t="str" cm="1">
        <f t="array" ref="A1429">IF($F1429="","",INDEX(CUT_LIST!$A$6:$A$1000,$F1429))</f>
        <v/>
      </c>
      <c r="B1429" t="str" cm="1">
        <f t="array" ref="B1429">IF($F1429="","",INDEX(CUT_LIST!$B$6:$B$1000,$F1429))</f>
        <v/>
      </c>
      <c r="C1429" t="str" cm="1">
        <f t="array" ref="C1429">IF($F1429="","",INDEX(CUT_LIST!$C$6:$C$1000,$F1429))</f>
        <v/>
      </c>
      <c r="D1429" t="str">
        <f>IF($F1429="","",
  MIN(
    INDEX(CUT_LIST!$D$6:$D$1000,$F1429),
    N(INDEX(CUT_LIST!$G$6:$G$1000,$F1429))
  )
)</f>
        <v/>
      </c>
      <c r="E1429" t="str" cm="1">
        <f t="array" ref="E1429">IF($F1429="","",INDEX(CUT_LIST!$H$6:$H$1000,$F1429))</f>
        <v/>
      </c>
      <c r="F1429" t="str" cm="1">
        <f t="array" ref="F1429">IFERROR(
  SMALL(
    IF(
      (TRIM(UPPER(CUT_LIST!$F$6:$F$1000))="YES")*(N(CUT_LIST!$G$6:$G$1000)&gt;0),
      ROW(CUT_LIST!$F$6:$F$1000)-ROW(CUT_LIST!$F$6)+1
    ),
    ROWS($F$7:F1429)
  ),
"")</f>
        <v/>
      </c>
    </row>
    <row r="1430" spans="1:6">
      <c r="A1430" t="str" cm="1">
        <f t="array" ref="A1430">IF($F1430="","",INDEX(CUT_LIST!$A$6:$A$1000,$F1430))</f>
        <v/>
      </c>
      <c r="B1430" t="str" cm="1">
        <f t="array" ref="B1430">IF($F1430="","",INDEX(CUT_LIST!$B$6:$B$1000,$F1430))</f>
        <v/>
      </c>
      <c r="C1430" t="str" cm="1">
        <f t="array" ref="C1430">IF($F1430="","",INDEX(CUT_LIST!$C$6:$C$1000,$F1430))</f>
        <v/>
      </c>
      <c r="D1430" t="str">
        <f>IF($F1430="","",
  MIN(
    INDEX(CUT_LIST!$D$6:$D$1000,$F1430),
    N(INDEX(CUT_LIST!$G$6:$G$1000,$F1430))
  )
)</f>
        <v/>
      </c>
      <c r="E1430" t="str" cm="1">
        <f t="array" ref="E1430">IF($F1430="","",INDEX(CUT_LIST!$H$6:$H$1000,$F1430))</f>
        <v/>
      </c>
      <c r="F1430" t="str" cm="1">
        <f t="array" ref="F1430">IFERROR(
  SMALL(
    IF(
      (TRIM(UPPER(CUT_LIST!$F$6:$F$1000))="YES")*(N(CUT_LIST!$G$6:$G$1000)&gt;0),
      ROW(CUT_LIST!$F$6:$F$1000)-ROW(CUT_LIST!$F$6)+1
    ),
    ROWS($F$7:F1430)
  ),
"")</f>
        <v/>
      </c>
    </row>
    <row r="1431" spans="1:6">
      <c r="A1431" t="str" cm="1">
        <f t="array" ref="A1431">IF($F1431="","",INDEX(CUT_LIST!$A$6:$A$1000,$F1431))</f>
        <v/>
      </c>
      <c r="B1431" t="str" cm="1">
        <f t="array" ref="B1431">IF($F1431="","",INDEX(CUT_LIST!$B$6:$B$1000,$F1431))</f>
        <v/>
      </c>
      <c r="C1431" t="str" cm="1">
        <f t="array" ref="C1431">IF($F1431="","",INDEX(CUT_LIST!$C$6:$C$1000,$F1431))</f>
        <v/>
      </c>
      <c r="D1431" t="str">
        <f>IF($F1431="","",
  MIN(
    INDEX(CUT_LIST!$D$6:$D$1000,$F1431),
    N(INDEX(CUT_LIST!$G$6:$G$1000,$F1431))
  )
)</f>
        <v/>
      </c>
      <c r="E1431" t="str" cm="1">
        <f t="array" ref="E1431">IF($F1431="","",INDEX(CUT_LIST!$H$6:$H$1000,$F1431))</f>
        <v/>
      </c>
      <c r="F1431" t="str" cm="1">
        <f t="array" ref="F1431">IFERROR(
  SMALL(
    IF(
      (TRIM(UPPER(CUT_LIST!$F$6:$F$1000))="YES")*(N(CUT_LIST!$G$6:$G$1000)&gt;0),
      ROW(CUT_LIST!$F$6:$F$1000)-ROW(CUT_LIST!$F$6)+1
    ),
    ROWS($F$7:F1431)
  ),
"")</f>
        <v/>
      </c>
    </row>
    <row r="1432" spans="1:6">
      <c r="A1432" t="str" cm="1">
        <f t="array" ref="A1432">IF($F1432="","",INDEX(CUT_LIST!$A$6:$A$1000,$F1432))</f>
        <v/>
      </c>
      <c r="B1432" t="str" cm="1">
        <f t="array" ref="B1432">IF($F1432="","",INDEX(CUT_LIST!$B$6:$B$1000,$F1432))</f>
        <v/>
      </c>
      <c r="C1432" t="str" cm="1">
        <f t="array" ref="C1432">IF($F1432="","",INDEX(CUT_LIST!$C$6:$C$1000,$F1432))</f>
        <v/>
      </c>
      <c r="D1432" t="str">
        <f>IF($F1432="","",
  MIN(
    INDEX(CUT_LIST!$D$6:$D$1000,$F1432),
    N(INDEX(CUT_LIST!$G$6:$G$1000,$F1432))
  )
)</f>
        <v/>
      </c>
      <c r="E1432" t="str" cm="1">
        <f t="array" ref="E1432">IF($F1432="","",INDEX(CUT_LIST!$H$6:$H$1000,$F1432))</f>
        <v/>
      </c>
      <c r="F1432" t="str" cm="1">
        <f t="array" ref="F1432">IFERROR(
  SMALL(
    IF(
      (TRIM(UPPER(CUT_LIST!$F$6:$F$1000))="YES")*(N(CUT_LIST!$G$6:$G$1000)&gt;0),
      ROW(CUT_LIST!$F$6:$F$1000)-ROW(CUT_LIST!$F$6)+1
    ),
    ROWS($F$7:F1432)
  ),
"")</f>
        <v/>
      </c>
    </row>
    <row r="1433" spans="1:6">
      <c r="A1433" t="str" cm="1">
        <f t="array" ref="A1433">IF($F1433="","",INDEX(CUT_LIST!$A$6:$A$1000,$F1433))</f>
        <v/>
      </c>
      <c r="B1433" t="str" cm="1">
        <f t="array" ref="B1433">IF($F1433="","",INDEX(CUT_LIST!$B$6:$B$1000,$F1433))</f>
        <v/>
      </c>
      <c r="C1433" t="str" cm="1">
        <f t="array" ref="C1433">IF($F1433="","",INDEX(CUT_LIST!$C$6:$C$1000,$F1433))</f>
        <v/>
      </c>
      <c r="D1433" t="str">
        <f>IF($F1433="","",
  MIN(
    INDEX(CUT_LIST!$D$6:$D$1000,$F1433),
    N(INDEX(CUT_LIST!$G$6:$G$1000,$F1433))
  )
)</f>
        <v/>
      </c>
      <c r="E1433" t="str" cm="1">
        <f t="array" ref="E1433">IF($F1433="","",INDEX(CUT_LIST!$H$6:$H$1000,$F1433))</f>
        <v/>
      </c>
      <c r="F1433" t="str" cm="1">
        <f t="array" ref="F1433">IFERROR(
  SMALL(
    IF(
      (TRIM(UPPER(CUT_LIST!$F$6:$F$1000))="YES")*(N(CUT_LIST!$G$6:$G$1000)&gt;0),
      ROW(CUT_LIST!$F$6:$F$1000)-ROW(CUT_LIST!$F$6)+1
    ),
    ROWS($F$7:F1433)
  ),
"")</f>
        <v/>
      </c>
    </row>
    <row r="1434" spans="1:6">
      <c r="A1434" t="str" cm="1">
        <f t="array" ref="A1434">IF($F1434="","",INDEX(CUT_LIST!$A$6:$A$1000,$F1434))</f>
        <v/>
      </c>
      <c r="B1434" t="str" cm="1">
        <f t="array" ref="B1434">IF($F1434="","",INDEX(CUT_LIST!$B$6:$B$1000,$F1434))</f>
        <v/>
      </c>
      <c r="C1434" t="str" cm="1">
        <f t="array" ref="C1434">IF($F1434="","",INDEX(CUT_LIST!$C$6:$C$1000,$F1434))</f>
        <v/>
      </c>
      <c r="D1434" t="str">
        <f>IF($F1434="","",
  MIN(
    INDEX(CUT_LIST!$D$6:$D$1000,$F1434),
    N(INDEX(CUT_LIST!$G$6:$G$1000,$F1434))
  )
)</f>
        <v/>
      </c>
      <c r="E1434" t="str" cm="1">
        <f t="array" ref="E1434">IF($F1434="","",INDEX(CUT_LIST!$H$6:$H$1000,$F1434))</f>
        <v/>
      </c>
      <c r="F1434" t="str" cm="1">
        <f t="array" ref="F1434">IFERROR(
  SMALL(
    IF(
      (TRIM(UPPER(CUT_LIST!$F$6:$F$1000))="YES")*(N(CUT_LIST!$G$6:$G$1000)&gt;0),
      ROW(CUT_LIST!$F$6:$F$1000)-ROW(CUT_LIST!$F$6)+1
    ),
    ROWS($F$7:F1434)
  ),
"")</f>
        <v/>
      </c>
    </row>
    <row r="1435" spans="1:6">
      <c r="A1435" t="str" cm="1">
        <f t="array" ref="A1435">IF($F1435="","",INDEX(CUT_LIST!$A$6:$A$1000,$F1435))</f>
        <v/>
      </c>
      <c r="B1435" t="str" cm="1">
        <f t="array" ref="B1435">IF($F1435="","",INDEX(CUT_LIST!$B$6:$B$1000,$F1435))</f>
        <v/>
      </c>
      <c r="C1435" t="str" cm="1">
        <f t="array" ref="C1435">IF($F1435="","",INDEX(CUT_LIST!$C$6:$C$1000,$F1435))</f>
        <v/>
      </c>
      <c r="D1435" t="str">
        <f>IF($F1435="","",
  MIN(
    INDEX(CUT_LIST!$D$6:$D$1000,$F1435),
    N(INDEX(CUT_LIST!$G$6:$G$1000,$F1435))
  )
)</f>
        <v/>
      </c>
      <c r="E1435" t="str" cm="1">
        <f t="array" ref="E1435">IF($F1435="","",INDEX(CUT_LIST!$H$6:$H$1000,$F1435))</f>
        <v/>
      </c>
      <c r="F1435" t="str" cm="1">
        <f t="array" ref="F1435">IFERROR(
  SMALL(
    IF(
      (TRIM(UPPER(CUT_LIST!$F$6:$F$1000))="YES")*(N(CUT_LIST!$G$6:$G$1000)&gt;0),
      ROW(CUT_LIST!$F$6:$F$1000)-ROW(CUT_LIST!$F$6)+1
    ),
    ROWS($F$7:F1435)
  ),
"")</f>
        <v/>
      </c>
    </row>
    <row r="1436" spans="1:6">
      <c r="A1436" t="str" cm="1">
        <f t="array" ref="A1436">IF($F1436="","",INDEX(CUT_LIST!$A$6:$A$1000,$F1436))</f>
        <v/>
      </c>
      <c r="B1436" t="str" cm="1">
        <f t="array" ref="B1436">IF($F1436="","",INDEX(CUT_LIST!$B$6:$B$1000,$F1436))</f>
        <v/>
      </c>
      <c r="C1436" t="str" cm="1">
        <f t="array" ref="C1436">IF($F1436="","",INDEX(CUT_LIST!$C$6:$C$1000,$F1436))</f>
        <v/>
      </c>
      <c r="D1436" t="str">
        <f>IF($F1436="","",
  MIN(
    INDEX(CUT_LIST!$D$6:$D$1000,$F1436),
    N(INDEX(CUT_LIST!$G$6:$G$1000,$F1436))
  )
)</f>
        <v/>
      </c>
      <c r="E1436" t="str" cm="1">
        <f t="array" ref="E1436">IF($F1436="","",INDEX(CUT_LIST!$H$6:$H$1000,$F1436))</f>
        <v/>
      </c>
      <c r="F1436" t="str" cm="1">
        <f t="array" ref="F1436">IFERROR(
  SMALL(
    IF(
      (TRIM(UPPER(CUT_LIST!$F$6:$F$1000))="YES")*(N(CUT_LIST!$G$6:$G$1000)&gt;0),
      ROW(CUT_LIST!$F$6:$F$1000)-ROW(CUT_LIST!$F$6)+1
    ),
    ROWS($F$7:F1436)
  ),
"")</f>
        <v/>
      </c>
    </row>
    <row r="1437" spans="1:6">
      <c r="A1437" t="str" cm="1">
        <f t="array" ref="A1437">IF($F1437="","",INDEX(CUT_LIST!$A$6:$A$1000,$F1437))</f>
        <v/>
      </c>
      <c r="B1437" t="str" cm="1">
        <f t="array" ref="B1437">IF($F1437="","",INDEX(CUT_LIST!$B$6:$B$1000,$F1437))</f>
        <v/>
      </c>
      <c r="C1437" t="str" cm="1">
        <f t="array" ref="C1437">IF($F1437="","",INDEX(CUT_LIST!$C$6:$C$1000,$F1437))</f>
        <v/>
      </c>
      <c r="D1437" t="str">
        <f>IF($F1437="","",
  MIN(
    INDEX(CUT_LIST!$D$6:$D$1000,$F1437),
    N(INDEX(CUT_LIST!$G$6:$G$1000,$F1437))
  )
)</f>
        <v/>
      </c>
      <c r="E1437" t="str" cm="1">
        <f t="array" ref="E1437">IF($F1437="","",INDEX(CUT_LIST!$H$6:$H$1000,$F1437))</f>
        <v/>
      </c>
      <c r="F1437" t="str" cm="1">
        <f t="array" ref="F1437">IFERROR(
  SMALL(
    IF(
      (TRIM(UPPER(CUT_LIST!$F$6:$F$1000))="YES")*(N(CUT_LIST!$G$6:$G$1000)&gt;0),
      ROW(CUT_LIST!$F$6:$F$1000)-ROW(CUT_LIST!$F$6)+1
    ),
    ROWS($F$7:F1437)
  ),
"")</f>
        <v/>
      </c>
    </row>
    <row r="1438" spans="1:6">
      <c r="A1438" t="str" cm="1">
        <f t="array" ref="A1438">IF($F1438="","",INDEX(CUT_LIST!$A$6:$A$1000,$F1438))</f>
        <v/>
      </c>
      <c r="B1438" t="str" cm="1">
        <f t="array" ref="B1438">IF($F1438="","",INDEX(CUT_LIST!$B$6:$B$1000,$F1438))</f>
        <v/>
      </c>
      <c r="C1438" t="str" cm="1">
        <f t="array" ref="C1438">IF($F1438="","",INDEX(CUT_LIST!$C$6:$C$1000,$F1438))</f>
        <v/>
      </c>
      <c r="D1438" t="str">
        <f>IF($F1438="","",
  MIN(
    INDEX(CUT_LIST!$D$6:$D$1000,$F1438),
    N(INDEX(CUT_LIST!$G$6:$G$1000,$F1438))
  )
)</f>
        <v/>
      </c>
      <c r="E1438" t="str" cm="1">
        <f t="array" ref="E1438">IF($F1438="","",INDEX(CUT_LIST!$H$6:$H$1000,$F1438))</f>
        <v/>
      </c>
      <c r="F1438" t="str" cm="1">
        <f t="array" ref="F1438">IFERROR(
  SMALL(
    IF(
      (TRIM(UPPER(CUT_LIST!$F$6:$F$1000))="YES")*(N(CUT_LIST!$G$6:$G$1000)&gt;0),
      ROW(CUT_LIST!$F$6:$F$1000)-ROW(CUT_LIST!$F$6)+1
    ),
    ROWS($F$7:F1438)
  ),
"")</f>
        <v/>
      </c>
    </row>
    <row r="1439" spans="1:6">
      <c r="A1439" t="str" cm="1">
        <f t="array" ref="A1439">IF($F1439="","",INDEX(CUT_LIST!$A$6:$A$1000,$F1439))</f>
        <v/>
      </c>
      <c r="B1439" t="str" cm="1">
        <f t="array" ref="B1439">IF($F1439="","",INDEX(CUT_LIST!$B$6:$B$1000,$F1439))</f>
        <v/>
      </c>
      <c r="C1439" t="str" cm="1">
        <f t="array" ref="C1439">IF($F1439="","",INDEX(CUT_LIST!$C$6:$C$1000,$F1439))</f>
        <v/>
      </c>
      <c r="D1439" t="str">
        <f>IF($F1439="","",
  MIN(
    INDEX(CUT_LIST!$D$6:$D$1000,$F1439),
    N(INDEX(CUT_LIST!$G$6:$G$1000,$F1439))
  )
)</f>
        <v/>
      </c>
      <c r="E1439" t="str" cm="1">
        <f t="array" ref="E1439">IF($F1439="","",INDEX(CUT_LIST!$H$6:$H$1000,$F1439))</f>
        <v/>
      </c>
      <c r="F1439" t="str" cm="1">
        <f t="array" ref="F1439">IFERROR(
  SMALL(
    IF(
      (TRIM(UPPER(CUT_LIST!$F$6:$F$1000))="YES")*(N(CUT_LIST!$G$6:$G$1000)&gt;0),
      ROW(CUT_LIST!$F$6:$F$1000)-ROW(CUT_LIST!$F$6)+1
    ),
    ROWS($F$7:F1439)
  ),
"")</f>
        <v/>
      </c>
    </row>
    <row r="1440" spans="1:6">
      <c r="A1440" t="str" cm="1">
        <f t="array" ref="A1440">IF($F1440="","",INDEX(CUT_LIST!$A$6:$A$1000,$F1440))</f>
        <v/>
      </c>
      <c r="B1440" t="str" cm="1">
        <f t="array" ref="B1440">IF($F1440="","",INDEX(CUT_LIST!$B$6:$B$1000,$F1440))</f>
        <v/>
      </c>
      <c r="C1440" t="str" cm="1">
        <f t="array" ref="C1440">IF($F1440="","",INDEX(CUT_LIST!$C$6:$C$1000,$F1440))</f>
        <v/>
      </c>
      <c r="D1440" t="str">
        <f>IF($F1440="","",
  MIN(
    INDEX(CUT_LIST!$D$6:$D$1000,$F1440),
    N(INDEX(CUT_LIST!$G$6:$G$1000,$F1440))
  )
)</f>
        <v/>
      </c>
      <c r="E1440" t="str" cm="1">
        <f t="array" ref="E1440">IF($F1440="","",INDEX(CUT_LIST!$H$6:$H$1000,$F1440))</f>
        <v/>
      </c>
      <c r="F1440" t="str" cm="1">
        <f t="array" ref="F1440">IFERROR(
  SMALL(
    IF(
      (TRIM(UPPER(CUT_LIST!$F$6:$F$1000))="YES")*(N(CUT_LIST!$G$6:$G$1000)&gt;0),
      ROW(CUT_LIST!$F$6:$F$1000)-ROW(CUT_LIST!$F$6)+1
    ),
    ROWS($F$7:F1440)
  ),
"")</f>
        <v/>
      </c>
    </row>
    <row r="1441" spans="1:6">
      <c r="A1441" t="str" cm="1">
        <f t="array" ref="A1441">IF($F1441="","",INDEX(CUT_LIST!$A$6:$A$1000,$F1441))</f>
        <v/>
      </c>
      <c r="B1441" t="str" cm="1">
        <f t="array" ref="B1441">IF($F1441="","",INDEX(CUT_LIST!$B$6:$B$1000,$F1441))</f>
        <v/>
      </c>
      <c r="C1441" t="str" cm="1">
        <f t="array" ref="C1441">IF($F1441="","",INDEX(CUT_LIST!$C$6:$C$1000,$F1441))</f>
        <v/>
      </c>
      <c r="D1441" t="str">
        <f>IF($F1441="","",
  MIN(
    INDEX(CUT_LIST!$D$6:$D$1000,$F1441),
    N(INDEX(CUT_LIST!$G$6:$G$1000,$F1441))
  )
)</f>
        <v/>
      </c>
      <c r="E1441" t="str" cm="1">
        <f t="array" ref="E1441">IF($F1441="","",INDEX(CUT_LIST!$H$6:$H$1000,$F1441))</f>
        <v/>
      </c>
      <c r="F1441" t="str" cm="1">
        <f t="array" ref="F1441">IFERROR(
  SMALL(
    IF(
      (TRIM(UPPER(CUT_LIST!$F$6:$F$1000))="YES")*(N(CUT_LIST!$G$6:$G$1000)&gt;0),
      ROW(CUT_LIST!$F$6:$F$1000)-ROW(CUT_LIST!$F$6)+1
    ),
    ROWS($F$7:F1441)
  ),
"")</f>
        <v/>
      </c>
    </row>
    <row r="1442" spans="1:6">
      <c r="A1442" t="str" cm="1">
        <f t="array" ref="A1442">IF($F1442="","",INDEX(CUT_LIST!$A$6:$A$1000,$F1442))</f>
        <v/>
      </c>
      <c r="B1442" t="str" cm="1">
        <f t="array" ref="B1442">IF($F1442="","",INDEX(CUT_LIST!$B$6:$B$1000,$F1442))</f>
        <v/>
      </c>
      <c r="C1442" t="str" cm="1">
        <f t="array" ref="C1442">IF($F1442="","",INDEX(CUT_LIST!$C$6:$C$1000,$F1442))</f>
        <v/>
      </c>
      <c r="D1442" t="str">
        <f>IF($F1442="","",
  MIN(
    INDEX(CUT_LIST!$D$6:$D$1000,$F1442),
    N(INDEX(CUT_LIST!$G$6:$G$1000,$F1442))
  )
)</f>
        <v/>
      </c>
      <c r="E1442" t="str" cm="1">
        <f t="array" ref="E1442">IF($F1442="","",INDEX(CUT_LIST!$H$6:$H$1000,$F1442))</f>
        <v/>
      </c>
      <c r="F1442" t="str" cm="1">
        <f t="array" ref="F1442">IFERROR(
  SMALL(
    IF(
      (TRIM(UPPER(CUT_LIST!$F$6:$F$1000))="YES")*(N(CUT_LIST!$G$6:$G$1000)&gt;0),
      ROW(CUT_LIST!$F$6:$F$1000)-ROW(CUT_LIST!$F$6)+1
    ),
    ROWS($F$7:F1442)
  ),
"")</f>
        <v/>
      </c>
    </row>
    <row r="1443" spans="1:6">
      <c r="A1443" t="str" cm="1">
        <f t="array" ref="A1443">IF($F1443="","",INDEX(CUT_LIST!$A$6:$A$1000,$F1443))</f>
        <v/>
      </c>
      <c r="B1443" t="str" cm="1">
        <f t="array" ref="B1443">IF($F1443="","",INDEX(CUT_LIST!$B$6:$B$1000,$F1443))</f>
        <v/>
      </c>
      <c r="C1443" t="str" cm="1">
        <f t="array" ref="C1443">IF($F1443="","",INDEX(CUT_LIST!$C$6:$C$1000,$F1443))</f>
        <v/>
      </c>
      <c r="D1443" t="str">
        <f>IF($F1443="","",
  MIN(
    INDEX(CUT_LIST!$D$6:$D$1000,$F1443),
    N(INDEX(CUT_LIST!$G$6:$G$1000,$F1443))
  )
)</f>
        <v/>
      </c>
      <c r="E1443" t="str" cm="1">
        <f t="array" ref="E1443">IF($F1443="","",INDEX(CUT_LIST!$H$6:$H$1000,$F1443))</f>
        <v/>
      </c>
      <c r="F1443" t="str" cm="1">
        <f t="array" ref="F1443">IFERROR(
  SMALL(
    IF(
      (TRIM(UPPER(CUT_LIST!$F$6:$F$1000))="YES")*(N(CUT_LIST!$G$6:$G$1000)&gt;0),
      ROW(CUT_LIST!$F$6:$F$1000)-ROW(CUT_LIST!$F$6)+1
    ),
    ROWS($F$7:F1443)
  ),
"")</f>
        <v/>
      </c>
    </row>
    <row r="1444" spans="1:6">
      <c r="A1444" t="str" cm="1">
        <f t="array" ref="A1444">IF($F1444="","",INDEX(CUT_LIST!$A$6:$A$1000,$F1444))</f>
        <v/>
      </c>
      <c r="B1444" t="str" cm="1">
        <f t="array" ref="B1444">IF($F1444="","",INDEX(CUT_LIST!$B$6:$B$1000,$F1444))</f>
        <v/>
      </c>
      <c r="C1444" t="str" cm="1">
        <f t="array" ref="C1444">IF($F1444="","",INDEX(CUT_LIST!$C$6:$C$1000,$F1444))</f>
        <v/>
      </c>
      <c r="D1444" t="str">
        <f>IF($F1444="","",
  MIN(
    INDEX(CUT_LIST!$D$6:$D$1000,$F1444),
    N(INDEX(CUT_LIST!$G$6:$G$1000,$F1444))
  )
)</f>
        <v/>
      </c>
      <c r="E1444" t="str" cm="1">
        <f t="array" ref="E1444">IF($F1444="","",INDEX(CUT_LIST!$H$6:$H$1000,$F1444))</f>
        <v/>
      </c>
      <c r="F1444" t="str" cm="1">
        <f t="array" ref="F1444">IFERROR(
  SMALL(
    IF(
      (TRIM(UPPER(CUT_LIST!$F$6:$F$1000))="YES")*(N(CUT_LIST!$G$6:$G$1000)&gt;0),
      ROW(CUT_LIST!$F$6:$F$1000)-ROW(CUT_LIST!$F$6)+1
    ),
    ROWS($F$7:F1444)
  ),
"")</f>
        <v/>
      </c>
    </row>
    <row r="1445" spans="1:6">
      <c r="A1445" t="str" cm="1">
        <f t="array" ref="A1445">IF($F1445="","",INDEX(CUT_LIST!$A$6:$A$1000,$F1445))</f>
        <v/>
      </c>
      <c r="B1445" t="str" cm="1">
        <f t="array" ref="B1445">IF($F1445="","",INDEX(CUT_LIST!$B$6:$B$1000,$F1445))</f>
        <v/>
      </c>
      <c r="C1445" t="str" cm="1">
        <f t="array" ref="C1445">IF($F1445="","",INDEX(CUT_LIST!$C$6:$C$1000,$F1445))</f>
        <v/>
      </c>
      <c r="D1445" t="str">
        <f>IF($F1445="","",
  MIN(
    INDEX(CUT_LIST!$D$6:$D$1000,$F1445),
    N(INDEX(CUT_LIST!$G$6:$G$1000,$F1445))
  )
)</f>
        <v/>
      </c>
      <c r="E1445" t="str" cm="1">
        <f t="array" ref="E1445">IF($F1445="","",INDEX(CUT_LIST!$H$6:$H$1000,$F1445))</f>
        <v/>
      </c>
      <c r="F1445" t="str" cm="1">
        <f t="array" ref="F1445">IFERROR(
  SMALL(
    IF(
      (TRIM(UPPER(CUT_LIST!$F$6:$F$1000))="YES")*(N(CUT_LIST!$G$6:$G$1000)&gt;0),
      ROW(CUT_LIST!$F$6:$F$1000)-ROW(CUT_LIST!$F$6)+1
    ),
    ROWS($F$7:F1445)
  ),
"")</f>
        <v/>
      </c>
    </row>
    <row r="1446" spans="1:6">
      <c r="A1446" t="str" cm="1">
        <f t="array" ref="A1446">IF($F1446="","",INDEX(CUT_LIST!$A$6:$A$1000,$F1446))</f>
        <v/>
      </c>
      <c r="B1446" t="str" cm="1">
        <f t="array" ref="B1446">IF($F1446="","",INDEX(CUT_LIST!$B$6:$B$1000,$F1446))</f>
        <v/>
      </c>
      <c r="C1446" t="str" cm="1">
        <f t="array" ref="C1446">IF($F1446="","",INDEX(CUT_LIST!$C$6:$C$1000,$F1446))</f>
        <v/>
      </c>
      <c r="D1446" t="str">
        <f>IF($F1446="","",
  MIN(
    INDEX(CUT_LIST!$D$6:$D$1000,$F1446),
    N(INDEX(CUT_LIST!$G$6:$G$1000,$F1446))
  )
)</f>
        <v/>
      </c>
      <c r="E1446" t="str" cm="1">
        <f t="array" ref="E1446">IF($F1446="","",INDEX(CUT_LIST!$H$6:$H$1000,$F1446))</f>
        <v/>
      </c>
      <c r="F1446" t="str" cm="1">
        <f t="array" ref="F1446">IFERROR(
  SMALL(
    IF(
      (TRIM(UPPER(CUT_LIST!$F$6:$F$1000))="YES")*(N(CUT_LIST!$G$6:$G$1000)&gt;0),
      ROW(CUT_LIST!$F$6:$F$1000)-ROW(CUT_LIST!$F$6)+1
    ),
    ROWS($F$7:F1446)
  ),
"")</f>
        <v/>
      </c>
    </row>
    <row r="1447" spans="1:6">
      <c r="A1447" t="str" cm="1">
        <f t="array" ref="A1447">IF($F1447="","",INDEX(CUT_LIST!$A$6:$A$1000,$F1447))</f>
        <v/>
      </c>
      <c r="B1447" t="str" cm="1">
        <f t="array" ref="B1447">IF($F1447="","",INDEX(CUT_LIST!$B$6:$B$1000,$F1447))</f>
        <v/>
      </c>
      <c r="C1447" t="str" cm="1">
        <f t="array" ref="C1447">IF($F1447="","",INDEX(CUT_LIST!$C$6:$C$1000,$F1447))</f>
        <v/>
      </c>
      <c r="D1447" t="str">
        <f>IF($F1447="","",
  MIN(
    INDEX(CUT_LIST!$D$6:$D$1000,$F1447),
    N(INDEX(CUT_LIST!$G$6:$G$1000,$F1447))
  )
)</f>
        <v/>
      </c>
      <c r="E1447" t="str" cm="1">
        <f t="array" ref="E1447">IF($F1447="","",INDEX(CUT_LIST!$H$6:$H$1000,$F1447))</f>
        <v/>
      </c>
      <c r="F1447" t="str" cm="1">
        <f t="array" ref="F1447">IFERROR(
  SMALL(
    IF(
      (TRIM(UPPER(CUT_LIST!$F$6:$F$1000))="YES")*(N(CUT_LIST!$G$6:$G$1000)&gt;0),
      ROW(CUT_LIST!$F$6:$F$1000)-ROW(CUT_LIST!$F$6)+1
    ),
    ROWS($F$7:F1447)
  ),
"")</f>
        <v/>
      </c>
    </row>
    <row r="1448" spans="1:6">
      <c r="A1448" t="str" cm="1">
        <f t="array" ref="A1448">IF($F1448="","",INDEX(CUT_LIST!$A$6:$A$1000,$F1448))</f>
        <v/>
      </c>
      <c r="B1448" t="str" cm="1">
        <f t="array" ref="B1448">IF($F1448="","",INDEX(CUT_LIST!$B$6:$B$1000,$F1448))</f>
        <v/>
      </c>
      <c r="C1448" t="str" cm="1">
        <f t="array" ref="C1448">IF($F1448="","",INDEX(CUT_LIST!$C$6:$C$1000,$F1448))</f>
        <v/>
      </c>
      <c r="D1448" t="str">
        <f>IF($F1448="","",
  MIN(
    INDEX(CUT_LIST!$D$6:$D$1000,$F1448),
    N(INDEX(CUT_LIST!$G$6:$G$1000,$F1448))
  )
)</f>
        <v/>
      </c>
      <c r="E1448" t="str" cm="1">
        <f t="array" ref="E1448">IF($F1448="","",INDEX(CUT_LIST!$H$6:$H$1000,$F1448))</f>
        <v/>
      </c>
      <c r="F1448" t="str" cm="1">
        <f t="array" ref="F1448">IFERROR(
  SMALL(
    IF(
      (TRIM(UPPER(CUT_LIST!$F$6:$F$1000))="YES")*(N(CUT_LIST!$G$6:$G$1000)&gt;0),
      ROW(CUT_LIST!$F$6:$F$1000)-ROW(CUT_LIST!$F$6)+1
    ),
    ROWS($F$7:F1448)
  ),
"")</f>
        <v/>
      </c>
    </row>
    <row r="1449" spans="1:6">
      <c r="A1449" t="str" cm="1">
        <f t="array" ref="A1449">IF($F1449="","",INDEX(CUT_LIST!$A$6:$A$1000,$F1449))</f>
        <v/>
      </c>
      <c r="B1449" t="str" cm="1">
        <f t="array" ref="B1449">IF($F1449="","",INDEX(CUT_LIST!$B$6:$B$1000,$F1449))</f>
        <v/>
      </c>
      <c r="C1449" t="str" cm="1">
        <f t="array" ref="C1449">IF($F1449="","",INDEX(CUT_LIST!$C$6:$C$1000,$F1449))</f>
        <v/>
      </c>
      <c r="D1449" t="str">
        <f>IF($F1449="","",
  MIN(
    INDEX(CUT_LIST!$D$6:$D$1000,$F1449),
    N(INDEX(CUT_LIST!$G$6:$G$1000,$F1449))
  )
)</f>
        <v/>
      </c>
      <c r="E1449" t="str" cm="1">
        <f t="array" ref="E1449">IF($F1449="","",INDEX(CUT_LIST!$H$6:$H$1000,$F1449))</f>
        <v/>
      </c>
      <c r="F1449" t="str" cm="1">
        <f t="array" ref="F1449">IFERROR(
  SMALL(
    IF(
      (TRIM(UPPER(CUT_LIST!$F$6:$F$1000))="YES")*(N(CUT_LIST!$G$6:$G$1000)&gt;0),
      ROW(CUT_LIST!$F$6:$F$1000)-ROW(CUT_LIST!$F$6)+1
    ),
    ROWS($F$7:F1449)
  ),
"")</f>
        <v/>
      </c>
    </row>
    <row r="1450" spans="1:6">
      <c r="A1450" t="str" cm="1">
        <f t="array" ref="A1450">IF($F1450="","",INDEX(CUT_LIST!$A$6:$A$1000,$F1450))</f>
        <v/>
      </c>
      <c r="B1450" t="str" cm="1">
        <f t="array" ref="B1450">IF($F1450="","",INDEX(CUT_LIST!$B$6:$B$1000,$F1450))</f>
        <v/>
      </c>
      <c r="C1450" t="str" cm="1">
        <f t="array" ref="C1450">IF($F1450="","",INDEX(CUT_LIST!$C$6:$C$1000,$F1450))</f>
        <v/>
      </c>
      <c r="D1450" t="str">
        <f>IF($F1450="","",
  MIN(
    INDEX(CUT_LIST!$D$6:$D$1000,$F1450),
    N(INDEX(CUT_LIST!$G$6:$G$1000,$F1450))
  )
)</f>
        <v/>
      </c>
      <c r="E1450" t="str" cm="1">
        <f t="array" ref="E1450">IF($F1450="","",INDEX(CUT_LIST!$H$6:$H$1000,$F1450))</f>
        <v/>
      </c>
      <c r="F1450" t="str" cm="1">
        <f t="array" ref="F1450">IFERROR(
  SMALL(
    IF(
      (TRIM(UPPER(CUT_LIST!$F$6:$F$1000))="YES")*(N(CUT_LIST!$G$6:$G$1000)&gt;0),
      ROW(CUT_LIST!$F$6:$F$1000)-ROW(CUT_LIST!$F$6)+1
    ),
    ROWS($F$7:F1450)
  ),
"")</f>
        <v/>
      </c>
    </row>
    <row r="1451" spans="1:6">
      <c r="A1451" t="str" cm="1">
        <f t="array" ref="A1451">IF($F1451="","",INDEX(CUT_LIST!$A$6:$A$1000,$F1451))</f>
        <v/>
      </c>
      <c r="B1451" t="str" cm="1">
        <f t="array" ref="B1451">IF($F1451="","",INDEX(CUT_LIST!$B$6:$B$1000,$F1451))</f>
        <v/>
      </c>
      <c r="C1451" t="str" cm="1">
        <f t="array" ref="C1451">IF($F1451="","",INDEX(CUT_LIST!$C$6:$C$1000,$F1451))</f>
        <v/>
      </c>
      <c r="D1451" t="str">
        <f>IF($F1451="","",
  MIN(
    INDEX(CUT_LIST!$D$6:$D$1000,$F1451),
    N(INDEX(CUT_LIST!$G$6:$G$1000,$F1451))
  )
)</f>
        <v/>
      </c>
      <c r="E1451" t="str" cm="1">
        <f t="array" ref="E1451">IF($F1451="","",INDEX(CUT_LIST!$H$6:$H$1000,$F1451))</f>
        <v/>
      </c>
      <c r="F1451" t="str" cm="1">
        <f t="array" ref="F1451">IFERROR(
  SMALL(
    IF(
      (TRIM(UPPER(CUT_LIST!$F$6:$F$1000))="YES")*(N(CUT_LIST!$G$6:$G$1000)&gt;0),
      ROW(CUT_LIST!$F$6:$F$1000)-ROW(CUT_LIST!$F$6)+1
    ),
    ROWS($F$7:F1451)
  ),
"")</f>
        <v/>
      </c>
    </row>
    <row r="1452" spans="1:6">
      <c r="A1452" t="str" cm="1">
        <f t="array" ref="A1452">IF($F1452="","",INDEX(CUT_LIST!$A$6:$A$1000,$F1452))</f>
        <v/>
      </c>
      <c r="B1452" t="str" cm="1">
        <f t="array" ref="B1452">IF($F1452="","",INDEX(CUT_LIST!$B$6:$B$1000,$F1452))</f>
        <v/>
      </c>
      <c r="C1452" t="str" cm="1">
        <f t="array" ref="C1452">IF($F1452="","",INDEX(CUT_LIST!$C$6:$C$1000,$F1452))</f>
        <v/>
      </c>
      <c r="D1452" t="str">
        <f>IF($F1452="","",
  MIN(
    INDEX(CUT_LIST!$D$6:$D$1000,$F1452),
    N(INDEX(CUT_LIST!$G$6:$G$1000,$F1452))
  )
)</f>
        <v/>
      </c>
      <c r="E1452" t="str" cm="1">
        <f t="array" ref="E1452">IF($F1452="","",INDEX(CUT_LIST!$H$6:$H$1000,$F1452))</f>
        <v/>
      </c>
      <c r="F1452" t="str" cm="1">
        <f t="array" ref="F1452">IFERROR(
  SMALL(
    IF(
      (TRIM(UPPER(CUT_LIST!$F$6:$F$1000))="YES")*(N(CUT_LIST!$G$6:$G$1000)&gt;0),
      ROW(CUT_LIST!$F$6:$F$1000)-ROW(CUT_LIST!$F$6)+1
    ),
    ROWS($F$7:F1452)
  ),
"")</f>
        <v/>
      </c>
    </row>
    <row r="1453" spans="1:6">
      <c r="A1453" t="str" cm="1">
        <f t="array" ref="A1453">IF($F1453="","",INDEX(CUT_LIST!$A$6:$A$1000,$F1453))</f>
        <v/>
      </c>
      <c r="B1453" t="str" cm="1">
        <f t="array" ref="B1453">IF($F1453="","",INDEX(CUT_LIST!$B$6:$B$1000,$F1453))</f>
        <v/>
      </c>
      <c r="C1453" t="str" cm="1">
        <f t="array" ref="C1453">IF($F1453="","",INDEX(CUT_LIST!$C$6:$C$1000,$F1453))</f>
        <v/>
      </c>
      <c r="D1453" t="str">
        <f>IF($F1453="","",
  MIN(
    INDEX(CUT_LIST!$D$6:$D$1000,$F1453),
    N(INDEX(CUT_LIST!$G$6:$G$1000,$F1453))
  )
)</f>
        <v/>
      </c>
      <c r="E1453" t="str" cm="1">
        <f t="array" ref="E1453">IF($F1453="","",INDEX(CUT_LIST!$H$6:$H$1000,$F1453))</f>
        <v/>
      </c>
      <c r="F1453" t="str" cm="1">
        <f t="array" ref="F1453">IFERROR(
  SMALL(
    IF(
      (TRIM(UPPER(CUT_LIST!$F$6:$F$1000))="YES")*(N(CUT_LIST!$G$6:$G$1000)&gt;0),
      ROW(CUT_LIST!$F$6:$F$1000)-ROW(CUT_LIST!$F$6)+1
    ),
    ROWS($F$7:F1453)
  ),
"")</f>
        <v/>
      </c>
    </row>
    <row r="1454" spans="1:6">
      <c r="A1454" t="str" cm="1">
        <f t="array" ref="A1454">IF($F1454="","",INDEX(CUT_LIST!$A$6:$A$1000,$F1454))</f>
        <v/>
      </c>
      <c r="B1454" t="str" cm="1">
        <f t="array" ref="B1454">IF($F1454="","",INDEX(CUT_LIST!$B$6:$B$1000,$F1454))</f>
        <v/>
      </c>
      <c r="C1454" t="str" cm="1">
        <f t="array" ref="C1454">IF($F1454="","",INDEX(CUT_LIST!$C$6:$C$1000,$F1454))</f>
        <v/>
      </c>
      <c r="D1454" t="str">
        <f>IF($F1454="","",
  MIN(
    INDEX(CUT_LIST!$D$6:$D$1000,$F1454),
    N(INDEX(CUT_LIST!$G$6:$G$1000,$F1454))
  )
)</f>
        <v/>
      </c>
      <c r="E1454" t="str" cm="1">
        <f t="array" ref="E1454">IF($F1454="","",INDEX(CUT_LIST!$H$6:$H$1000,$F1454))</f>
        <v/>
      </c>
      <c r="F1454" t="str" cm="1">
        <f t="array" ref="F1454">IFERROR(
  SMALL(
    IF(
      (TRIM(UPPER(CUT_LIST!$F$6:$F$1000))="YES")*(N(CUT_LIST!$G$6:$G$1000)&gt;0),
      ROW(CUT_LIST!$F$6:$F$1000)-ROW(CUT_LIST!$F$6)+1
    ),
    ROWS($F$7:F1454)
  ),
"")</f>
        <v/>
      </c>
    </row>
    <row r="1455" spans="1:6">
      <c r="A1455" t="str" cm="1">
        <f t="array" ref="A1455">IF($F1455="","",INDEX(CUT_LIST!$A$6:$A$1000,$F1455))</f>
        <v/>
      </c>
      <c r="B1455" t="str" cm="1">
        <f t="array" ref="B1455">IF($F1455="","",INDEX(CUT_LIST!$B$6:$B$1000,$F1455))</f>
        <v/>
      </c>
      <c r="C1455" t="str" cm="1">
        <f t="array" ref="C1455">IF($F1455="","",INDEX(CUT_LIST!$C$6:$C$1000,$F1455))</f>
        <v/>
      </c>
      <c r="D1455" t="str">
        <f>IF($F1455="","",
  MIN(
    INDEX(CUT_LIST!$D$6:$D$1000,$F1455),
    N(INDEX(CUT_LIST!$G$6:$G$1000,$F1455))
  )
)</f>
        <v/>
      </c>
      <c r="E1455" t="str" cm="1">
        <f t="array" ref="E1455">IF($F1455="","",INDEX(CUT_LIST!$H$6:$H$1000,$F1455))</f>
        <v/>
      </c>
      <c r="F1455" t="str" cm="1">
        <f t="array" ref="F1455">IFERROR(
  SMALL(
    IF(
      (TRIM(UPPER(CUT_LIST!$F$6:$F$1000))="YES")*(N(CUT_LIST!$G$6:$G$1000)&gt;0),
      ROW(CUT_LIST!$F$6:$F$1000)-ROW(CUT_LIST!$F$6)+1
    ),
    ROWS($F$7:F1455)
  ),
"")</f>
        <v/>
      </c>
    </row>
    <row r="1456" spans="1:6">
      <c r="A1456" t="str" cm="1">
        <f t="array" ref="A1456">IF($F1456="","",INDEX(CUT_LIST!$A$6:$A$1000,$F1456))</f>
        <v/>
      </c>
      <c r="B1456" t="str" cm="1">
        <f t="array" ref="B1456">IF($F1456="","",INDEX(CUT_LIST!$B$6:$B$1000,$F1456))</f>
        <v/>
      </c>
      <c r="C1456" t="str" cm="1">
        <f t="array" ref="C1456">IF($F1456="","",INDEX(CUT_LIST!$C$6:$C$1000,$F1456))</f>
        <v/>
      </c>
      <c r="D1456" t="str">
        <f>IF($F1456="","",
  MIN(
    INDEX(CUT_LIST!$D$6:$D$1000,$F1456),
    N(INDEX(CUT_LIST!$G$6:$G$1000,$F1456))
  )
)</f>
        <v/>
      </c>
      <c r="E1456" t="str" cm="1">
        <f t="array" ref="E1456">IF($F1456="","",INDEX(CUT_LIST!$H$6:$H$1000,$F1456))</f>
        <v/>
      </c>
      <c r="F1456" t="str" cm="1">
        <f t="array" ref="F1456">IFERROR(
  SMALL(
    IF(
      (TRIM(UPPER(CUT_LIST!$F$6:$F$1000))="YES")*(N(CUT_LIST!$G$6:$G$1000)&gt;0),
      ROW(CUT_LIST!$F$6:$F$1000)-ROW(CUT_LIST!$F$6)+1
    ),
    ROWS($F$7:F1456)
  ),
"")</f>
        <v/>
      </c>
    </row>
    <row r="1457" spans="1:6">
      <c r="A1457" t="str" cm="1">
        <f t="array" ref="A1457">IF($F1457="","",INDEX(CUT_LIST!$A$6:$A$1000,$F1457))</f>
        <v/>
      </c>
      <c r="B1457" t="str" cm="1">
        <f t="array" ref="B1457">IF($F1457="","",INDEX(CUT_LIST!$B$6:$B$1000,$F1457))</f>
        <v/>
      </c>
      <c r="C1457" t="str" cm="1">
        <f t="array" ref="C1457">IF($F1457="","",INDEX(CUT_LIST!$C$6:$C$1000,$F1457))</f>
        <v/>
      </c>
      <c r="D1457" t="str">
        <f>IF($F1457="","",
  MIN(
    INDEX(CUT_LIST!$D$6:$D$1000,$F1457),
    N(INDEX(CUT_LIST!$G$6:$G$1000,$F1457))
  )
)</f>
        <v/>
      </c>
      <c r="E1457" t="str" cm="1">
        <f t="array" ref="E1457">IF($F1457="","",INDEX(CUT_LIST!$H$6:$H$1000,$F1457))</f>
        <v/>
      </c>
      <c r="F1457" t="str" cm="1">
        <f t="array" ref="F1457">IFERROR(
  SMALL(
    IF(
      (TRIM(UPPER(CUT_LIST!$F$6:$F$1000))="YES")*(N(CUT_LIST!$G$6:$G$1000)&gt;0),
      ROW(CUT_LIST!$F$6:$F$1000)-ROW(CUT_LIST!$F$6)+1
    ),
    ROWS($F$7:F1457)
  ),
"")</f>
        <v/>
      </c>
    </row>
    <row r="1458" spans="1:6">
      <c r="A1458" t="str" cm="1">
        <f t="array" ref="A1458">IF($F1458="","",INDEX(CUT_LIST!$A$6:$A$1000,$F1458))</f>
        <v/>
      </c>
      <c r="B1458" t="str" cm="1">
        <f t="array" ref="B1458">IF($F1458="","",INDEX(CUT_LIST!$B$6:$B$1000,$F1458))</f>
        <v/>
      </c>
      <c r="C1458" t="str" cm="1">
        <f t="array" ref="C1458">IF($F1458="","",INDEX(CUT_LIST!$C$6:$C$1000,$F1458))</f>
        <v/>
      </c>
      <c r="D1458" t="str">
        <f>IF($F1458="","",
  MIN(
    INDEX(CUT_LIST!$D$6:$D$1000,$F1458),
    N(INDEX(CUT_LIST!$G$6:$G$1000,$F1458))
  )
)</f>
        <v/>
      </c>
      <c r="E1458" t="str" cm="1">
        <f t="array" ref="E1458">IF($F1458="","",INDEX(CUT_LIST!$H$6:$H$1000,$F1458))</f>
        <v/>
      </c>
      <c r="F1458" t="str" cm="1">
        <f t="array" ref="F1458">IFERROR(
  SMALL(
    IF(
      (TRIM(UPPER(CUT_LIST!$F$6:$F$1000))="YES")*(N(CUT_LIST!$G$6:$G$1000)&gt;0),
      ROW(CUT_LIST!$F$6:$F$1000)-ROW(CUT_LIST!$F$6)+1
    ),
    ROWS($F$7:F1458)
  ),
"")</f>
        <v/>
      </c>
    </row>
    <row r="1459" spans="1:6">
      <c r="A1459" t="str" cm="1">
        <f t="array" ref="A1459">IF($F1459="","",INDEX(CUT_LIST!$A$6:$A$1000,$F1459))</f>
        <v/>
      </c>
      <c r="B1459" t="str" cm="1">
        <f t="array" ref="B1459">IF($F1459="","",INDEX(CUT_LIST!$B$6:$B$1000,$F1459))</f>
        <v/>
      </c>
      <c r="C1459" t="str" cm="1">
        <f t="array" ref="C1459">IF($F1459="","",INDEX(CUT_LIST!$C$6:$C$1000,$F1459))</f>
        <v/>
      </c>
      <c r="D1459" t="str">
        <f>IF($F1459="","",
  MIN(
    INDEX(CUT_LIST!$D$6:$D$1000,$F1459),
    N(INDEX(CUT_LIST!$G$6:$G$1000,$F1459))
  )
)</f>
        <v/>
      </c>
      <c r="E1459" t="str" cm="1">
        <f t="array" ref="E1459">IF($F1459="","",INDEX(CUT_LIST!$H$6:$H$1000,$F1459))</f>
        <v/>
      </c>
      <c r="F1459" t="str" cm="1">
        <f t="array" ref="F1459">IFERROR(
  SMALL(
    IF(
      (TRIM(UPPER(CUT_LIST!$F$6:$F$1000))="YES")*(N(CUT_LIST!$G$6:$G$1000)&gt;0),
      ROW(CUT_LIST!$F$6:$F$1000)-ROW(CUT_LIST!$F$6)+1
    ),
    ROWS($F$7:F1459)
  ),
"")</f>
        <v/>
      </c>
    </row>
    <row r="1460" spans="1:6">
      <c r="A1460" t="str" cm="1">
        <f t="array" ref="A1460">IF($F1460="","",INDEX(CUT_LIST!$A$6:$A$1000,$F1460))</f>
        <v/>
      </c>
      <c r="B1460" t="str" cm="1">
        <f t="array" ref="B1460">IF($F1460="","",INDEX(CUT_LIST!$B$6:$B$1000,$F1460))</f>
        <v/>
      </c>
      <c r="C1460" t="str" cm="1">
        <f t="array" ref="C1460">IF($F1460="","",INDEX(CUT_LIST!$C$6:$C$1000,$F1460))</f>
        <v/>
      </c>
      <c r="D1460" t="str">
        <f>IF($F1460="","",
  MIN(
    INDEX(CUT_LIST!$D$6:$D$1000,$F1460),
    N(INDEX(CUT_LIST!$G$6:$G$1000,$F1460))
  )
)</f>
        <v/>
      </c>
      <c r="E1460" t="str" cm="1">
        <f t="array" ref="E1460">IF($F1460="","",INDEX(CUT_LIST!$H$6:$H$1000,$F1460))</f>
        <v/>
      </c>
      <c r="F1460" t="str" cm="1">
        <f t="array" ref="F1460">IFERROR(
  SMALL(
    IF(
      (TRIM(UPPER(CUT_LIST!$F$6:$F$1000))="YES")*(N(CUT_LIST!$G$6:$G$1000)&gt;0),
      ROW(CUT_LIST!$F$6:$F$1000)-ROW(CUT_LIST!$F$6)+1
    ),
    ROWS($F$7:F1460)
  ),
"")</f>
        <v/>
      </c>
    </row>
    <row r="1461" spans="1:6">
      <c r="A1461" t="str" cm="1">
        <f t="array" ref="A1461">IF($F1461="","",INDEX(CUT_LIST!$A$6:$A$1000,$F1461))</f>
        <v/>
      </c>
      <c r="B1461" t="str" cm="1">
        <f t="array" ref="B1461">IF($F1461="","",INDEX(CUT_LIST!$B$6:$B$1000,$F1461))</f>
        <v/>
      </c>
      <c r="C1461" t="str" cm="1">
        <f t="array" ref="C1461">IF($F1461="","",INDEX(CUT_LIST!$C$6:$C$1000,$F1461))</f>
        <v/>
      </c>
      <c r="D1461" t="str">
        <f>IF($F1461="","",
  MIN(
    INDEX(CUT_LIST!$D$6:$D$1000,$F1461),
    N(INDEX(CUT_LIST!$G$6:$G$1000,$F1461))
  )
)</f>
        <v/>
      </c>
      <c r="E1461" t="str" cm="1">
        <f t="array" ref="E1461">IF($F1461="","",INDEX(CUT_LIST!$H$6:$H$1000,$F1461))</f>
        <v/>
      </c>
      <c r="F1461" t="str" cm="1">
        <f t="array" ref="F1461">IFERROR(
  SMALL(
    IF(
      (TRIM(UPPER(CUT_LIST!$F$6:$F$1000))="YES")*(N(CUT_LIST!$G$6:$G$1000)&gt;0),
      ROW(CUT_LIST!$F$6:$F$1000)-ROW(CUT_LIST!$F$6)+1
    ),
    ROWS($F$7:F1461)
  ),
"")</f>
        <v/>
      </c>
    </row>
    <row r="1462" spans="1:6">
      <c r="A1462" t="str" cm="1">
        <f t="array" ref="A1462">IF($F1462="","",INDEX(CUT_LIST!$A$6:$A$1000,$F1462))</f>
        <v/>
      </c>
      <c r="B1462" t="str" cm="1">
        <f t="array" ref="B1462">IF($F1462="","",INDEX(CUT_LIST!$B$6:$B$1000,$F1462))</f>
        <v/>
      </c>
      <c r="C1462" t="str" cm="1">
        <f t="array" ref="C1462">IF($F1462="","",INDEX(CUT_LIST!$C$6:$C$1000,$F1462))</f>
        <v/>
      </c>
      <c r="D1462" t="str">
        <f>IF($F1462="","",
  MIN(
    INDEX(CUT_LIST!$D$6:$D$1000,$F1462),
    N(INDEX(CUT_LIST!$G$6:$G$1000,$F1462))
  )
)</f>
        <v/>
      </c>
      <c r="E1462" t="str" cm="1">
        <f t="array" ref="E1462">IF($F1462="","",INDEX(CUT_LIST!$H$6:$H$1000,$F1462))</f>
        <v/>
      </c>
      <c r="F1462" t="str" cm="1">
        <f t="array" ref="F1462">IFERROR(
  SMALL(
    IF(
      (TRIM(UPPER(CUT_LIST!$F$6:$F$1000))="YES")*(N(CUT_LIST!$G$6:$G$1000)&gt;0),
      ROW(CUT_LIST!$F$6:$F$1000)-ROW(CUT_LIST!$F$6)+1
    ),
    ROWS($F$7:F1462)
  ),
"")</f>
        <v/>
      </c>
    </row>
    <row r="1463" spans="1:6">
      <c r="A1463" t="str" cm="1">
        <f t="array" ref="A1463">IF($F1463="","",INDEX(CUT_LIST!$A$6:$A$1000,$F1463))</f>
        <v/>
      </c>
      <c r="B1463" t="str" cm="1">
        <f t="array" ref="B1463">IF($F1463="","",INDEX(CUT_LIST!$B$6:$B$1000,$F1463))</f>
        <v/>
      </c>
      <c r="C1463" t="str" cm="1">
        <f t="array" ref="C1463">IF($F1463="","",INDEX(CUT_LIST!$C$6:$C$1000,$F1463))</f>
        <v/>
      </c>
      <c r="D1463" t="str">
        <f>IF($F1463="","",
  MIN(
    INDEX(CUT_LIST!$D$6:$D$1000,$F1463),
    N(INDEX(CUT_LIST!$G$6:$G$1000,$F1463))
  )
)</f>
        <v/>
      </c>
      <c r="E1463" t="str" cm="1">
        <f t="array" ref="E1463">IF($F1463="","",INDEX(CUT_LIST!$H$6:$H$1000,$F1463))</f>
        <v/>
      </c>
      <c r="F1463" t="str" cm="1">
        <f t="array" ref="F1463">IFERROR(
  SMALL(
    IF(
      (TRIM(UPPER(CUT_LIST!$F$6:$F$1000))="YES")*(N(CUT_LIST!$G$6:$G$1000)&gt;0),
      ROW(CUT_LIST!$F$6:$F$1000)-ROW(CUT_LIST!$F$6)+1
    ),
    ROWS($F$7:F1463)
  ),
"")</f>
        <v/>
      </c>
    </row>
    <row r="1464" spans="1:6">
      <c r="A1464" t="str" cm="1">
        <f t="array" ref="A1464">IF($F1464="","",INDEX(CUT_LIST!$A$6:$A$1000,$F1464))</f>
        <v/>
      </c>
      <c r="B1464" t="str" cm="1">
        <f t="array" ref="B1464">IF($F1464="","",INDEX(CUT_LIST!$B$6:$B$1000,$F1464))</f>
        <v/>
      </c>
      <c r="C1464" t="str" cm="1">
        <f t="array" ref="C1464">IF($F1464="","",INDEX(CUT_LIST!$C$6:$C$1000,$F1464))</f>
        <v/>
      </c>
      <c r="D1464" t="str">
        <f>IF($F1464="","",
  MIN(
    INDEX(CUT_LIST!$D$6:$D$1000,$F1464),
    N(INDEX(CUT_LIST!$G$6:$G$1000,$F1464))
  )
)</f>
        <v/>
      </c>
      <c r="E1464" t="str" cm="1">
        <f t="array" ref="E1464">IF($F1464="","",INDEX(CUT_LIST!$H$6:$H$1000,$F1464))</f>
        <v/>
      </c>
      <c r="F1464" t="str" cm="1">
        <f t="array" ref="F1464">IFERROR(
  SMALL(
    IF(
      (TRIM(UPPER(CUT_LIST!$F$6:$F$1000))="YES")*(N(CUT_LIST!$G$6:$G$1000)&gt;0),
      ROW(CUT_LIST!$F$6:$F$1000)-ROW(CUT_LIST!$F$6)+1
    ),
    ROWS($F$7:F1464)
  ),
"")</f>
        <v/>
      </c>
    </row>
    <row r="1465" spans="1:6">
      <c r="A1465" t="str" cm="1">
        <f t="array" ref="A1465">IF($F1465="","",INDEX(CUT_LIST!$A$6:$A$1000,$F1465))</f>
        <v/>
      </c>
      <c r="B1465" t="str" cm="1">
        <f t="array" ref="B1465">IF($F1465="","",INDEX(CUT_LIST!$B$6:$B$1000,$F1465))</f>
        <v/>
      </c>
      <c r="C1465" t="str" cm="1">
        <f t="array" ref="C1465">IF($F1465="","",INDEX(CUT_LIST!$C$6:$C$1000,$F1465))</f>
        <v/>
      </c>
      <c r="D1465" t="str">
        <f>IF($F1465="","",
  MIN(
    INDEX(CUT_LIST!$D$6:$D$1000,$F1465),
    N(INDEX(CUT_LIST!$G$6:$G$1000,$F1465))
  )
)</f>
        <v/>
      </c>
      <c r="E1465" t="str" cm="1">
        <f t="array" ref="E1465">IF($F1465="","",INDEX(CUT_LIST!$H$6:$H$1000,$F1465))</f>
        <v/>
      </c>
      <c r="F1465" t="str" cm="1">
        <f t="array" ref="F1465">IFERROR(
  SMALL(
    IF(
      (TRIM(UPPER(CUT_LIST!$F$6:$F$1000))="YES")*(N(CUT_LIST!$G$6:$G$1000)&gt;0),
      ROW(CUT_LIST!$F$6:$F$1000)-ROW(CUT_LIST!$F$6)+1
    ),
    ROWS($F$7:F1465)
  ),
"")</f>
        <v/>
      </c>
    </row>
    <row r="1466" spans="1:6">
      <c r="A1466" t="str" cm="1">
        <f t="array" ref="A1466">IF($F1466="","",INDEX(CUT_LIST!$A$6:$A$1000,$F1466))</f>
        <v/>
      </c>
      <c r="B1466" t="str" cm="1">
        <f t="array" ref="B1466">IF($F1466="","",INDEX(CUT_LIST!$B$6:$B$1000,$F1466))</f>
        <v/>
      </c>
      <c r="C1466" t="str" cm="1">
        <f t="array" ref="C1466">IF($F1466="","",INDEX(CUT_LIST!$C$6:$C$1000,$F1466))</f>
        <v/>
      </c>
      <c r="D1466" t="str">
        <f>IF($F1466="","",
  MIN(
    INDEX(CUT_LIST!$D$6:$D$1000,$F1466),
    N(INDEX(CUT_LIST!$G$6:$G$1000,$F1466))
  )
)</f>
        <v/>
      </c>
      <c r="E1466" t="str" cm="1">
        <f t="array" ref="E1466">IF($F1466="","",INDEX(CUT_LIST!$H$6:$H$1000,$F1466))</f>
        <v/>
      </c>
      <c r="F1466" t="str" cm="1">
        <f t="array" ref="F1466">IFERROR(
  SMALL(
    IF(
      (TRIM(UPPER(CUT_LIST!$F$6:$F$1000))="YES")*(N(CUT_LIST!$G$6:$G$1000)&gt;0),
      ROW(CUT_LIST!$F$6:$F$1000)-ROW(CUT_LIST!$F$6)+1
    ),
    ROWS($F$7:F1466)
  ),
"")</f>
        <v/>
      </c>
    </row>
    <row r="1467" spans="1:6">
      <c r="A1467" t="str" cm="1">
        <f t="array" ref="A1467">IF($F1467="","",INDEX(CUT_LIST!$A$6:$A$1000,$F1467))</f>
        <v/>
      </c>
      <c r="B1467" t="str" cm="1">
        <f t="array" ref="B1467">IF($F1467="","",INDEX(CUT_LIST!$B$6:$B$1000,$F1467))</f>
        <v/>
      </c>
      <c r="C1467" t="str" cm="1">
        <f t="array" ref="C1467">IF($F1467="","",INDEX(CUT_LIST!$C$6:$C$1000,$F1467))</f>
        <v/>
      </c>
      <c r="D1467" t="str">
        <f>IF($F1467="","",
  MIN(
    INDEX(CUT_LIST!$D$6:$D$1000,$F1467),
    N(INDEX(CUT_LIST!$G$6:$G$1000,$F1467))
  )
)</f>
        <v/>
      </c>
      <c r="E1467" t="str" cm="1">
        <f t="array" ref="E1467">IF($F1467="","",INDEX(CUT_LIST!$H$6:$H$1000,$F1467))</f>
        <v/>
      </c>
      <c r="F1467" t="str" cm="1">
        <f t="array" ref="F1467">IFERROR(
  SMALL(
    IF(
      (TRIM(UPPER(CUT_LIST!$F$6:$F$1000))="YES")*(N(CUT_LIST!$G$6:$G$1000)&gt;0),
      ROW(CUT_LIST!$F$6:$F$1000)-ROW(CUT_LIST!$F$6)+1
    ),
    ROWS($F$7:F1467)
  ),
"")</f>
        <v/>
      </c>
    </row>
    <row r="1468" spans="1:6">
      <c r="A1468" t="str" cm="1">
        <f t="array" ref="A1468">IF($F1468="","",INDEX(CUT_LIST!$A$6:$A$1000,$F1468))</f>
        <v/>
      </c>
      <c r="B1468" t="str" cm="1">
        <f t="array" ref="B1468">IF($F1468="","",INDEX(CUT_LIST!$B$6:$B$1000,$F1468))</f>
        <v/>
      </c>
      <c r="C1468" t="str" cm="1">
        <f t="array" ref="C1468">IF($F1468="","",INDEX(CUT_LIST!$C$6:$C$1000,$F1468))</f>
        <v/>
      </c>
      <c r="D1468" t="str">
        <f>IF($F1468="","",
  MIN(
    INDEX(CUT_LIST!$D$6:$D$1000,$F1468),
    N(INDEX(CUT_LIST!$G$6:$G$1000,$F1468))
  )
)</f>
        <v/>
      </c>
      <c r="E1468" t="str" cm="1">
        <f t="array" ref="E1468">IF($F1468="","",INDEX(CUT_LIST!$H$6:$H$1000,$F1468))</f>
        <v/>
      </c>
      <c r="F1468" t="str" cm="1">
        <f t="array" ref="F1468">IFERROR(
  SMALL(
    IF(
      (TRIM(UPPER(CUT_LIST!$F$6:$F$1000))="YES")*(N(CUT_LIST!$G$6:$G$1000)&gt;0),
      ROW(CUT_LIST!$F$6:$F$1000)-ROW(CUT_LIST!$F$6)+1
    ),
    ROWS($F$7:F1468)
  ),
"")</f>
        <v/>
      </c>
    </row>
    <row r="1469" spans="1:6">
      <c r="A1469" t="str" cm="1">
        <f t="array" ref="A1469">IF($F1469="","",INDEX(CUT_LIST!$A$6:$A$1000,$F1469))</f>
        <v/>
      </c>
      <c r="B1469" t="str" cm="1">
        <f t="array" ref="B1469">IF($F1469="","",INDEX(CUT_LIST!$B$6:$B$1000,$F1469))</f>
        <v/>
      </c>
      <c r="C1469" t="str" cm="1">
        <f t="array" ref="C1469">IF($F1469="","",INDEX(CUT_LIST!$C$6:$C$1000,$F1469))</f>
        <v/>
      </c>
      <c r="D1469" t="str">
        <f>IF($F1469="","",
  MIN(
    INDEX(CUT_LIST!$D$6:$D$1000,$F1469),
    N(INDEX(CUT_LIST!$G$6:$G$1000,$F1469))
  )
)</f>
        <v/>
      </c>
      <c r="E1469" t="str" cm="1">
        <f t="array" ref="E1469">IF($F1469="","",INDEX(CUT_LIST!$H$6:$H$1000,$F1469))</f>
        <v/>
      </c>
      <c r="F1469" t="str" cm="1">
        <f t="array" ref="F1469">IFERROR(
  SMALL(
    IF(
      (TRIM(UPPER(CUT_LIST!$F$6:$F$1000))="YES")*(N(CUT_LIST!$G$6:$G$1000)&gt;0),
      ROW(CUT_LIST!$F$6:$F$1000)-ROW(CUT_LIST!$F$6)+1
    ),
    ROWS($F$7:F1469)
  ),
"")</f>
        <v/>
      </c>
    </row>
    <row r="1470" spans="1:6">
      <c r="A1470" t="str" cm="1">
        <f t="array" ref="A1470">IF($F1470="","",INDEX(CUT_LIST!$A$6:$A$1000,$F1470))</f>
        <v/>
      </c>
      <c r="B1470" t="str" cm="1">
        <f t="array" ref="B1470">IF($F1470="","",INDEX(CUT_LIST!$B$6:$B$1000,$F1470))</f>
        <v/>
      </c>
      <c r="C1470" t="str" cm="1">
        <f t="array" ref="C1470">IF($F1470="","",INDEX(CUT_LIST!$C$6:$C$1000,$F1470))</f>
        <v/>
      </c>
      <c r="D1470" t="str">
        <f>IF($F1470="","",
  MIN(
    INDEX(CUT_LIST!$D$6:$D$1000,$F1470),
    N(INDEX(CUT_LIST!$G$6:$G$1000,$F1470))
  )
)</f>
        <v/>
      </c>
      <c r="E1470" t="str" cm="1">
        <f t="array" ref="E1470">IF($F1470="","",INDEX(CUT_LIST!$H$6:$H$1000,$F1470))</f>
        <v/>
      </c>
      <c r="F1470" t="str" cm="1">
        <f t="array" ref="F1470">IFERROR(
  SMALL(
    IF(
      (TRIM(UPPER(CUT_LIST!$F$6:$F$1000))="YES")*(N(CUT_LIST!$G$6:$G$1000)&gt;0),
      ROW(CUT_LIST!$F$6:$F$1000)-ROW(CUT_LIST!$F$6)+1
    ),
    ROWS($F$7:F1470)
  ),
"")</f>
        <v/>
      </c>
    </row>
    <row r="1471" spans="1:6">
      <c r="A1471" t="str" cm="1">
        <f t="array" ref="A1471">IF($F1471="","",INDEX(CUT_LIST!$A$6:$A$1000,$F1471))</f>
        <v/>
      </c>
      <c r="B1471" t="str" cm="1">
        <f t="array" ref="B1471">IF($F1471="","",INDEX(CUT_LIST!$B$6:$B$1000,$F1471))</f>
        <v/>
      </c>
      <c r="C1471" t="str" cm="1">
        <f t="array" ref="C1471">IF($F1471="","",INDEX(CUT_LIST!$C$6:$C$1000,$F1471))</f>
        <v/>
      </c>
      <c r="D1471" t="str">
        <f>IF($F1471="","",
  MIN(
    INDEX(CUT_LIST!$D$6:$D$1000,$F1471),
    N(INDEX(CUT_LIST!$G$6:$G$1000,$F1471))
  )
)</f>
        <v/>
      </c>
      <c r="E1471" t="str" cm="1">
        <f t="array" ref="E1471">IF($F1471="","",INDEX(CUT_LIST!$H$6:$H$1000,$F1471))</f>
        <v/>
      </c>
      <c r="F1471" t="str" cm="1">
        <f t="array" ref="F1471">IFERROR(
  SMALL(
    IF(
      (TRIM(UPPER(CUT_LIST!$F$6:$F$1000))="YES")*(N(CUT_LIST!$G$6:$G$1000)&gt;0),
      ROW(CUT_LIST!$F$6:$F$1000)-ROW(CUT_LIST!$F$6)+1
    ),
    ROWS($F$7:F1471)
  ),
"")</f>
        <v/>
      </c>
    </row>
    <row r="1472" spans="1:6">
      <c r="A1472" t="str" cm="1">
        <f t="array" ref="A1472">IF($F1472="","",INDEX(CUT_LIST!$A$6:$A$1000,$F1472))</f>
        <v/>
      </c>
      <c r="B1472" t="str" cm="1">
        <f t="array" ref="B1472">IF($F1472="","",INDEX(CUT_LIST!$B$6:$B$1000,$F1472))</f>
        <v/>
      </c>
      <c r="C1472" t="str" cm="1">
        <f t="array" ref="C1472">IF($F1472="","",INDEX(CUT_LIST!$C$6:$C$1000,$F1472))</f>
        <v/>
      </c>
      <c r="D1472" t="str">
        <f>IF($F1472="","",
  MIN(
    INDEX(CUT_LIST!$D$6:$D$1000,$F1472),
    N(INDEX(CUT_LIST!$G$6:$G$1000,$F1472))
  )
)</f>
        <v/>
      </c>
      <c r="E1472" t="str" cm="1">
        <f t="array" ref="E1472">IF($F1472="","",INDEX(CUT_LIST!$H$6:$H$1000,$F1472))</f>
        <v/>
      </c>
      <c r="F1472" t="str" cm="1">
        <f t="array" ref="F1472">IFERROR(
  SMALL(
    IF(
      (TRIM(UPPER(CUT_LIST!$F$6:$F$1000))="YES")*(N(CUT_LIST!$G$6:$G$1000)&gt;0),
      ROW(CUT_LIST!$F$6:$F$1000)-ROW(CUT_LIST!$F$6)+1
    ),
    ROWS($F$7:F1472)
  ),
"")</f>
        <v/>
      </c>
    </row>
    <row r="1473" spans="1:6">
      <c r="A1473" t="str" cm="1">
        <f t="array" ref="A1473">IF($F1473="","",INDEX(CUT_LIST!$A$6:$A$1000,$F1473))</f>
        <v/>
      </c>
      <c r="B1473" t="str" cm="1">
        <f t="array" ref="B1473">IF($F1473="","",INDEX(CUT_LIST!$B$6:$B$1000,$F1473))</f>
        <v/>
      </c>
      <c r="C1473" t="str" cm="1">
        <f t="array" ref="C1473">IF($F1473="","",INDEX(CUT_LIST!$C$6:$C$1000,$F1473))</f>
        <v/>
      </c>
      <c r="D1473" t="str">
        <f>IF($F1473="","",
  MIN(
    INDEX(CUT_LIST!$D$6:$D$1000,$F1473),
    N(INDEX(CUT_LIST!$G$6:$G$1000,$F1473))
  )
)</f>
        <v/>
      </c>
      <c r="E1473" t="str" cm="1">
        <f t="array" ref="E1473">IF($F1473="","",INDEX(CUT_LIST!$H$6:$H$1000,$F1473))</f>
        <v/>
      </c>
      <c r="F1473" t="str" cm="1">
        <f t="array" ref="F1473">IFERROR(
  SMALL(
    IF(
      (TRIM(UPPER(CUT_LIST!$F$6:$F$1000))="YES")*(N(CUT_LIST!$G$6:$G$1000)&gt;0),
      ROW(CUT_LIST!$F$6:$F$1000)-ROW(CUT_LIST!$F$6)+1
    ),
    ROWS($F$7:F1473)
  ),
"")</f>
        <v/>
      </c>
    </row>
    <row r="1474" spans="1:6">
      <c r="A1474" t="str" cm="1">
        <f t="array" ref="A1474">IF($F1474="","",INDEX(CUT_LIST!$A$6:$A$1000,$F1474))</f>
        <v/>
      </c>
      <c r="B1474" t="str" cm="1">
        <f t="array" ref="B1474">IF($F1474="","",INDEX(CUT_LIST!$B$6:$B$1000,$F1474))</f>
        <v/>
      </c>
      <c r="C1474" t="str" cm="1">
        <f t="array" ref="C1474">IF($F1474="","",INDEX(CUT_LIST!$C$6:$C$1000,$F1474))</f>
        <v/>
      </c>
      <c r="D1474" t="str">
        <f>IF($F1474="","",
  MIN(
    INDEX(CUT_LIST!$D$6:$D$1000,$F1474),
    N(INDEX(CUT_LIST!$G$6:$G$1000,$F1474))
  )
)</f>
        <v/>
      </c>
      <c r="E1474" t="str" cm="1">
        <f t="array" ref="E1474">IF($F1474="","",INDEX(CUT_LIST!$H$6:$H$1000,$F1474))</f>
        <v/>
      </c>
      <c r="F1474" t="str" cm="1">
        <f t="array" ref="F1474">IFERROR(
  SMALL(
    IF(
      (TRIM(UPPER(CUT_LIST!$F$6:$F$1000))="YES")*(N(CUT_LIST!$G$6:$G$1000)&gt;0),
      ROW(CUT_LIST!$F$6:$F$1000)-ROW(CUT_LIST!$F$6)+1
    ),
    ROWS($F$7:F1474)
  ),
"")</f>
        <v/>
      </c>
    </row>
    <row r="1475" spans="1:6">
      <c r="A1475" t="str" cm="1">
        <f t="array" ref="A1475">IF($F1475="","",INDEX(CUT_LIST!$A$6:$A$1000,$F1475))</f>
        <v/>
      </c>
      <c r="B1475" t="str" cm="1">
        <f t="array" ref="B1475">IF($F1475="","",INDEX(CUT_LIST!$B$6:$B$1000,$F1475))</f>
        <v/>
      </c>
      <c r="C1475" t="str" cm="1">
        <f t="array" ref="C1475">IF($F1475="","",INDEX(CUT_LIST!$C$6:$C$1000,$F1475))</f>
        <v/>
      </c>
      <c r="D1475" t="str">
        <f>IF($F1475="","",
  MIN(
    INDEX(CUT_LIST!$D$6:$D$1000,$F1475),
    N(INDEX(CUT_LIST!$G$6:$G$1000,$F1475))
  )
)</f>
        <v/>
      </c>
      <c r="E1475" t="str" cm="1">
        <f t="array" ref="E1475">IF($F1475="","",INDEX(CUT_LIST!$H$6:$H$1000,$F1475))</f>
        <v/>
      </c>
      <c r="F1475" t="str" cm="1">
        <f t="array" ref="F1475">IFERROR(
  SMALL(
    IF(
      (TRIM(UPPER(CUT_LIST!$F$6:$F$1000))="YES")*(N(CUT_LIST!$G$6:$G$1000)&gt;0),
      ROW(CUT_LIST!$F$6:$F$1000)-ROW(CUT_LIST!$F$6)+1
    ),
    ROWS($F$7:F1475)
  ),
"")</f>
        <v/>
      </c>
    </row>
    <row r="1476" spans="1:6">
      <c r="A1476" t="str" cm="1">
        <f t="array" ref="A1476">IF($F1476="","",INDEX(CUT_LIST!$A$6:$A$1000,$F1476))</f>
        <v/>
      </c>
      <c r="B1476" t="str" cm="1">
        <f t="array" ref="B1476">IF($F1476="","",INDEX(CUT_LIST!$B$6:$B$1000,$F1476))</f>
        <v/>
      </c>
      <c r="C1476" t="str" cm="1">
        <f t="array" ref="C1476">IF($F1476="","",INDEX(CUT_LIST!$C$6:$C$1000,$F1476))</f>
        <v/>
      </c>
      <c r="D1476" t="str">
        <f>IF($F1476="","",
  MIN(
    INDEX(CUT_LIST!$D$6:$D$1000,$F1476),
    N(INDEX(CUT_LIST!$G$6:$G$1000,$F1476))
  )
)</f>
        <v/>
      </c>
      <c r="E1476" t="str" cm="1">
        <f t="array" ref="E1476">IF($F1476="","",INDEX(CUT_LIST!$H$6:$H$1000,$F1476))</f>
        <v/>
      </c>
      <c r="F1476" t="str" cm="1">
        <f t="array" ref="F1476">IFERROR(
  SMALL(
    IF(
      (TRIM(UPPER(CUT_LIST!$F$6:$F$1000))="YES")*(N(CUT_LIST!$G$6:$G$1000)&gt;0),
      ROW(CUT_LIST!$F$6:$F$1000)-ROW(CUT_LIST!$F$6)+1
    ),
    ROWS($F$7:F1476)
  ),
"")</f>
        <v/>
      </c>
    </row>
    <row r="1477" spans="1:6">
      <c r="A1477" t="str" cm="1">
        <f t="array" ref="A1477">IF($F1477="","",INDEX(CUT_LIST!$A$6:$A$1000,$F1477))</f>
        <v/>
      </c>
      <c r="B1477" t="str" cm="1">
        <f t="array" ref="B1477">IF($F1477="","",INDEX(CUT_LIST!$B$6:$B$1000,$F1477))</f>
        <v/>
      </c>
      <c r="C1477" t="str" cm="1">
        <f t="array" ref="C1477">IF($F1477="","",INDEX(CUT_LIST!$C$6:$C$1000,$F1477))</f>
        <v/>
      </c>
      <c r="D1477" t="str">
        <f>IF($F1477="","",
  MIN(
    INDEX(CUT_LIST!$D$6:$D$1000,$F1477),
    N(INDEX(CUT_LIST!$G$6:$G$1000,$F1477))
  )
)</f>
        <v/>
      </c>
      <c r="E1477" t="str" cm="1">
        <f t="array" ref="E1477">IF($F1477="","",INDEX(CUT_LIST!$H$6:$H$1000,$F1477))</f>
        <v/>
      </c>
      <c r="F1477" t="str" cm="1">
        <f t="array" ref="F1477">IFERROR(
  SMALL(
    IF(
      (TRIM(UPPER(CUT_LIST!$F$6:$F$1000))="YES")*(N(CUT_LIST!$G$6:$G$1000)&gt;0),
      ROW(CUT_LIST!$F$6:$F$1000)-ROW(CUT_LIST!$F$6)+1
    ),
    ROWS($F$7:F1477)
  ),
"")</f>
        <v/>
      </c>
    </row>
    <row r="1478" spans="1:6">
      <c r="A1478" t="str" cm="1">
        <f t="array" ref="A1478">IF($F1478="","",INDEX(CUT_LIST!$A$6:$A$1000,$F1478))</f>
        <v/>
      </c>
      <c r="B1478" t="str" cm="1">
        <f t="array" ref="B1478">IF($F1478="","",INDEX(CUT_LIST!$B$6:$B$1000,$F1478))</f>
        <v/>
      </c>
      <c r="C1478" t="str" cm="1">
        <f t="array" ref="C1478">IF($F1478="","",INDEX(CUT_LIST!$C$6:$C$1000,$F1478))</f>
        <v/>
      </c>
      <c r="D1478" t="str">
        <f>IF($F1478="","",
  MIN(
    INDEX(CUT_LIST!$D$6:$D$1000,$F1478),
    N(INDEX(CUT_LIST!$G$6:$G$1000,$F1478))
  )
)</f>
        <v/>
      </c>
      <c r="E1478" t="str" cm="1">
        <f t="array" ref="E1478">IF($F1478="","",INDEX(CUT_LIST!$H$6:$H$1000,$F1478))</f>
        <v/>
      </c>
      <c r="F1478" t="str" cm="1">
        <f t="array" ref="F1478">IFERROR(
  SMALL(
    IF(
      (TRIM(UPPER(CUT_LIST!$F$6:$F$1000))="YES")*(N(CUT_LIST!$G$6:$G$1000)&gt;0),
      ROW(CUT_LIST!$F$6:$F$1000)-ROW(CUT_LIST!$F$6)+1
    ),
    ROWS($F$7:F1478)
  ),
"")</f>
        <v/>
      </c>
    </row>
    <row r="1479" spans="1:6">
      <c r="A1479" t="str" cm="1">
        <f t="array" ref="A1479">IF($F1479="","",INDEX(CUT_LIST!$A$6:$A$1000,$F1479))</f>
        <v/>
      </c>
      <c r="B1479" t="str" cm="1">
        <f t="array" ref="B1479">IF($F1479="","",INDEX(CUT_LIST!$B$6:$B$1000,$F1479))</f>
        <v/>
      </c>
      <c r="C1479" t="str" cm="1">
        <f t="array" ref="C1479">IF($F1479="","",INDEX(CUT_LIST!$C$6:$C$1000,$F1479))</f>
        <v/>
      </c>
      <c r="D1479" t="str">
        <f>IF($F1479="","",
  MIN(
    INDEX(CUT_LIST!$D$6:$D$1000,$F1479),
    N(INDEX(CUT_LIST!$G$6:$G$1000,$F1479))
  )
)</f>
        <v/>
      </c>
      <c r="E1479" t="str" cm="1">
        <f t="array" ref="E1479">IF($F1479="","",INDEX(CUT_LIST!$H$6:$H$1000,$F1479))</f>
        <v/>
      </c>
      <c r="F1479" t="str" cm="1">
        <f t="array" ref="F1479">IFERROR(
  SMALL(
    IF(
      (TRIM(UPPER(CUT_LIST!$F$6:$F$1000))="YES")*(N(CUT_LIST!$G$6:$G$1000)&gt;0),
      ROW(CUT_LIST!$F$6:$F$1000)-ROW(CUT_LIST!$F$6)+1
    ),
    ROWS($F$7:F1479)
  ),
"")</f>
        <v/>
      </c>
    </row>
    <row r="1480" spans="1:6">
      <c r="A1480" t="str" cm="1">
        <f t="array" ref="A1480">IF($F1480="","",INDEX(CUT_LIST!$A$6:$A$1000,$F1480))</f>
        <v/>
      </c>
      <c r="B1480" t="str" cm="1">
        <f t="array" ref="B1480">IF($F1480="","",INDEX(CUT_LIST!$B$6:$B$1000,$F1480))</f>
        <v/>
      </c>
      <c r="C1480" t="str" cm="1">
        <f t="array" ref="C1480">IF($F1480="","",INDEX(CUT_LIST!$C$6:$C$1000,$F1480))</f>
        <v/>
      </c>
      <c r="D1480" t="str">
        <f>IF($F1480="","",
  MIN(
    INDEX(CUT_LIST!$D$6:$D$1000,$F1480),
    N(INDEX(CUT_LIST!$G$6:$G$1000,$F1480))
  )
)</f>
        <v/>
      </c>
      <c r="E1480" t="str" cm="1">
        <f t="array" ref="E1480">IF($F1480="","",INDEX(CUT_LIST!$H$6:$H$1000,$F1480))</f>
        <v/>
      </c>
      <c r="F1480" t="str" cm="1">
        <f t="array" ref="F1480">IFERROR(
  SMALL(
    IF(
      (TRIM(UPPER(CUT_LIST!$F$6:$F$1000))="YES")*(N(CUT_LIST!$G$6:$G$1000)&gt;0),
      ROW(CUT_LIST!$F$6:$F$1000)-ROW(CUT_LIST!$F$6)+1
    ),
    ROWS($F$7:F1480)
  ),
"")</f>
        <v/>
      </c>
    </row>
    <row r="1481" spans="1:6">
      <c r="A1481" t="str" cm="1">
        <f t="array" ref="A1481">IF($F1481="","",INDEX(CUT_LIST!$A$6:$A$1000,$F1481))</f>
        <v/>
      </c>
      <c r="B1481" t="str" cm="1">
        <f t="array" ref="B1481">IF($F1481="","",INDEX(CUT_LIST!$B$6:$B$1000,$F1481))</f>
        <v/>
      </c>
      <c r="C1481" t="str" cm="1">
        <f t="array" ref="C1481">IF($F1481="","",INDEX(CUT_LIST!$C$6:$C$1000,$F1481))</f>
        <v/>
      </c>
      <c r="D1481" t="str">
        <f>IF($F1481="","",
  MIN(
    INDEX(CUT_LIST!$D$6:$D$1000,$F1481),
    N(INDEX(CUT_LIST!$G$6:$G$1000,$F1481))
  )
)</f>
        <v/>
      </c>
      <c r="E1481" t="str" cm="1">
        <f t="array" ref="E1481">IF($F1481="","",INDEX(CUT_LIST!$H$6:$H$1000,$F1481))</f>
        <v/>
      </c>
      <c r="F1481" t="str" cm="1">
        <f t="array" ref="F1481">IFERROR(
  SMALL(
    IF(
      (TRIM(UPPER(CUT_LIST!$F$6:$F$1000))="YES")*(N(CUT_LIST!$G$6:$G$1000)&gt;0),
      ROW(CUT_LIST!$F$6:$F$1000)-ROW(CUT_LIST!$F$6)+1
    ),
    ROWS($F$7:F1481)
  ),
"")</f>
        <v/>
      </c>
    </row>
    <row r="1482" spans="1:6">
      <c r="A1482" t="str" cm="1">
        <f t="array" ref="A1482">IF($F1482="","",INDEX(CUT_LIST!$A$6:$A$1000,$F1482))</f>
        <v/>
      </c>
      <c r="B1482" t="str" cm="1">
        <f t="array" ref="B1482">IF($F1482="","",INDEX(CUT_LIST!$B$6:$B$1000,$F1482))</f>
        <v/>
      </c>
      <c r="C1482" t="str" cm="1">
        <f t="array" ref="C1482">IF($F1482="","",INDEX(CUT_LIST!$C$6:$C$1000,$F1482))</f>
        <v/>
      </c>
      <c r="D1482" t="str">
        <f>IF($F1482="","",
  MIN(
    INDEX(CUT_LIST!$D$6:$D$1000,$F1482),
    N(INDEX(CUT_LIST!$G$6:$G$1000,$F1482))
  )
)</f>
        <v/>
      </c>
      <c r="E1482" t="str" cm="1">
        <f t="array" ref="E1482">IF($F1482="","",INDEX(CUT_LIST!$H$6:$H$1000,$F1482))</f>
        <v/>
      </c>
      <c r="F1482" t="str" cm="1">
        <f t="array" ref="F1482">IFERROR(
  SMALL(
    IF(
      (TRIM(UPPER(CUT_LIST!$F$6:$F$1000))="YES")*(N(CUT_LIST!$G$6:$G$1000)&gt;0),
      ROW(CUT_LIST!$F$6:$F$1000)-ROW(CUT_LIST!$F$6)+1
    ),
    ROWS($F$7:F1482)
  ),
"")</f>
        <v/>
      </c>
    </row>
    <row r="1483" spans="1:6">
      <c r="A1483" t="str" cm="1">
        <f t="array" ref="A1483">IF($F1483="","",INDEX(CUT_LIST!$A$6:$A$1000,$F1483))</f>
        <v/>
      </c>
      <c r="B1483" t="str" cm="1">
        <f t="array" ref="B1483">IF($F1483="","",INDEX(CUT_LIST!$B$6:$B$1000,$F1483))</f>
        <v/>
      </c>
      <c r="C1483" t="str" cm="1">
        <f t="array" ref="C1483">IF($F1483="","",INDEX(CUT_LIST!$C$6:$C$1000,$F1483))</f>
        <v/>
      </c>
      <c r="D1483" t="str">
        <f>IF($F1483="","",
  MIN(
    INDEX(CUT_LIST!$D$6:$D$1000,$F1483),
    N(INDEX(CUT_LIST!$G$6:$G$1000,$F1483))
  )
)</f>
        <v/>
      </c>
      <c r="E1483" t="str" cm="1">
        <f t="array" ref="E1483">IF($F1483="","",INDEX(CUT_LIST!$H$6:$H$1000,$F1483))</f>
        <v/>
      </c>
      <c r="F1483" t="str" cm="1">
        <f t="array" ref="F1483">IFERROR(
  SMALL(
    IF(
      (TRIM(UPPER(CUT_LIST!$F$6:$F$1000))="YES")*(N(CUT_LIST!$G$6:$G$1000)&gt;0),
      ROW(CUT_LIST!$F$6:$F$1000)-ROW(CUT_LIST!$F$6)+1
    ),
    ROWS($F$7:F1483)
  ),
"")</f>
        <v/>
      </c>
    </row>
    <row r="1484" spans="1:6">
      <c r="A1484" t="str" cm="1">
        <f t="array" ref="A1484">IF($F1484="","",INDEX(CUT_LIST!$A$6:$A$1000,$F1484))</f>
        <v/>
      </c>
      <c r="B1484" t="str" cm="1">
        <f t="array" ref="B1484">IF($F1484="","",INDEX(CUT_LIST!$B$6:$B$1000,$F1484))</f>
        <v/>
      </c>
      <c r="C1484" t="str" cm="1">
        <f t="array" ref="C1484">IF($F1484="","",INDEX(CUT_LIST!$C$6:$C$1000,$F1484))</f>
        <v/>
      </c>
      <c r="D1484" t="str">
        <f>IF($F1484="","",
  MIN(
    INDEX(CUT_LIST!$D$6:$D$1000,$F1484),
    N(INDEX(CUT_LIST!$G$6:$G$1000,$F1484))
  )
)</f>
        <v/>
      </c>
      <c r="E1484" t="str" cm="1">
        <f t="array" ref="E1484">IF($F1484="","",INDEX(CUT_LIST!$H$6:$H$1000,$F1484))</f>
        <v/>
      </c>
      <c r="F1484" t="str" cm="1">
        <f t="array" ref="F1484">IFERROR(
  SMALL(
    IF(
      (TRIM(UPPER(CUT_LIST!$F$6:$F$1000))="YES")*(N(CUT_LIST!$G$6:$G$1000)&gt;0),
      ROW(CUT_LIST!$F$6:$F$1000)-ROW(CUT_LIST!$F$6)+1
    ),
    ROWS($F$7:F1484)
  ),
"")</f>
        <v/>
      </c>
    </row>
    <row r="1485" spans="1:6">
      <c r="A1485" t="str" cm="1">
        <f t="array" ref="A1485">IF($F1485="","",INDEX(CUT_LIST!$A$6:$A$1000,$F1485))</f>
        <v/>
      </c>
      <c r="B1485" t="str" cm="1">
        <f t="array" ref="B1485">IF($F1485="","",INDEX(CUT_LIST!$B$6:$B$1000,$F1485))</f>
        <v/>
      </c>
      <c r="C1485" t="str" cm="1">
        <f t="array" ref="C1485">IF($F1485="","",INDEX(CUT_LIST!$C$6:$C$1000,$F1485))</f>
        <v/>
      </c>
      <c r="D1485" t="str">
        <f>IF($F1485="","",
  MIN(
    INDEX(CUT_LIST!$D$6:$D$1000,$F1485),
    N(INDEX(CUT_LIST!$G$6:$G$1000,$F1485))
  )
)</f>
        <v/>
      </c>
      <c r="E1485" t="str" cm="1">
        <f t="array" ref="E1485">IF($F1485="","",INDEX(CUT_LIST!$H$6:$H$1000,$F1485))</f>
        <v/>
      </c>
      <c r="F1485" t="str" cm="1">
        <f t="array" ref="F1485">IFERROR(
  SMALL(
    IF(
      (TRIM(UPPER(CUT_LIST!$F$6:$F$1000))="YES")*(N(CUT_LIST!$G$6:$G$1000)&gt;0),
      ROW(CUT_LIST!$F$6:$F$1000)-ROW(CUT_LIST!$F$6)+1
    ),
    ROWS($F$7:F1485)
  ),
"")</f>
        <v/>
      </c>
    </row>
    <row r="1486" spans="1:6">
      <c r="A1486" t="str" cm="1">
        <f t="array" ref="A1486">IF($F1486="","",INDEX(CUT_LIST!$A$6:$A$1000,$F1486))</f>
        <v/>
      </c>
      <c r="B1486" t="str" cm="1">
        <f t="array" ref="B1486">IF($F1486="","",INDEX(CUT_LIST!$B$6:$B$1000,$F1486))</f>
        <v/>
      </c>
      <c r="C1486" t="str" cm="1">
        <f t="array" ref="C1486">IF($F1486="","",INDEX(CUT_LIST!$C$6:$C$1000,$F1486))</f>
        <v/>
      </c>
      <c r="D1486" t="str">
        <f>IF($F1486="","",
  MIN(
    INDEX(CUT_LIST!$D$6:$D$1000,$F1486),
    N(INDEX(CUT_LIST!$G$6:$G$1000,$F1486))
  )
)</f>
        <v/>
      </c>
      <c r="E1486" t="str" cm="1">
        <f t="array" ref="E1486">IF($F1486="","",INDEX(CUT_LIST!$H$6:$H$1000,$F1486))</f>
        <v/>
      </c>
      <c r="F1486" t="str" cm="1">
        <f t="array" ref="F1486">IFERROR(
  SMALL(
    IF(
      (TRIM(UPPER(CUT_LIST!$F$6:$F$1000))="YES")*(N(CUT_LIST!$G$6:$G$1000)&gt;0),
      ROW(CUT_LIST!$F$6:$F$1000)-ROW(CUT_LIST!$F$6)+1
    ),
    ROWS($F$7:F1486)
  ),
"")</f>
        <v/>
      </c>
    </row>
    <row r="1487" spans="1:6">
      <c r="A1487" t="str" cm="1">
        <f t="array" ref="A1487">IF($F1487="","",INDEX(CUT_LIST!$A$6:$A$1000,$F1487))</f>
        <v/>
      </c>
      <c r="B1487" t="str" cm="1">
        <f t="array" ref="B1487">IF($F1487="","",INDEX(CUT_LIST!$B$6:$B$1000,$F1487))</f>
        <v/>
      </c>
      <c r="C1487" t="str" cm="1">
        <f t="array" ref="C1487">IF($F1487="","",INDEX(CUT_LIST!$C$6:$C$1000,$F1487))</f>
        <v/>
      </c>
      <c r="D1487" t="str">
        <f>IF($F1487="","",
  MIN(
    INDEX(CUT_LIST!$D$6:$D$1000,$F1487),
    N(INDEX(CUT_LIST!$G$6:$G$1000,$F1487))
  )
)</f>
        <v/>
      </c>
      <c r="E1487" t="str" cm="1">
        <f t="array" ref="E1487">IF($F1487="","",INDEX(CUT_LIST!$H$6:$H$1000,$F1487))</f>
        <v/>
      </c>
      <c r="F1487" t="str" cm="1">
        <f t="array" ref="F1487">IFERROR(
  SMALL(
    IF(
      (TRIM(UPPER(CUT_LIST!$F$6:$F$1000))="YES")*(N(CUT_LIST!$G$6:$G$1000)&gt;0),
      ROW(CUT_LIST!$F$6:$F$1000)-ROW(CUT_LIST!$F$6)+1
    ),
    ROWS($F$7:F1487)
  ),
"")</f>
        <v/>
      </c>
    </row>
    <row r="1488" spans="1:6">
      <c r="A1488" t="str" cm="1">
        <f t="array" ref="A1488">IF($F1488="","",INDEX(CUT_LIST!$A$6:$A$1000,$F1488))</f>
        <v/>
      </c>
      <c r="B1488" t="str" cm="1">
        <f t="array" ref="B1488">IF($F1488="","",INDEX(CUT_LIST!$B$6:$B$1000,$F1488))</f>
        <v/>
      </c>
      <c r="C1488" t="str" cm="1">
        <f t="array" ref="C1488">IF($F1488="","",INDEX(CUT_LIST!$C$6:$C$1000,$F1488))</f>
        <v/>
      </c>
      <c r="D1488" t="str">
        <f>IF($F1488="","",
  MIN(
    INDEX(CUT_LIST!$D$6:$D$1000,$F1488),
    N(INDEX(CUT_LIST!$G$6:$G$1000,$F1488))
  )
)</f>
        <v/>
      </c>
      <c r="E1488" t="str" cm="1">
        <f t="array" ref="E1488">IF($F1488="","",INDEX(CUT_LIST!$H$6:$H$1000,$F1488))</f>
        <v/>
      </c>
      <c r="F1488" t="str" cm="1">
        <f t="array" ref="F1488">IFERROR(
  SMALL(
    IF(
      (TRIM(UPPER(CUT_LIST!$F$6:$F$1000))="YES")*(N(CUT_LIST!$G$6:$G$1000)&gt;0),
      ROW(CUT_LIST!$F$6:$F$1000)-ROW(CUT_LIST!$F$6)+1
    ),
    ROWS($F$7:F1488)
  ),
"")</f>
        <v/>
      </c>
    </row>
    <row r="1489" spans="1:6">
      <c r="A1489" t="str" cm="1">
        <f t="array" ref="A1489">IF($F1489="","",INDEX(CUT_LIST!$A$6:$A$1000,$F1489))</f>
        <v/>
      </c>
      <c r="B1489" t="str" cm="1">
        <f t="array" ref="B1489">IF($F1489="","",INDEX(CUT_LIST!$B$6:$B$1000,$F1489))</f>
        <v/>
      </c>
      <c r="C1489" t="str" cm="1">
        <f t="array" ref="C1489">IF($F1489="","",INDEX(CUT_LIST!$C$6:$C$1000,$F1489))</f>
        <v/>
      </c>
      <c r="D1489" t="str">
        <f>IF($F1489="","",
  MIN(
    INDEX(CUT_LIST!$D$6:$D$1000,$F1489),
    N(INDEX(CUT_LIST!$G$6:$G$1000,$F1489))
  )
)</f>
        <v/>
      </c>
      <c r="E1489" t="str" cm="1">
        <f t="array" ref="E1489">IF($F1489="","",INDEX(CUT_LIST!$H$6:$H$1000,$F1489))</f>
        <v/>
      </c>
      <c r="F1489" t="str" cm="1">
        <f t="array" ref="F1489">IFERROR(
  SMALL(
    IF(
      (TRIM(UPPER(CUT_LIST!$F$6:$F$1000))="YES")*(N(CUT_LIST!$G$6:$G$1000)&gt;0),
      ROW(CUT_LIST!$F$6:$F$1000)-ROW(CUT_LIST!$F$6)+1
    ),
    ROWS($F$7:F1489)
  ),
"")</f>
        <v/>
      </c>
    </row>
    <row r="1490" spans="1:6">
      <c r="A1490" t="str" cm="1">
        <f t="array" ref="A1490">IF($F1490="","",INDEX(CUT_LIST!$A$6:$A$1000,$F1490))</f>
        <v/>
      </c>
      <c r="B1490" t="str" cm="1">
        <f t="array" ref="B1490">IF($F1490="","",INDEX(CUT_LIST!$B$6:$B$1000,$F1490))</f>
        <v/>
      </c>
      <c r="C1490" t="str" cm="1">
        <f t="array" ref="C1490">IF($F1490="","",INDEX(CUT_LIST!$C$6:$C$1000,$F1490))</f>
        <v/>
      </c>
      <c r="D1490" t="str">
        <f>IF($F1490="","",
  MIN(
    INDEX(CUT_LIST!$D$6:$D$1000,$F1490),
    N(INDEX(CUT_LIST!$G$6:$G$1000,$F1490))
  )
)</f>
        <v/>
      </c>
      <c r="E1490" t="str" cm="1">
        <f t="array" ref="E1490">IF($F1490="","",INDEX(CUT_LIST!$H$6:$H$1000,$F1490))</f>
        <v/>
      </c>
      <c r="F1490" t="str" cm="1">
        <f t="array" ref="F1490">IFERROR(
  SMALL(
    IF(
      (TRIM(UPPER(CUT_LIST!$F$6:$F$1000))="YES")*(N(CUT_LIST!$G$6:$G$1000)&gt;0),
      ROW(CUT_LIST!$F$6:$F$1000)-ROW(CUT_LIST!$F$6)+1
    ),
    ROWS($F$7:F1490)
  ),
"")</f>
        <v/>
      </c>
    </row>
    <row r="1491" spans="1:6">
      <c r="A1491" t="str" cm="1">
        <f t="array" ref="A1491">IF($F1491="","",INDEX(CUT_LIST!$A$6:$A$1000,$F1491))</f>
        <v/>
      </c>
      <c r="B1491" t="str" cm="1">
        <f t="array" ref="B1491">IF($F1491="","",INDEX(CUT_LIST!$B$6:$B$1000,$F1491))</f>
        <v/>
      </c>
      <c r="C1491" t="str" cm="1">
        <f t="array" ref="C1491">IF($F1491="","",INDEX(CUT_LIST!$C$6:$C$1000,$F1491))</f>
        <v/>
      </c>
      <c r="D1491" t="str">
        <f>IF($F1491="","",
  MIN(
    INDEX(CUT_LIST!$D$6:$D$1000,$F1491),
    N(INDEX(CUT_LIST!$G$6:$G$1000,$F1491))
  )
)</f>
        <v/>
      </c>
      <c r="E1491" t="str" cm="1">
        <f t="array" ref="E1491">IF($F1491="","",INDEX(CUT_LIST!$H$6:$H$1000,$F1491))</f>
        <v/>
      </c>
      <c r="F1491" t="str" cm="1">
        <f t="array" ref="F1491">IFERROR(
  SMALL(
    IF(
      (TRIM(UPPER(CUT_LIST!$F$6:$F$1000))="YES")*(N(CUT_LIST!$G$6:$G$1000)&gt;0),
      ROW(CUT_LIST!$F$6:$F$1000)-ROW(CUT_LIST!$F$6)+1
    ),
    ROWS($F$7:F1491)
  ),
"")</f>
        <v/>
      </c>
    </row>
    <row r="1492" spans="1:6">
      <c r="A1492" t="str" cm="1">
        <f t="array" ref="A1492">IF($F1492="","",INDEX(CUT_LIST!$A$6:$A$1000,$F1492))</f>
        <v/>
      </c>
      <c r="B1492" t="str" cm="1">
        <f t="array" ref="B1492">IF($F1492="","",INDEX(CUT_LIST!$B$6:$B$1000,$F1492))</f>
        <v/>
      </c>
      <c r="C1492" t="str" cm="1">
        <f t="array" ref="C1492">IF($F1492="","",INDEX(CUT_LIST!$C$6:$C$1000,$F1492))</f>
        <v/>
      </c>
      <c r="D1492" t="str">
        <f>IF($F1492="","",
  MIN(
    INDEX(CUT_LIST!$D$6:$D$1000,$F1492),
    N(INDEX(CUT_LIST!$G$6:$G$1000,$F1492))
  )
)</f>
        <v/>
      </c>
      <c r="E1492" t="str" cm="1">
        <f t="array" ref="E1492">IF($F1492="","",INDEX(CUT_LIST!$H$6:$H$1000,$F1492))</f>
        <v/>
      </c>
      <c r="F1492" t="str" cm="1">
        <f t="array" ref="F1492">IFERROR(
  SMALL(
    IF(
      (TRIM(UPPER(CUT_LIST!$F$6:$F$1000))="YES")*(N(CUT_LIST!$G$6:$G$1000)&gt;0),
      ROW(CUT_LIST!$F$6:$F$1000)-ROW(CUT_LIST!$F$6)+1
    ),
    ROWS($F$7:F1492)
  ),
"")</f>
        <v/>
      </c>
    </row>
    <row r="1493" spans="1:6">
      <c r="A1493" t="str" cm="1">
        <f t="array" ref="A1493">IF($F1493="","",INDEX(CUT_LIST!$A$6:$A$1000,$F1493))</f>
        <v/>
      </c>
      <c r="B1493" t="str" cm="1">
        <f t="array" ref="B1493">IF($F1493="","",INDEX(CUT_LIST!$B$6:$B$1000,$F1493))</f>
        <v/>
      </c>
      <c r="C1493" t="str" cm="1">
        <f t="array" ref="C1493">IF($F1493="","",INDEX(CUT_LIST!$C$6:$C$1000,$F1493))</f>
        <v/>
      </c>
      <c r="D1493" t="str">
        <f>IF($F1493="","",
  MIN(
    INDEX(CUT_LIST!$D$6:$D$1000,$F1493),
    N(INDEX(CUT_LIST!$G$6:$G$1000,$F1493))
  )
)</f>
        <v/>
      </c>
      <c r="E1493" t="str" cm="1">
        <f t="array" ref="E1493">IF($F1493="","",INDEX(CUT_LIST!$H$6:$H$1000,$F1493))</f>
        <v/>
      </c>
      <c r="F1493" t="str" cm="1">
        <f t="array" ref="F1493">IFERROR(
  SMALL(
    IF(
      (TRIM(UPPER(CUT_LIST!$F$6:$F$1000))="YES")*(N(CUT_LIST!$G$6:$G$1000)&gt;0),
      ROW(CUT_LIST!$F$6:$F$1000)-ROW(CUT_LIST!$F$6)+1
    ),
    ROWS($F$7:F1493)
  ),
"")</f>
        <v/>
      </c>
    </row>
    <row r="1494" spans="1:6">
      <c r="A1494" t="str" cm="1">
        <f t="array" ref="A1494">IF($F1494="","",INDEX(CUT_LIST!$A$6:$A$1000,$F1494))</f>
        <v/>
      </c>
      <c r="B1494" t="str" cm="1">
        <f t="array" ref="B1494">IF($F1494="","",INDEX(CUT_LIST!$B$6:$B$1000,$F1494))</f>
        <v/>
      </c>
      <c r="C1494" t="str" cm="1">
        <f t="array" ref="C1494">IF($F1494="","",INDEX(CUT_LIST!$C$6:$C$1000,$F1494))</f>
        <v/>
      </c>
      <c r="D1494" t="str">
        <f>IF($F1494="","",
  MIN(
    INDEX(CUT_LIST!$D$6:$D$1000,$F1494),
    N(INDEX(CUT_LIST!$G$6:$G$1000,$F1494))
  )
)</f>
        <v/>
      </c>
      <c r="E1494" t="str" cm="1">
        <f t="array" ref="E1494">IF($F1494="","",INDEX(CUT_LIST!$H$6:$H$1000,$F1494))</f>
        <v/>
      </c>
      <c r="F1494" t="str" cm="1">
        <f t="array" ref="F1494">IFERROR(
  SMALL(
    IF(
      (TRIM(UPPER(CUT_LIST!$F$6:$F$1000))="YES")*(N(CUT_LIST!$G$6:$G$1000)&gt;0),
      ROW(CUT_LIST!$F$6:$F$1000)-ROW(CUT_LIST!$F$6)+1
    ),
    ROWS($F$7:F1494)
  ),
"")</f>
        <v/>
      </c>
    </row>
    <row r="1495" spans="1:6">
      <c r="A1495" t="str" cm="1">
        <f t="array" ref="A1495">IF($F1495="","",INDEX(CUT_LIST!$A$6:$A$1000,$F1495))</f>
        <v/>
      </c>
      <c r="B1495" t="str" cm="1">
        <f t="array" ref="B1495">IF($F1495="","",INDEX(CUT_LIST!$B$6:$B$1000,$F1495))</f>
        <v/>
      </c>
      <c r="C1495" t="str" cm="1">
        <f t="array" ref="C1495">IF($F1495="","",INDEX(CUT_LIST!$C$6:$C$1000,$F1495))</f>
        <v/>
      </c>
      <c r="D1495" t="str">
        <f>IF($F1495="","",
  MIN(
    INDEX(CUT_LIST!$D$6:$D$1000,$F1495),
    N(INDEX(CUT_LIST!$G$6:$G$1000,$F1495))
  )
)</f>
        <v/>
      </c>
      <c r="E1495" t="str" cm="1">
        <f t="array" ref="E1495">IF($F1495="","",INDEX(CUT_LIST!$H$6:$H$1000,$F1495))</f>
        <v/>
      </c>
      <c r="F1495" t="str" cm="1">
        <f t="array" ref="F1495">IFERROR(
  SMALL(
    IF(
      (TRIM(UPPER(CUT_LIST!$F$6:$F$1000))="YES")*(N(CUT_LIST!$G$6:$G$1000)&gt;0),
      ROW(CUT_LIST!$F$6:$F$1000)-ROW(CUT_LIST!$F$6)+1
    ),
    ROWS($F$7:F1495)
  ),
"")</f>
        <v/>
      </c>
    </row>
    <row r="1496" spans="1:6">
      <c r="A1496" t="str" cm="1">
        <f t="array" ref="A1496">IF($F1496="","",INDEX(CUT_LIST!$A$6:$A$1000,$F1496))</f>
        <v/>
      </c>
      <c r="B1496" t="str" cm="1">
        <f t="array" ref="B1496">IF($F1496="","",INDEX(CUT_LIST!$B$6:$B$1000,$F1496))</f>
        <v/>
      </c>
      <c r="C1496" t="str" cm="1">
        <f t="array" ref="C1496">IF($F1496="","",INDEX(CUT_LIST!$C$6:$C$1000,$F1496))</f>
        <v/>
      </c>
      <c r="D1496" t="str">
        <f>IF($F1496="","",
  MIN(
    INDEX(CUT_LIST!$D$6:$D$1000,$F1496),
    N(INDEX(CUT_LIST!$G$6:$G$1000,$F1496))
  )
)</f>
        <v/>
      </c>
      <c r="E1496" t="str" cm="1">
        <f t="array" ref="E1496">IF($F1496="","",INDEX(CUT_LIST!$H$6:$H$1000,$F1496))</f>
        <v/>
      </c>
      <c r="F1496" t="str" cm="1">
        <f t="array" ref="F1496">IFERROR(
  SMALL(
    IF(
      (TRIM(UPPER(CUT_LIST!$F$6:$F$1000))="YES")*(N(CUT_LIST!$G$6:$G$1000)&gt;0),
      ROW(CUT_LIST!$F$6:$F$1000)-ROW(CUT_LIST!$F$6)+1
    ),
    ROWS($F$7:F1496)
  ),
"")</f>
        <v/>
      </c>
    </row>
    <row r="1497" spans="1:6">
      <c r="A1497" t="str" cm="1">
        <f t="array" ref="A1497">IF($F1497="","",INDEX(CUT_LIST!$A$6:$A$1000,$F1497))</f>
        <v/>
      </c>
      <c r="B1497" t="str" cm="1">
        <f t="array" ref="B1497">IF($F1497="","",INDEX(CUT_LIST!$B$6:$B$1000,$F1497))</f>
        <v/>
      </c>
      <c r="C1497" t="str" cm="1">
        <f t="array" ref="C1497">IF($F1497="","",INDEX(CUT_LIST!$C$6:$C$1000,$F1497))</f>
        <v/>
      </c>
      <c r="D1497" t="str">
        <f>IF($F1497="","",
  MIN(
    INDEX(CUT_LIST!$D$6:$D$1000,$F1497),
    N(INDEX(CUT_LIST!$G$6:$G$1000,$F1497))
  )
)</f>
        <v/>
      </c>
      <c r="E1497" t="str" cm="1">
        <f t="array" ref="E1497">IF($F1497="","",INDEX(CUT_LIST!$H$6:$H$1000,$F1497))</f>
        <v/>
      </c>
      <c r="F1497" t="str" cm="1">
        <f t="array" ref="F1497">IFERROR(
  SMALL(
    IF(
      (TRIM(UPPER(CUT_LIST!$F$6:$F$1000))="YES")*(N(CUT_LIST!$G$6:$G$1000)&gt;0),
      ROW(CUT_LIST!$F$6:$F$1000)-ROW(CUT_LIST!$F$6)+1
    ),
    ROWS($F$7:F1497)
  ),
"")</f>
        <v/>
      </c>
    </row>
    <row r="1498" spans="1:6">
      <c r="A1498" t="str" cm="1">
        <f t="array" ref="A1498">IF($F1498="","",INDEX(CUT_LIST!$A$6:$A$1000,$F1498))</f>
        <v/>
      </c>
      <c r="B1498" t="str" cm="1">
        <f t="array" ref="B1498">IF($F1498="","",INDEX(CUT_LIST!$B$6:$B$1000,$F1498))</f>
        <v/>
      </c>
      <c r="C1498" t="str" cm="1">
        <f t="array" ref="C1498">IF($F1498="","",INDEX(CUT_LIST!$C$6:$C$1000,$F1498))</f>
        <v/>
      </c>
      <c r="D1498" t="str">
        <f>IF($F1498="","",
  MIN(
    INDEX(CUT_LIST!$D$6:$D$1000,$F1498),
    N(INDEX(CUT_LIST!$G$6:$G$1000,$F1498))
  )
)</f>
        <v/>
      </c>
      <c r="E1498" t="str" cm="1">
        <f t="array" ref="E1498">IF($F1498="","",INDEX(CUT_LIST!$H$6:$H$1000,$F1498))</f>
        <v/>
      </c>
      <c r="F1498" t="str" cm="1">
        <f t="array" ref="F1498">IFERROR(
  SMALL(
    IF(
      (TRIM(UPPER(CUT_LIST!$F$6:$F$1000))="YES")*(N(CUT_LIST!$G$6:$G$1000)&gt;0),
      ROW(CUT_LIST!$F$6:$F$1000)-ROW(CUT_LIST!$F$6)+1
    ),
    ROWS($F$7:F1498)
  ),
"")</f>
        <v/>
      </c>
    </row>
    <row r="1499" spans="1:6">
      <c r="A1499" t="str" cm="1">
        <f t="array" ref="A1499">IF($F1499="","",INDEX(CUT_LIST!$A$6:$A$1000,$F1499))</f>
        <v/>
      </c>
      <c r="B1499" t="str" cm="1">
        <f t="array" ref="B1499">IF($F1499="","",INDEX(CUT_LIST!$B$6:$B$1000,$F1499))</f>
        <v/>
      </c>
      <c r="C1499" t="str" cm="1">
        <f t="array" ref="C1499">IF($F1499="","",INDEX(CUT_LIST!$C$6:$C$1000,$F1499))</f>
        <v/>
      </c>
      <c r="D1499" t="str">
        <f>IF($F1499="","",
  MIN(
    INDEX(CUT_LIST!$D$6:$D$1000,$F1499),
    N(INDEX(CUT_LIST!$G$6:$G$1000,$F1499))
  )
)</f>
        <v/>
      </c>
      <c r="E1499" t="str" cm="1">
        <f t="array" ref="E1499">IF($F1499="","",INDEX(CUT_LIST!$H$6:$H$1000,$F1499))</f>
        <v/>
      </c>
      <c r="F1499" t="str" cm="1">
        <f t="array" ref="F1499">IFERROR(
  SMALL(
    IF(
      (TRIM(UPPER(CUT_LIST!$F$6:$F$1000))="YES")*(N(CUT_LIST!$G$6:$G$1000)&gt;0),
      ROW(CUT_LIST!$F$6:$F$1000)-ROW(CUT_LIST!$F$6)+1
    ),
    ROWS($F$7:F1499)
  ),
"")</f>
        <v/>
      </c>
    </row>
    <row r="1500" spans="1:6">
      <c r="A1500" t="str" cm="1">
        <f t="array" ref="A1500">IF($F1500="","",INDEX(CUT_LIST!$A$6:$A$1000,$F1500))</f>
        <v/>
      </c>
      <c r="B1500" t="str" cm="1">
        <f t="array" ref="B1500">IF($F1500="","",INDEX(CUT_LIST!$B$6:$B$1000,$F1500))</f>
        <v/>
      </c>
      <c r="C1500" t="str" cm="1">
        <f t="array" ref="C1500">IF($F1500="","",INDEX(CUT_LIST!$C$6:$C$1000,$F1500))</f>
        <v/>
      </c>
      <c r="D1500" t="str">
        <f>IF($F1500="","",
  MIN(
    INDEX(CUT_LIST!$D$6:$D$1000,$F1500),
    N(INDEX(CUT_LIST!$G$6:$G$1000,$F1500))
  )
)</f>
        <v/>
      </c>
      <c r="E1500" t="str" cm="1">
        <f t="array" ref="E1500">IF($F1500="","",INDEX(CUT_LIST!$H$6:$H$1000,$F1500))</f>
        <v/>
      </c>
      <c r="F1500" t="str" cm="1">
        <f t="array" ref="F1500">IFERROR(
  SMALL(
    IF(
      (TRIM(UPPER(CUT_LIST!$F$6:$F$1000))="YES")*(N(CUT_LIST!$G$6:$G$1000)&gt;0),
      ROW(CUT_LIST!$F$6:$F$1000)-ROW(CUT_LIST!$F$6)+1
    ),
    ROWS($F$7:F1500)
  ),
"")</f>
        <v/>
      </c>
    </row>
    <row r="1501" spans="1:6">
      <c r="A1501" t="str" cm="1">
        <f t="array" ref="A1501">IF($F1501="","",INDEX(CUT_LIST!$A$6:$A$1000,$F1501))</f>
        <v/>
      </c>
      <c r="B1501" t="str" cm="1">
        <f t="array" ref="B1501">IF($F1501="","",INDEX(CUT_LIST!$B$6:$B$1000,$F1501))</f>
        <v/>
      </c>
      <c r="C1501" t="str" cm="1">
        <f t="array" ref="C1501">IF($F1501="","",INDEX(CUT_LIST!$C$6:$C$1000,$F1501))</f>
        <v/>
      </c>
      <c r="D1501" t="str">
        <f>IF($F1501="","",
  MIN(
    INDEX(CUT_LIST!$D$6:$D$1000,$F1501),
    N(INDEX(CUT_LIST!$G$6:$G$1000,$F1501))
  )
)</f>
        <v/>
      </c>
      <c r="E1501" t="str" cm="1">
        <f t="array" ref="E1501">IF($F1501="","",INDEX(CUT_LIST!$H$6:$H$1000,$F1501))</f>
        <v/>
      </c>
      <c r="F1501" t="str" cm="1">
        <f t="array" ref="F1501">IFERROR(
  SMALL(
    IF(
      (TRIM(UPPER(CUT_LIST!$F$6:$F$1000))="YES")*(N(CUT_LIST!$G$6:$G$1000)&gt;0),
      ROW(CUT_LIST!$F$6:$F$1000)-ROW(CUT_LIST!$F$6)+1
    ),
    ROWS($F$7:F1501)
  ),
"")</f>
        <v/>
      </c>
    </row>
    <row r="1502" spans="1:6">
      <c r="A1502" t="str" cm="1">
        <f t="array" ref="A1502">IF($F1502="","",INDEX(CUT_LIST!$A$6:$A$1000,$F1502))</f>
        <v/>
      </c>
      <c r="B1502" t="str" cm="1">
        <f t="array" ref="B1502">IF($F1502="","",INDEX(CUT_LIST!$B$6:$B$1000,$F1502))</f>
        <v/>
      </c>
      <c r="C1502" t="str" cm="1">
        <f t="array" ref="C1502">IF($F1502="","",INDEX(CUT_LIST!$C$6:$C$1000,$F1502))</f>
        <v/>
      </c>
      <c r="D1502" t="str">
        <f>IF($F1502="","",
  MIN(
    INDEX(CUT_LIST!$D$6:$D$1000,$F1502),
    N(INDEX(CUT_LIST!$G$6:$G$1000,$F1502))
  )
)</f>
        <v/>
      </c>
      <c r="E1502" t="str" cm="1">
        <f t="array" ref="E1502">IF($F1502="","",INDEX(CUT_LIST!$H$6:$H$1000,$F1502))</f>
        <v/>
      </c>
      <c r="F1502" t="str" cm="1">
        <f t="array" ref="F1502">IFERROR(
  SMALL(
    IF(
      (TRIM(UPPER(CUT_LIST!$F$6:$F$1000))="YES")*(N(CUT_LIST!$G$6:$G$1000)&gt;0),
      ROW(CUT_LIST!$F$6:$F$1000)-ROW(CUT_LIST!$F$6)+1
    ),
    ROWS($F$7:F1502)
  ),
"")</f>
        <v/>
      </c>
    </row>
    <row r="1503" spans="1:6">
      <c r="A1503" t="str" cm="1">
        <f t="array" ref="A1503">IF($F1503="","",INDEX(CUT_LIST!$A$6:$A$1000,$F1503))</f>
        <v/>
      </c>
      <c r="B1503" t="str" cm="1">
        <f t="array" ref="B1503">IF($F1503="","",INDEX(CUT_LIST!$B$6:$B$1000,$F1503))</f>
        <v/>
      </c>
      <c r="C1503" t="str" cm="1">
        <f t="array" ref="C1503">IF($F1503="","",INDEX(CUT_LIST!$C$6:$C$1000,$F1503))</f>
        <v/>
      </c>
      <c r="D1503" t="str">
        <f>IF($F1503="","",
  MIN(
    INDEX(CUT_LIST!$D$6:$D$1000,$F1503),
    N(INDEX(CUT_LIST!$G$6:$G$1000,$F1503))
  )
)</f>
        <v/>
      </c>
      <c r="E1503" t="str" cm="1">
        <f t="array" ref="E1503">IF($F1503="","",INDEX(CUT_LIST!$H$6:$H$1000,$F1503))</f>
        <v/>
      </c>
      <c r="F1503" t="str" cm="1">
        <f t="array" ref="F1503">IFERROR(
  SMALL(
    IF(
      (TRIM(UPPER(CUT_LIST!$F$6:$F$1000))="YES")*(N(CUT_LIST!$G$6:$G$1000)&gt;0),
      ROW(CUT_LIST!$F$6:$F$1000)-ROW(CUT_LIST!$F$6)+1
    ),
    ROWS($F$7:F1503)
  ),
"")</f>
        <v/>
      </c>
    </row>
    <row r="1504" spans="1:6">
      <c r="A1504" t="str" cm="1">
        <f t="array" ref="A1504">IF($F1504="","",INDEX(CUT_LIST!$A$6:$A$1000,$F1504))</f>
        <v/>
      </c>
      <c r="B1504" t="str" cm="1">
        <f t="array" ref="B1504">IF($F1504="","",INDEX(CUT_LIST!$B$6:$B$1000,$F1504))</f>
        <v/>
      </c>
      <c r="C1504" t="str" cm="1">
        <f t="array" ref="C1504">IF($F1504="","",INDEX(CUT_LIST!$C$6:$C$1000,$F1504))</f>
        <v/>
      </c>
      <c r="D1504" t="str">
        <f>IF($F1504="","",
  MIN(
    INDEX(CUT_LIST!$D$6:$D$1000,$F1504),
    N(INDEX(CUT_LIST!$G$6:$G$1000,$F1504))
  )
)</f>
        <v/>
      </c>
      <c r="E1504" t="str" cm="1">
        <f t="array" ref="E1504">IF($F1504="","",INDEX(CUT_LIST!$H$6:$H$1000,$F1504))</f>
        <v/>
      </c>
      <c r="F1504" t="str" cm="1">
        <f t="array" ref="F1504">IFERROR(
  SMALL(
    IF(
      (TRIM(UPPER(CUT_LIST!$F$6:$F$1000))="YES")*(N(CUT_LIST!$G$6:$G$1000)&gt;0),
      ROW(CUT_LIST!$F$6:$F$1000)-ROW(CUT_LIST!$F$6)+1
    ),
    ROWS($F$7:F1504)
  ),
"")</f>
        <v/>
      </c>
    </row>
    <row r="1505" spans="1:6">
      <c r="A1505" t="str" cm="1">
        <f t="array" ref="A1505">IF($F1505="","",INDEX(CUT_LIST!$A$6:$A$1000,$F1505))</f>
        <v/>
      </c>
      <c r="B1505" t="str" cm="1">
        <f t="array" ref="B1505">IF($F1505="","",INDEX(CUT_LIST!$B$6:$B$1000,$F1505))</f>
        <v/>
      </c>
      <c r="C1505" t="str" cm="1">
        <f t="array" ref="C1505">IF($F1505="","",INDEX(CUT_LIST!$C$6:$C$1000,$F1505))</f>
        <v/>
      </c>
      <c r="D1505" t="str">
        <f>IF($F1505="","",
  MIN(
    INDEX(CUT_LIST!$D$6:$D$1000,$F1505),
    N(INDEX(CUT_LIST!$G$6:$G$1000,$F1505))
  )
)</f>
        <v/>
      </c>
      <c r="E1505" t="str" cm="1">
        <f t="array" ref="E1505">IF($F1505="","",INDEX(CUT_LIST!$H$6:$H$1000,$F1505))</f>
        <v/>
      </c>
      <c r="F1505" t="str" cm="1">
        <f t="array" ref="F1505">IFERROR(
  SMALL(
    IF(
      (TRIM(UPPER(CUT_LIST!$F$6:$F$1000))="YES")*(N(CUT_LIST!$G$6:$G$1000)&gt;0),
      ROW(CUT_LIST!$F$6:$F$1000)-ROW(CUT_LIST!$F$6)+1
    ),
    ROWS($F$7:F1505)
  ),
"")</f>
        <v/>
      </c>
    </row>
    <row r="1506" spans="1:6">
      <c r="A1506" t="str" cm="1">
        <f t="array" ref="A1506">IF($F1506="","",INDEX(CUT_LIST!$A$6:$A$1000,$F1506))</f>
        <v/>
      </c>
      <c r="B1506" t="str" cm="1">
        <f t="array" ref="B1506">IF($F1506="","",INDEX(CUT_LIST!$B$6:$B$1000,$F1506))</f>
        <v/>
      </c>
      <c r="C1506" t="str" cm="1">
        <f t="array" ref="C1506">IF($F1506="","",INDEX(CUT_LIST!$C$6:$C$1000,$F1506))</f>
        <v/>
      </c>
      <c r="D1506" t="str">
        <f>IF($F1506="","",
  MIN(
    INDEX(CUT_LIST!$D$6:$D$1000,$F1506),
    N(INDEX(CUT_LIST!$G$6:$G$1000,$F1506))
  )
)</f>
        <v/>
      </c>
      <c r="E1506" t="str" cm="1">
        <f t="array" ref="E1506">IF($F1506="","",INDEX(CUT_LIST!$H$6:$H$1000,$F1506))</f>
        <v/>
      </c>
      <c r="F1506" t="str" cm="1">
        <f t="array" ref="F1506">IFERROR(
  SMALL(
    IF(
      (TRIM(UPPER(CUT_LIST!$F$6:$F$1000))="YES")*(N(CUT_LIST!$G$6:$G$1000)&gt;0),
      ROW(CUT_LIST!$F$6:$F$1000)-ROW(CUT_LIST!$F$6)+1
    ),
    ROWS($F$7:F1506)
  ),
"")</f>
        <v/>
      </c>
    </row>
    <row r="1507" spans="1:6">
      <c r="A1507" t="str" cm="1">
        <f t="array" ref="A1507">IF($F1507="","",INDEX(CUT_LIST!$A$6:$A$1000,$F1507))</f>
        <v/>
      </c>
      <c r="B1507" t="str" cm="1">
        <f t="array" ref="B1507">IF($F1507="","",INDEX(CUT_LIST!$B$6:$B$1000,$F1507))</f>
        <v/>
      </c>
      <c r="C1507" t="str" cm="1">
        <f t="array" ref="C1507">IF($F1507="","",INDEX(CUT_LIST!$C$6:$C$1000,$F1507))</f>
        <v/>
      </c>
      <c r="D1507" t="str">
        <f>IF($F1507="","",
  MIN(
    INDEX(CUT_LIST!$D$6:$D$1000,$F1507),
    N(INDEX(CUT_LIST!$G$6:$G$1000,$F1507))
  )
)</f>
        <v/>
      </c>
      <c r="E1507" t="str" cm="1">
        <f t="array" ref="E1507">IF($F1507="","",INDEX(CUT_LIST!$H$6:$H$1000,$F1507))</f>
        <v/>
      </c>
      <c r="F1507" t="str" cm="1">
        <f t="array" ref="F1507">IFERROR(
  SMALL(
    IF(
      (TRIM(UPPER(CUT_LIST!$F$6:$F$1000))="YES")*(N(CUT_LIST!$G$6:$G$1000)&gt;0),
      ROW(CUT_LIST!$F$6:$F$1000)-ROW(CUT_LIST!$F$6)+1
    ),
    ROWS($F$7:F1507)
  ),
"")</f>
        <v/>
      </c>
    </row>
    <row r="1508" spans="1:6">
      <c r="A1508" t="str" cm="1">
        <f t="array" ref="A1508">IF($F1508="","",INDEX(CUT_LIST!$A$6:$A$1000,$F1508))</f>
        <v/>
      </c>
      <c r="B1508" t="str" cm="1">
        <f t="array" ref="B1508">IF($F1508="","",INDEX(CUT_LIST!$B$6:$B$1000,$F1508))</f>
        <v/>
      </c>
      <c r="C1508" t="str" cm="1">
        <f t="array" ref="C1508">IF($F1508="","",INDEX(CUT_LIST!$C$6:$C$1000,$F1508))</f>
        <v/>
      </c>
      <c r="D1508" t="str">
        <f>IF($F1508="","",
  MIN(
    INDEX(CUT_LIST!$D$6:$D$1000,$F1508),
    N(INDEX(CUT_LIST!$G$6:$G$1000,$F1508))
  )
)</f>
        <v/>
      </c>
      <c r="E1508" t="str" cm="1">
        <f t="array" ref="E1508">IF($F1508="","",INDEX(CUT_LIST!$H$6:$H$1000,$F1508))</f>
        <v/>
      </c>
      <c r="F1508" t="str" cm="1">
        <f t="array" ref="F1508">IFERROR(
  SMALL(
    IF(
      (TRIM(UPPER(CUT_LIST!$F$6:$F$1000))="YES")*(N(CUT_LIST!$G$6:$G$1000)&gt;0),
      ROW(CUT_LIST!$F$6:$F$1000)-ROW(CUT_LIST!$F$6)+1
    ),
    ROWS($F$7:F1508)
  ),
"")</f>
        <v/>
      </c>
    </row>
    <row r="1509" spans="1:6">
      <c r="A1509" t="str" cm="1">
        <f t="array" ref="A1509">IF($F1509="","",INDEX(CUT_LIST!$A$6:$A$1000,$F1509))</f>
        <v/>
      </c>
      <c r="B1509" t="str" cm="1">
        <f t="array" ref="B1509">IF($F1509="","",INDEX(CUT_LIST!$B$6:$B$1000,$F1509))</f>
        <v/>
      </c>
      <c r="C1509" t="str" cm="1">
        <f t="array" ref="C1509">IF($F1509="","",INDEX(CUT_LIST!$C$6:$C$1000,$F1509))</f>
        <v/>
      </c>
      <c r="D1509" t="str">
        <f>IF($F1509="","",
  MIN(
    INDEX(CUT_LIST!$D$6:$D$1000,$F1509),
    N(INDEX(CUT_LIST!$G$6:$G$1000,$F1509))
  )
)</f>
        <v/>
      </c>
      <c r="E1509" t="str" cm="1">
        <f t="array" ref="E1509">IF($F1509="","",INDEX(CUT_LIST!$H$6:$H$1000,$F1509))</f>
        <v/>
      </c>
      <c r="F1509" t="str" cm="1">
        <f t="array" ref="F1509">IFERROR(
  SMALL(
    IF(
      (TRIM(UPPER(CUT_LIST!$F$6:$F$1000))="YES")*(N(CUT_LIST!$G$6:$G$1000)&gt;0),
      ROW(CUT_LIST!$F$6:$F$1000)-ROW(CUT_LIST!$F$6)+1
    ),
    ROWS($F$7:F1509)
  ),
"")</f>
        <v/>
      </c>
    </row>
    <row r="1510" spans="1:6">
      <c r="A1510" t="str" cm="1">
        <f t="array" ref="A1510">IF($F1510="","",INDEX(CUT_LIST!$A$6:$A$1000,$F1510))</f>
        <v/>
      </c>
      <c r="B1510" t="str" cm="1">
        <f t="array" ref="B1510">IF($F1510="","",INDEX(CUT_LIST!$B$6:$B$1000,$F1510))</f>
        <v/>
      </c>
      <c r="C1510" t="str" cm="1">
        <f t="array" ref="C1510">IF($F1510="","",INDEX(CUT_LIST!$C$6:$C$1000,$F1510))</f>
        <v/>
      </c>
      <c r="D1510" t="str">
        <f>IF($F1510="","",
  MIN(
    INDEX(CUT_LIST!$D$6:$D$1000,$F1510),
    N(INDEX(CUT_LIST!$G$6:$G$1000,$F1510))
  )
)</f>
        <v/>
      </c>
      <c r="E1510" t="str" cm="1">
        <f t="array" ref="E1510">IF($F1510="","",INDEX(CUT_LIST!$H$6:$H$1000,$F1510))</f>
        <v/>
      </c>
      <c r="F1510" t="str" cm="1">
        <f t="array" ref="F1510">IFERROR(
  SMALL(
    IF(
      (TRIM(UPPER(CUT_LIST!$F$6:$F$1000))="YES")*(N(CUT_LIST!$G$6:$G$1000)&gt;0),
      ROW(CUT_LIST!$F$6:$F$1000)-ROW(CUT_LIST!$F$6)+1
    ),
    ROWS($F$7:F1510)
  ),
"")</f>
        <v/>
      </c>
    </row>
    <row r="1511" spans="1:6">
      <c r="A1511" t="str" cm="1">
        <f t="array" ref="A1511">IF($F1511="","",INDEX(CUT_LIST!$A$6:$A$1000,$F1511))</f>
        <v/>
      </c>
      <c r="B1511" t="str" cm="1">
        <f t="array" ref="B1511">IF($F1511="","",INDEX(CUT_LIST!$B$6:$B$1000,$F1511))</f>
        <v/>
      </c>
      <c r="C1511" t="str" cm="1">
        <f t="array" ref="C1511">IF($F1511="","",INDEX(CUT_LIST!$C$6:$C$1000,$F1511))</f>
        <v/>
      </c>
      <c r="D1511" t="str">
        <f>IF($F1511="","",
  MIN(
    INDEX(CUT_LIST!$D$6:$D$1000,$F1511),
    N(INDEX(CUT_LIST!$G$6:$G$1000,$F1511))
  )
)</f>
        <v/>
      </c>
      <c r="E1511" t="str" cm="1">
        <f t="array" ref="E1511">IF($F1511="","",INDEX(CUT_LIST!$H$6:$H$1000,$F1511))</f>
        <v/>
      </c>
      <c r="F1511" t="str" cm="1">
        <f t="array" ref="F1511">IFERROR(
  SMALL(
    IF(
      (TRIM(UPPER(CUT_LIST!$F$6:$F$1000))="YES")*(N(CUT_LIST!$G$6:$G$1000)&gt;0),
      ROW(CUT_LIST!$F$6:$F$1000)-ROW(CUT_LIST!$F$6)+1
    ),
    ROWS($F$7:F1511)
  ),
"")</f>
        <v/>
      </c>
    </row>
    <row r="1512" spans="1:6">
      <c r="A1512" t="str" cm="1">
        <f t="array" ref="A1512">IF($F1512="","",INDEX(CUT_LIST!$A$6:$A$1000,$F1512))</f>
        <v/>
      </c>
      <c r="B1512" t="str" cm="1">
        <f t="array" ref="B1512">IF($F1512="","",INDEX(CUT_LIST!$B$6:$B$1000,$F1512))</f>
        <v/>
      </c>
      <c r="C1512" t="str" cm="1">
        <f t="array" ref="C1512">IF($F1512="","",INDEX(CUT_LIST!$C$6:$C$1000,$F1512))</f>
        <v/>
      </c>
      <c r="D1512" t="str">
        <f>IF($F1512="","",
  MIN(
    INDEX(CUT_LIST!$D$6:$D$1000,$F1512),
    N(INDEX(CUT_LIST!$G$6:$G$1000,$F1512))
  )
)</f>
        <v/>
      </c>
      <c r="E1512" t="str" cm="1">
        <f t="array" ref="E1512">IF($F1512="","",INDEX(CUT_LIST!$H$6:$H$1000,$F1512))</f>
        <v/>
      </c>
      <c r="F1512" t="str" cm="1">
        <f t="array" ref="F1512">IFERROR(
  SMALL(
    IF(
      (TRIM(UPPER(CUT_LIST!$F$6:$F$1000))="YES")*(N(CUT_LIST!$G$6:$G$1000)&gt;0),
      ROW(CUT_LIST!$F$6:$F$1000)-ROW(CUT_LIST!$F$6)+1
    ),
    ROWS($F$7:F1512)
  ),
"")</f>
        <v/>
      </c>
    </row>
    <row r="1513" spans="1:6">
      <c r="A1513" t="str" cm="1">
        <f t="array" ref="A1513">IF($F1513="","",INDEX(CUT_LIST!$A$6:$A$1000,$F1513))</f>
        <v/>
      </c>
      <c r="B1513" t="str" cm="1">
        <f t="array" ref="B1513">IF($F1513="","",INDEX(CUT_LIST!$B$6:$B$1000,$F1513))</f>
        <v/>
      </c>
      <c r="C1513" t="str" cm="1">
        <f t="array" ref="C1513">IF($F1513="","",INDEX(CUT_LIST!$C$6:$C$1000,$F1513))</f>
        <v/>
      </c>
      <c r="D1513" t="str">
        <f>IF($F1513="","",
  MIN(
    INDEX(CUT_LIST!$D$6:$D$1000,$F1513),
    N(INDEX(CUT_LIST!$G$6:$G$1000,$F1513))
  )
)</f>
        <v/>
      </c>
      <c r="E1513" t="str" cm="1">
        <f t="array" ref="E1513">IF($F1513="","",INDEX(CUT_LIST!$H$6:$H$1000,$F1513))</f>
        <v/>
      </c>
      <c r="F1513" t="str" cm="1">
        <f t="array" ref="F1513">IFERROR(
  SMALL(
    IF(
      (TRIM(UPPER(CUT_LIST!$F$6:$F$1000))="YES")*(N(CUT_LIST!$G$6:$G$1000)&gt;0),
      ROW(CUT_LIST!$F$6:$F$1000)-ROW(CUT_LIST!$F$6)+1
    ),
    ROWS($F$7:F1513)
  ),
"")</f>
        <v/>
      </c>
    </row>
    <row r="1514" spans="1:6">
      <c r="A1514" t="str" cm="1">
        <f t="array" ref="A1514">IF($F1514="","",INDEX(CUT_LIST!$A$6:$A$1000,$F1514))</f>
        <v/>
      </c>
      <c r="B1514" t="str" cm="1">
        <f t="array" ref="B1514">IF($F1514="","",INDEX(CUT_LIST!$B$6:$B$1000,$F1514))</f>
        <v/>
      </c>
      <c r="C1514" t="str" cm="1">
        <f t="array" ref="C1514">IF($F1514="","",INDEX(CUT_LIST!$C$6:$C$1000,$F1514))</f>
        <v/>
      </c>
      <c r="D1514" t="str">
        <f>IF($F1514="","",
  MIN(
    INDEX(CUT_LIST!$D$6:$D$1000,$F1514),
    N(INDEX(CUT_LIST!$G$6:$G$1000,$F1514))
  )
)</f>
        <v/>
      </c>
      <c r="E1514" t="str" cm="1">
        <f t="array" ref="E1514">IF($F1514="","",INDEX(CUT_LIST!$H$6:$H$1000,$F1514))</f>
        <v/>
      </c>
      <c r="F1514" t="str" cm="1">
        <f t="array" ref="F1514">IFERROR(
  SMALL(
    IF(
      (TRIM(UPPER(CUT_LIST!$F$6:$F$1000))="YES")*(N(CUT_LIST!$G$6:$G$1000)&gt;0),
      ROW(CUT_LIST!$F$6:$F$1000)-ROW(CUT_LIST!$F$6)+1
    ),
    ROWS($F$7:F1514)
  ),
"")</f>
        <v/>
      </c>
    </row>
    <row r="1515" spans="1:6">
      <c r="A1515" t="str" cm="1">
        <f t="array" ref="A1515">IF($F1515="","",INDEX(CUT_LIST!$A$6:$A$1000,$F1515))</f>
        <v/>
      </c>
      <c r="B1515" t="str" cm="1">
        <f t="array" ref="B1515">IF($F1515="","",INDEX(CUT_LIST!$B$6:$B$1000,$F1515))</f>
        <v/>
      </c>
      <c r="C1515" t="str" cm="1">
        <f t="array" ref="C1515">IF($F1515="","",INDEX(CUT_LIST!$C$6:$C$1000,$F1515))</f>
        <v/>
      </c>
      <c r="D1515" t="str">
        <f>IF($F1515="","",
  MIN(
    INDEX(CUT_LIST!$D$6:$D$1000,$F1515),
    N(INDEX(CUT_LIST!$G$6:$G$1000,$F1515))
  )
)</f>
        <v/>
      </c>
      <c r="E1515" t="str" cm="1">
        <f t="array" ref="E1515">IF($F1515="","",INDEX(CUT_LIST!$H$6:$H$1000,$F1515))</f>
        <v/>
      </c>
      <c r="F1515" t="str" cm="1">
        <f t="array" ref="F1515">IFERROR(
  SMALL(
    IF(
      (TRIM(UPPER(CUT_LIST!$F$6:$F$1000))="YES")*(N(CUT_LIST!$G$6:$G$1000)&gt;0),
      ROW(CUT_LIST!$F$6:$F$1000)-ROW(CUT_LIST!$F$6)+1
    ),
    ROWS($F$7:F1515)
  ),
"")</f>
        <v/>
      </c>
    </row>
    <row r="1516" spans="1:6">
      <c r="A1516" t="str" cm="1">
        <f t="array" ref="A1516">IF($F1516="","",INDEX(CUT_LIST!$A$6:$A$1000,$F1516))</f>
        <v/>
      </c>
      <c r="B1516" t="str" cm="1">
        <f t="array" ref="B1516">IF($F1516="","",INDEX(CUT_LIST!$B$6:$B$1000,$F1516))</f>
        <v/>
      </c>
      <c r="C1516" t="str" cm="1">
        <f t="array" ref="C1516">IF($F1516="","",INDEX(CUT_LIST!$C$6:$C$1000,$F1516))</f>
        <v/>
      </c>
      <c r="D1516" t="str">
        <f>IF($F1516="","",
  MIN(
    INDEX(CUT_LIST!$D$6:$D$1000,$F1516),
    N(INDEX(CUT_LIST!$G$6:$G$1000,$F1516))
  )
)</f>
        <v/>
      </c>
      <c r="E1516" t="str" cm="1">
        <f t="array" ref="E1516">IF($F1516="","",INDEX(CUT_LIST!$H$6:$H$1000,$F1516))</f>
        <v/>
      </c>
      <c r="F1516" t="str" cm="1">
        <f t="array" ref="F1516">IFERROR(
  SMALL(
    IF(
      (TRIM(UPPER(CUT_LIST!$F$6:$F$1000))="YES")*(N(CUT_LIST!$G$6:$G$1000)&gt;0),
      ROW(CUT_LIST!$F$6:$F$1000)-ROW(CUT_LIST!$F$6)+1
    ),
    ROWS($F$7:F1516)
  ),
"")</f>
        <v/>
      </c>
    </row>
    <row r="1517" spans="1:6">
      <c r="A1517" t="str" cm="1">
        <f t="array" ref="A1517">IF($F1517="","",INDEX(CUT_LIST!$A$6:$A$1000,$F1517))</f>
        <v/>
      </c>
      <c r="B1517" t="str" cm="1">
        <f t="array" ref="B1517">IF($F1517="","",INDEX(CUT_LIST!$B$6:$B$1000,$F1517))</f>
        <v/>
      </c>
      <c r="C1517" t="str" cm="1">
        <f t="array" ref="C1517">IF($F1517="","",INDEX(CUT_LIST!$C$6:$C$1000,$F1517))</f>
        <v/>
      </c>
      <c r="D1517" t="str">
        <f>IF($F1517="","",
  MIN(
    INDEX(CUT_LIST!$D$6:$D$1000,$F1517),
    N(INDEX(CUT_LIST!$G$6:$G$1000,$F1517))
  )
)</f>
        <v/>
      </c>
      <c r="E1517" t="str" cm="1">
        <f t="array" ref="E1517">IF($F1517="","",INDEX(CUT_LIST!$H$6:$H$1000,$F1517))</f>
        <v/>
      </c>
      <c r="F1517" t="str" cm="1">
        <f t="array" ref="F1517">IFERROR(
  SMALL(
    IF(
      (TRIM(UPPER(CUT_LIST!$F$6:$F$1000))="YES")*(N(CUT_LIST!$G$6:$G$1000)&gt;0),
      ROW(CUT_LIST!$F$6:$F$1000)-ROW(CUT_LIST!$F$6)+1
    ),
    ROWS($F$7:F1517)
  ),
"")</f>
        <v/>
      </c>
    </row>
    <row r="1518" spans="1:6">
      <c r="A1518" t="str" cm="1">
        <f t="array" ref="A1518">IF($F1518="","",INDEX(CUT_LIST!$A$6:$A$1000,$F1518))</f>
        <v/>
      </c>
      <c r="B1518" t="str" cm="1">
        <f t="array" ref="B1518">IF($F1518="","",INDEX(CUT_LIST!$B$6:$B$1000,$F1518))</f>
        <v/>
      </c>
      <c r="C1518" t="str" cm="1">
        <f t="array" ref="C1518">IF($F1518="","",INDEX(CUT_LIST!$C$6:$C$1000,$F1518))</f>
        <v/>
      </c>
      <c r="D1518" t="str">
        <f>IF($F1518="","",
  MIN(
    INDEX(CUT_LIST!$D$6:$D$1000,$F1518),
    N(INDEX(CUT_LIST!$G$6:$G$1000,$F1518))
  )
)</f>
        <v/>
      </c>
      <c r="E1518" t="str" cm="1">
        <f t="array" ref="E1518">IF($F1518="","",INDEX(CUT_LIST!$H$6:$H$1000,$F1518))</f>
        <v/>
      </c>
      <c r="F1518" t="str" cm="1">
        <f t="array" ref="F1518">IFERROR(
  SMALL(
    IF(
      (TRIM(UPPER(CUT_LIST!$F$6:$F$1000))="YES")*(N(CUT_LIST!$G$6:$G$1000)&gt;0),
      ROW(CUT_LIST!$F$6:$F$1000)-ROW(CUT_LIST!$F$6)+1
    ),
    ROWS($F$7:F1518)
  ),
"")</f>
        <v/>
      </c>
    </row>
    <row r="1519" spans="1:6">
      <c r="A1519" t="str" cm="1">
        <f t="array" ref="A1519">IF($F1519="","",INDEX(CUT_LIST!$A$6:$A$1000,$F1519))</f>
        <v/>
      </c>
      <c r="B1519" t="str" cm="1">
        <f t="array" ref="B1519">IF($F1519="","",INDEX(CUT_LIST!$B$6:$B$1000,$F1519))</f>
        <v/>
      </c>
      <c r="C1519" t="str" cm="1">
        <f t="array" ref="C1519">IF($F1519="","",INDEX(CUT_LIST!$C$6:$C$1000,$F1519))</f>
        <v/>
      </c>
      <c r="D1519" t="str">
        <f>IF($F1519="","",
  MIN(
    INDEX(CUT_LIST!$D$6:$D$1000,$F1519),
    N(INDEX(CUT_LIST!$G$6:$G$1000,$F1519))
  )
)</f>
        <v/>
      </c>
      <c r="E1519" t="str" cm="1">
        <f t="array" ref="E1519">IF($F1519="","",INDEX(CUT_LIST!$H$6:$H$1000,$F1519))</f>
        <v/>
      </c>
      <c r="F1519" t="str" cm="1">
        <f t="array" ref="F1519">IFERROR(
  SMALL(
    IF(
      (TRIM(UPPER(CUT_LIST!$F$6:$F$1000))="YES")*(N(CUT_LIST!$G$6:$G$1000)&gt;0),
      ROW(CUT_LIST!$F$6:$F$1000)-ROW(CUT_LIST!$F$6)+1
    ),
    ROWS($F$7:F1519)
  ),
"")</f>
        <v/>
      </c>
    </row>
    <row r="1520" spans="1:6">
      <c r="A1520" t="str" cm="1">
        <f t="array" ref="A1520">IF($F1520="","",INDEX(CUT_LIST!$A$6:$A$1000,$F1520))</f>
        <v/>
      </c>
      <c r="B1520" t="str" cm="1">
        <f t="array" ref="B1520">IF($F1520="","",INDEX(CUT_LIST!$B$6:$B$1000,$F1520))</f>
        <v/>
      </c>
      <c r="C1520" t="str" cm="1">
        <f t="array" ref="C1520">IF($F1520="","",INDEX(CUT_LIST!$C$6:$C$1000,$F1520))</f>
        <v/>
      </c>
      <c r="D1520" t="str">
        <f>IF($F1520="","",
  MIN(
    INDEX(CUT_LIST!$D$6:$D$1000,$F1520),
    N(INDEX(CUT_LIST!$G$6:$G$1000,$F1520))
  )
)</f>
        <v/>
      </c>
      <c r="E1520" t="str" cm="1">
        <f t="array" ref="E1520">IF($F1520="","",INDEX(CUT_LIST!$H$6:$H$1000,$F1520))</f>
        <v/>
      </c>
      <c r="F1520" t="str" cm="1">
        <f t="array" ref="F1520">IFERROR(
  SMALL(
    IF(
      (TRIM(UPPER(CUT_LIST!$F$6:$F$1000))="YES")*(N(CUT_LIST!$G$6:$G$1000)&gt;0),
      ROW(CUT_LIST!$F$6:$F$1000)-ROW(CUT_LIST!$F$6)+1
    ),
    ROWS($F$7:F1520)
  ),
"")</f>
        <v/>
      </c>
    </row>
    <row r="1521" spans="1:6">
      <c r="A1521" t="str" cm="1">
        <f t="array" ref="A1521">IF($F1521="","",INDEX(CUT_LIST!$A$6:$A$1000,$F1521))</f>
        <v/>
      </c>
      <c r="B1521" t="str" cm="1">
        <f t="array" ref="B1521">IF($F1521="","",INDEX(CUT_LIST!$B$6:$B$1000,$F1521))</f>
        <v/>
      </c>
      <c r="C1521" t="str" cm="1">
        <f t="array" ref="C1521">IF($F1521="","",INDEX(CUT_LIST!$C$6:$C$1000,$F1521))</f>
        <v/>
      </c>
      <c r="D1521" t="str">
        <f>IF($F1521="","",
  MIN(
    INDEX(CUT_LIST!$D$6:$D$1000,$F1521),
    N(INDEX(CUT_LIST!$G$6:$G$1000,$F1521))
  )
)</f>
        <v/>
      </c>
      <c r="E1521" t="str" cm="1">
        <f t="array" ref="E1521">IF($F1521="","",INDEX(CUT_LIST!$H$6:$H$1000,$F1521))</f>
        <v/>
      </c>
      <c r="F1521" t="str" cm="1">
        <f t="array" ref="F1521">IFERROR(
  SMALL(
    IF(
      (TRIM(UPPER(CUT_LIST!$F$6:$F$1000))="YES")*(N(CUT_LIST!$G$6:$G$1000)&gt;0),
      ROW(CUT_LIST!$F$6:$F$1000)-ROW(CUT_LIST!$F$6)+1
    ),
    ROWS($F$7:F1521)
  ),
"")</f>
        <v/>
      </c>
    </row>
    <row r="1522" spans="1:6">
      <c r="A1522" t="str" cm="1">
        <f t="array" ref="A1522">IF($F1522="","",INDEX(CUT_LIST!$A$6:$A$1000,$F1522))</f>
        <v/>
      </c>
      <c r="B1522" t="str" cm="1">
        <f t="array" ref="B1522">IF($F1522="","",INDEX(CUT_LIST!$B$6:$B$1000,$F1522))</f>
        <v/>
      </c>
      <c r="C1522" t="str" cm="1">
        <f t="array" ref="C1522">IF($F1522="","",INDEX(CUT_LIST!$C$6:$C$1000,$F1522))</f>
        <v/>
      </c>
      <c r="D1522" t="str">
        <f>IF($F1522="","",
  MIN(
    INDEX(CUT_LIST!$D$6:$D$1000,$F1522),
    N(INDEX(CUT_LIST!$G$6:$G$1000,$F1522))
  )
)</f>
        <v/>
      </c>
      <c r="E1522" t="str" cm="1">
        <f t="array" ref="E1522">IF($F1522="","",INDEX(CUT_LIST!$H$6:$H$1000,$F1522))</f>
        <v/>
      </c>
      <c r="F1522" t="str" cm="1">
        <f t="array" ref="F1522">IFERROR(
  SMALL(
    IF(
      (TRIM(UPPER(CUT_LIST!$F$6:$F$1000))="YES")*(N(CUT_LIST!$G$6:$G$1000)&gt;0),
      ROW(CUT_LIST!$F$6:$F$1000)-ROW(CUT_LIST!$F$6)+1
    ),
    ROWS($F$7:F1522)
  ),
"")</f>
        <v/>
      </c>
    </row>
    <row r="1523" spans="1:6">
      <c r="A1523" t="str" cm="1">
        <f t="array" ref="A1523">IF($F1523="","",INDEX(CUT_LIST!$A$6:$A$1000,$F1523))</f>
        <v/>
      </c>
      <c r="B1523" t="str" cm="1">
        <f t="array" ref="B1523">IF($F1523="","",INDEX(CUT_LIST!$B$6:$B$1000,$F1523))</f>
        <v/>
      </c>
      <c r="C1523" t="str" cm="1">
        <f t="array" ref="C1523">IF($F1523="","",INDEX(CUT_LIST!$C$6:$C$1000,$F1523))</f>
        <v/>
      </c>
      <c r="D1523" t="str">
        <f>IF($F1523="","",
  MIN(
    INDEX(CUT_LIST!$D$6:$D$1000,$F1523),
    N(INDEX(CUT_LIST!$G$6:$G$1000,$F1523))
  )
)</f>
        <v/>
      </c>
      <c r="E1523" t="str" cm="1">
        <f t="array" ref="E1523">IF($F1523="","",INDEX(CUT_LIST!$H$6:$H$1000,$F1523))</f>
        <v/>
      </c>
      <c r="F1523" t="str" cm="1">
        <f t="array" ref="F1523">IFERROR(
  SMALL(
    IF(
      (TRIM(UPPER(CUT_LIST!$F$6:$F$1000))="YES")*(N(CUT_LIST!$G$6:$G$1000)&gt;0),
      ROW(CUT_LIST!$F$6:$F$1000)-ROW(CUT_LIST!$F$6)+1
    ),
    ROWS($F$7:F1523)
  ),
"")</f>
        <v/>
      </c>
    </row>
    <row r="1524" spans="1:6">
      <c r="A1524" t="str" cm="1">
        <f t="array" ref="A1524">IF($F1524="","",INDEX(CUT_LIST!$A$6:$A$1000,$F1524))</f>
        <v/>
      </c>
      <c r="B1524" t="str" cm="1">
        <f t="array" ref="B1524">IF($F1524="","",INDEX(CUT_LIST!$B$6:$B$1000,$F1524))</f>
        <v/>
      </c>
      <c r="C1524" t="str" cm="1">
        <f t="array" ref="C1524">IF($F1524="","",INDEX(CUT_LIST!$C$6:$C$1000,$F1524))</f>
        <v/>
      </c>
      <c r="D1524" t="str">
        <f>IF($F1524="","",
  MIN(
    INDEX(CUT_LIST!$D$6:$D$1000,$F1524),
    N(INDEX(CUT_LIST!$G$6:$G$1000,$F1524))
  )
)</f>
        <v/>
      </c>
      <c r="E1524" t="str" cm="1">
        <f t="array" ref="E1524">IF($F1524="","",INDEX(CUT_LIST!$H$6:$H$1000,$F1524))</f>
        <v/>
      </c>
      <c r="F1524" t="str" cm="1">
        <f t="array" ref="F1524">IFERROR(
  SMALL(
    IF(
      (TRIM(UPPER(CUT_LIST!$F$6:$F$1000))="YES")*(N(CUT_LIST!$G$6:$G$1000)&gt;0),
      ROW(CUT_LIST!$F$6:$F$1000)-ROW(CUT_LIST!$F$6)+1
    ),
    ROWS($F$7:F1524)
  ),
"")</f>
        <v/>
      </c>
    </row>
    <row r="1525" spans="1:6">
      <c r="A1525" t="str" cm="1">
        <f t="array" ref="A1525">IF($F1525="","",INDEX(CUT_LIST!$A$6:$A$1000,$F1525))</f>
        <v/>
      </c>
      <c r="B1525" t="str" cm="1">
        <f t="array" ref="B1525">IF($F1525="","",INDEX(CUT_LIST!$B$6:$B$1000,$F1525))</f>
        <v/>
      </c>
      <c r="C1525" t="str" cm="1">
        <f t="array" ref="C1525">IF($F1525="","",INDEX(CUT_LIST!$C$6:$C$1000,$F1525))</f>
        <v/>
      </c>
      <c r="D1525" t="str">
        <f>IF($F1525="","",
  MIN(
    INDEX(CUT_LIST!$D$6:$D$1000,$F1525),
    N(INDEX(CUT_LIST!$G$6:$G$1000,$F1525))
  )
)</f>
        <v/>
      </c>
      <c r="E1525" t="str" cm="1">
        <f t="array" ref="E1525">IF($F1525="","",INDEX(CUT_LIST!$H$6:$H$1000,$F1525))</f>
        <v/>
      </c>
      <c r="F1525" t="str" cm="1">
        <f t="array" ref="F1525">IFERROR(
  SMALL(
    IF(
      (TRIM(UPPER(CUT_LIST!$F$6:$F$1000))="YES")*(N(CUT_LIST!$G$6:$G$1000)&gt;0),
      ROW(CUT_LIST!$F$6:$F$1000)-ROW(CUT_LIST!$F$6)+1
    ),
    ROWS($F$7:F1525)
  ),
"")</f>
        <v/>
      </c>
    </row>
    <row r="1526" spans="1:6">
      <c r="A1526" t="str" cm="1">
        <f t="array" ref="A1526">IF($F1526="","",INDEX(CUT_LIST!$A$6:$A$1000,$F1526))</f>
        <v/>
      </c>
      <c r="B1526" t="str" cm="1">
        <f t="array" ref="B1526">IF($F1526="","",INDEX(CUT_LIST!$B$6:$B$1000,$F1526))</f>
        <v/>
      </c>
      <c r="C1526" t="str" cm="1">
        <f t="array" ref="C1526">IF($F1526="","",INDEX(CUT_LIST!$C$6:$C$1000,$F1526))</f>
        <v/>
      </c>
      <c r="D1526" t="str">
        <f>IF($F1526="","",
  MIN(
    INDEX(CUT_LIST!$D$6:$D$1000,$F1526),
    N(INDEX(CUT_LIST!$G$6:$G$1000,$F1526))
  )
)</f>
        <v/>
      </c>
      <c r="E1526" t="str" cm="1">
        <f t="array" ref="E1526">IF($F1526="","",INDEX(CUT_LIST!$H$6:$H$1000,$F1526))</f>
        <v/>
      </c>
      <c r="F1526" t="str" cm="1">
        <f t="array" ref="F1526">IFERROR(
  SMALL(
    IF(
      (TRIM(UPPER(CUT_LIST!$F$6:$F$1000))="YES")*(N(CUT_LIST!$G$6:$G$1000)&gt;0),
      ROW(CUT_LIST!$F$6:$F$1000)-ROW(CUT_LIST!$F$6)+1
    ),
    ROWS($F$7:F1526)
  ),
"")</f>
        <v/>
      </c>
    </row>
    <row r="1527" spans="1:6">
      <c r="A1527" t="str" cm="1">
        <f t="array" ref="A1527">IF($F1527="","",INDEX(CUT_LIST!$A$6:$A$1000,$F1527))</f>
        <v/>
      </c>
      <c r="B1527" t="str" cm="1">
        <f t="array" ref="B1527">IF($F1527="","",INDEX(CUT_LIST!$B$6:$B$1000,$F1527))</f>
        <v/>
      </c>
      <c r="C1527" t="str" cm="1">
        <f t="array" ref="C1527">IF($F1527="","",INDEX(CUT_LIST!$C$6:$C$1000,$F1527))</f>
        <v/>
      </c>
      <c r="D1527" t="str">
        <f>IF($F1527="","",
  MIN(
    INDEX(CUT_LIST!$D$6:$D$1000,$F1527),
    N(INDEX(CUT_LIST!$G$6:$G$1000,$F1527))
  )
)</f>
        <v/>
      </c>
      <c r="E1527" t="str" cm="1">
        <f t="array" ref="E1527">IF($F1527="","",INDEX(CUT_LIST!$H$6:$H$1000,$F1527))</f>
        <v/>
      </c>
      <c r="F1527" t="str" cm="1">
        <f t="array" ref="F1527">IFERROR(
  SMALL(
    IF(
      (TRIM(UPPER(CUT_LIST!$F$6:$F$1000))="YES")*(N(CUT_LIST!$G$6:$G$1000)&gt;0),
      ROW(CUT_LIST!$F$6:$F$1000)-ROW(CUT_LIST!$F$6)+1
    ),
    ROWS($F$7:F1527)
  ),
"")</f>
        <v/>
      </c>
    </row>
    <row r="1528" spans="1:6">
      <c r="A1528" t="str" cm="1">
        <f t="array" ref="A1528">IF($F1528="","",INDEX(CUT_LIST!$A$6:$A$1000,$F1528))</f>
        <v/>
      </c>
      <c r="B1528" t="str" cm="1">
        <f t="array" ref="B1528">IF($F1528="","",INDEX(CUT_LIST!$B$6:$B$1000,$F1528))</f>
        <v/>
      </c>
      <c r="C1528" t="str" cm="1">
        <f t="array" ref="C1528">IF($F1528="","",INDEX(CUT_LIST!$C$6:$C$1000,$F1528))</f>
        <v/>
      </c>
      <c r="D1528" t="str">
        <f>IF($F1528="","",
  MIN(
    INDEX(CUT_LIST!$D$6:$D$1000,$F1528),
    N(INDEX(CUT_LIST!$G$6:$G$1000,$F1528))
  )
)</f>
        <v/>
      </c>
      <c r="E1528" t="str" cm="1">
        <f t="array" ref="E1528">IF($F1528="","",INDEX(CUT_LIST!$H$6:$H$1000,$F1528))</f>
        <v/>
      </c>
      <c r="F1528" t="str" cm="1">
        <f t="array" ref="F1528">IFERROR(
  SMALL(
    IF(
      (TRIM(UPPER(CUT_LIST!$F$6:$F$1000))="YES")*(N(CUT_LIST!$G$6:$G$1000)&gt;0),
      ROW(CUT_LIST!$F$6:$F$1000)-ROW(CUT_LIST!$F$6)+1
    ),
    ROWS($F$7:F1528)
  ),
"")</f>
        <v/>
      </c>
    </row>
    <row r="1529" spans="1:6">
      <c r="A1529" t="str" cm="1">
        <f t="array" ref="A1529">IF($F1529="","",INDEX(CUT_LIST!$A$6:$A$1000,$F1529))</f>
        <v/>
      </c>
      <c r="B1529" t="str" cm="1">
        <f t="array" ref="B1529">IF($F1529="","",INDEX(CUT_LIST!$B$6:$B$1000,$F1529))</f>
        <v/>
      </c>
      <c r="C1529" t="str" cm="1">
        <f t="array" ref="C1529">IF($F1529="","",INDEX(CUT_LIST!$C$6:$C$1000,$F1529))</f>
        <v/>
      </c>
      <c r="D1529" t="str">
        <f>IF($F1529="","",
  MIN(
    INDEX(CUT_LIST!$D$6:$D$1000,$F1529),
    N(INDEX(CUT_LIST!$G$6:$G$1000,$F1529))
  )
)</f>
        <v/>
      </c>
      <c r="E1529" t="str" cm="1">
        <f t="array" ref="E1529">IF($F1529="","",INDEX(CUT_LIST!$H$6:$H$1000,$F1529))</f>
        <v/>
      </c>
      <c r="F1529" t="str" cm="1">
        <f t="array" ref="F1529">IFERROR(
  SMALL(
    IF(
      (TRIM(UPPER(CUT_LIST!$F$6:$F$1000))="YES")*(N(CUT_LIST!$G$6:$G$1000)&gt;0),
      ROW(CUT_LIST!$F$6:$F$1000)-ROW(CUT_LIST!$F$6)+1
    ),
    ROWS($F$7:F1529)
  ),
"")</f>
        <v/>
      </c>
    </row>
    <row r="1530" spans="1:6">
      <c r="A1530" t="str" cm="1">
        <f t="array" ref="A1530">IF($F1530="","",INDEX(CUT_LIST!$A$6:$A$1000,$F1530))</f>
        <v/>
      </c>
      <c r="B1530" t="str" cm="1">
        <f t="array" ref="B1530">IF($F1530="","",INDEX(CUT_LIST!$B$6:$B$1000,$F1530))</f>
        <v/>
      </c>
      <c r="C1530" t="str" cm="1">
        <f t="array" ref="C1530">IF($F1530="","",INDEX(CUT_LIST!$C$6:$C$1000,$F1530))</f>
        <v/>
      </c>
      <c r="D1530" t="str">
        <f>IF($F1530="","",
  MIN(
    INDEX(CUT_LIST!$D$6:$D$1000,$F1530),
    N(INDEX(CUT_LIST!$G$6:$G$1000,$F1530))
  )
)</f>
        <v/>
      </c>
      <c r="E1530" t="str" cm="1">
        <f t="array" ref="E1530">IF($F1530="","",INDEX(CUT_LIST!$H$6:$H$1000,$F1530))</f>
        <v/>
      </c>
      <c r="F1530" t="str" cm="1">
        <f t="array" ref="F1530">IFERROR(
  SMALL(
    IF(
      (TRIM(UPPER(CUT_LIST!$F$6:$F$1000))="YES")*(N(CUT_LIST!$G$6:$G$1000)&gt;0),
      ROW(CUT_LIST!$F$6:$F$1000)-ROW(CUT_LIST!$F$6)+1
    ),
    ROWS($F$7:F1530)
  ),
"")</f>
        <v/>
      </c>
    </row>
    <row r="1531" spans="1:6">
      <c r="A1531" t="str" cm="1">
        <f t="array" ref="A1531">IF($F1531="","",INDEX(CUT_LIST!$A$6:$A$1000,$F1531))</f>
        <v/>
      </c>
      <c r="B1531" t="str" cm="1">
        <f t="array" ref="B1531">IF($F1531="","",INDEX(CUT_LIST!$B$6:$B$1000,$F1531))</f>
        <v/>
      </c>
      <c r="C1531" t="str" cm="1">
        <f t="array" ref="C1531">IF($F1531="","",INDEX(CUT_LIST!$C$6:$C$1000,$F1531))</f>
        <v/>
      </c>
      <c r="D1531" t="str">
        <f>IF($F1531="","",
  MIN(
    INDEX(CUT_LIST!$D$6:$D$1000,$F1531),
    N(INDEX(CUT_LIST!$G$6:$G$1000,$F1531))
  )
)</f>
        <v/>
      </c>
      <c r="E1531" t="str" cm="1">
        <f t="array" ref="E1531">IF($F1531="","",INDEX(CUT_LIST!$H$6:$H$1000,$F1531))</f>
        <v/>
      </c>
      <c r="F1531" t="str" cm="1">
        <f t="array" ref="F1531">IFERROR(
  SMALL(
    IF(
      (TRIM(UPPER(CUT_LIST!$F$6:$F$1000))="YES")*(N(CUT_LIST!$G$6:$G$1000)&gt;0),
      ROW(CUT_LIST!$F$6:$F$1000)-ROW(CUT_LIST!$F$6)+1
    ),
    ROWS($F$7:F1531)
  ),
"")</f>
        <v/>
      </c>
    </row>
    <row r="1532" spans="1:6">
      <c r="A1532" t="str" cm="1">
        <f t="array" ref="A1532">IF($F1532="","",INDEX(CUT_LIST!$A$6:$A$1000,$F1532))</f>
        <v/>
      </c>
      <c r="B1532" t="str" cm="1">
        <f t="array" ref="B1532">IF($F1532="","",INDEX(CUT_LIST!$B$6:$B$1000,$F1532))</f>
        <v/>
      </c>
      <c r="C1532" t="str" cm="1">
        <f t="array" ref="C1532">IF($F1532="","",INDEX(CUT_LIST!$C$6:$C$1000,$F1532))</f>
        <v/>
      </c>
      <c r="D1532" t="str">
        <f>IF($F1532="","",
  MIN(
    INDEX(CUT_LIST!$D$6:$D$1000,$F1532),
    N(INDEX(CUT_LIST!$G$6:$G$1000,$F1532))
  )
)</f>
        <v/>
      </c>
      <c r="E1532" t="str" cm="1">
        <f t="array" ref="E1532">IF($F1532="","",INDEX(CUT_LIST!$H$6:$H$1000,$F1532))</f>
        <v/>
      </c>
      <c r="F1532" t="str" cm="1">
        <f t="array" ref="F1532">IFERROR(
  SMALL(
    IF(
      (TRIM(UPPER(CUT_LIST!$F$6:$F$1000))="YES")*(N(CUT_LIST!$G$6:$G$1000)&gt;0),
      ROW(CUT_LIST!$F$6:$F$1000)-ROW(CUT_LIST!$F$6)+1
    ),
    ROWS($F$7:F1532)
  ),
"")</f>
        <v/>
      </c>
    </row>
    <row r="1533" spans="1:6">
      <c r="A1533" t="str" cm="1">
        <f t="array" ref="A1533">IF($F1533="","",INDEX(CUT_LIST!$A$6:$A$1000,$F1533))</f>
        <v/>
      </c>
      <c r="B1533" t="str" cm="1">
        <f t="array" ref="B1533">IF($F1533="","",INDEX(CUT_LIST!$B$6:$B$1000,$F1533))</f>
        <v/>
      </c>
      <c r="C1533" t="str" cm="1">
        <f t="array" ref="C1533">IF($F1533="","",INDEX(CUT_LIST!$C$6:$C$1000,$F1533))</f>
        <v/>
      </c>
      <c r="D1533" t="str">
        <f>IF($F1533="","",
  MIN(
    INDEX(CUT_LIST!$D$6:$D$1000,$F1533),
    N(INDEX(CUT_LIST!$G$6:$G$1000,$F1533))
  )
)</f>
        <v/>
      </c>
      <c r="E1533" t="str" cm="1">
        <f t="array" ref="E1533">IF($F1533="","",INDEX(CUT_LIST!$H$6:$H$1000,$F1533))</f>
        <v/>
      </c>
      <c r="F1533" t="str" cm="1">
        <f t="array" ref="F1533">IFERROR(
  SMALL(
    IF(
      (TRIM(UPPER(CUT_LIST!$F$6:$F$1000))="YES")*(N(CUT_LIST!$G$6:$G$1000)&gt;0),
      ROW(CUT_LIST!$F$6:$F$1000)-ROW(CUT_LIST!$F$6)+1
    ),
    ROWS($F$7:F1533)
  ),
"")</f>
        <v/>
      </c>
    </row>
    <row r="1534" spans="1:6">
      <c r="A1534" t="str" cm="1">
        <f t="array" ref="A1534">IF($F1534="","",INDEX(CUT_LIST!$A$6:$A$1000,$F1534))</f>
        <v/>
      </c>
      <c r="B1534" t="str" cm="1">
        <f t="array" ref="B1534">IF($F1534="","",INDEX(CUT_LIST!$B$6:$B$1000,$F1534))</f>
        <v/>
      </c>
      <c r="C1534" t="str" cm="1">
        <f t="array" ref="C1534">IF($F1534="","",INDEX(CUT_LIST!$C$6:$C$1000,$F1534))</f>
        <v/>
      </c>
      <c r="D1534" t="str">
        <f>IF($F1534="","",
  MIN(
    INDEX(CUT_LIST!$D$6:$D$1000,$F1534),
    N(INDEX(CUT_LIST!$G$6:$G$1000,$F1534))
  )
)</f>
        <v/>
      </c>
      <c r="E1534" t="str" cm="1">
        <f t="array" ref="E1534">IF($F1534="","",INDEX(CUT_LIST!$H$6:$H$1000,$F1534))</f>
        <v/>
      </c>
      <c r="F1534" t="str" cm="1">
        <f t="array" ref="F1534">IFERROR(
  SMALL(
    IF(
      (TRIM(UPPER(CUT_LIST!$F$6:$F$1000))="YES")*(N(CUT_LIST!$G$6:$G$1000)&gt;0),
      ROW(CUT_LIST!$F$6:$F$1000)-ROW(CUT_LIST!$F$6)+1
    ),
    ROWS($F$7:F1534)
  ),
"")</f>
        <v/>
      </c>
    </row>
    <row r="1535" spans="1:6">
      <c r="A1535" t="str" cm="1">
        <f t="array" ref="A1535">IF($F1535="","",INDEX(CUT_LIST!$A$6:$A$1000,$F1535))</f>
        <v/>
      </c>
      <c r="B1535" t="str" cm="1">
        <f t="array" ref="B1535">IF($F1535="","",INDEX(CUT_LIST!$B$6:$B$1000,$F1535))</f>
        <v/>
      </c>
      <c r="C1535" t="str" cm="1">
        <f t="array" ref="C1535">IF($F1535="","",INDEX(CUT_LIST!$C$6:$C$1000,$F1535))</f>
        <v/>
      </c>
      <c r="D1535" t="str">
        <f>IF($F1535="","",
  MIN(
    INDEX(CUT_LIST!$D$6:$D$1000,$F1535),
    N(INDEX(CUT_LIST!$G$6:$G$1000,$F1535))
  )
)</f>
        <v/>
      </c>
      <c r="E1535" t="str" cm="1">
        <f t="array" ref="E1535">IF($F1535="","",INDEX(CUT_LIST!$H$6:$H$1000,$F1535))</f>
        <v/>
      </c>
      <c r="F1535" t="str" cm="1">
        <f t="array" ref="F1535">IFERROR(
  SMALL(
    IF(
      (TRIM(UPPER(CUT_LIST!$F$6:$F$1000))="YES")*(N(CUT_LIST!$G$6:$G$1000)&gt;0),
      ROW(CUT_LIST!$F$6:$F$1000)-ROW(CUT_LIST!$F$6)+1
    ),
    ROWS($F$7:F1535)
  ),
"")</f>
        <v/>
      </c>
    </row>
    <row r="1536" spans="1:6">
      <c r="A1536" t="str" cm="1">
        <f t="array" ref="A1536">IF($F1536="","",INDEX(CUT_LIST!$A$6:$A$1000,$F1536))</f>
        <v/>
      </c>
      <c r="B1536" t="str" cm="1">
        <f t="array" ref="B1536">IF($F1536="","",INDEX(CUT_LIST!$B$6:$B$1000,$F1536))</f>
        <v/>
      </c>
      <c r="C1536" t="str" cm="1">
        <f t="array" ref="C1536">IF($F1536="","",INDEX(CUT_LIST!$C$6:$C$1000,$F1536))</f>
        <v/>
      </c>
      <c r="D1536" t="str">
        <f>IF($F1536="","",
  MIN(
    INDEX(CUT_LIST!$D$6:$D$1000,$F1536),
    N(INDEX(CUT_LIST!$G$6:$G$1000,$F1536))
  )
)</f>
        <v/>
      </c>
      <c r="E1536" t="str" cm="1">
        <f t="array" ref="E1536">IF($F1536="","",INDEX(CUT_LIST!$H$6:$H$1000,$F1536))</f>
        <v/>
      </c>
      <c r="F1536" t="str" cm="1">
        <f t="array" ref="F1536">IFERROR(
  SMALL(
    IF(
      (TRIM(UPPER(CUT_LIST!$F$6:$F$1000))="YES")*(N(CUT_LIST!$G$6:$G$1000)&gt;0),
      ROW(CUT_LIST!$F$6:$F$1000)-ROW(CUT_LIST!$F$6)+1
    ),
    ROWS($F$7:F1536)
  ),
"")</f>
        <v/>
      </c>
    </row>
    <row r="1537" spans="1:6">
      <c r="A1537" t="str" cm="1">
        <f t="array" ref="A1537">IF($F1537="","",INDEX(CUT_LIST!$A$6:$A$1000,$F1537))</f>
        <v/>
      </c>
      <c r="B1537" t="str" cm="1">
        <f t="array" ref="B1537">IF($F1537="","",INDEX(CUT_LIST!$B$6:$B$1000,$F1537))</f>
        <v/>
      </c>
      <c r="C1537" t="str" cm="1">
        <f t="array" ref="C1537">IF($F1537="","",INDEX(CUT_LIST!$C$6:$C$1000,$F1537))</f>
        <v/>
      </c>
      <c r="D1537" t="str">
        <f>IF($F1537="","",
  MIN(
    INDEX(CUT_LIST!$D$6:$D$1000,$F1537),
    N(INDEX(CUT_LIST!$G$6:$G$1000,$F1537))
  )
)</f>
        <v/>
      </c>
      <c r="E1537" t="str" cm="1">
        <f t="array" ref="E1537">IF($F1537="","",INDEX(CUT_LIST!$H$6:$H$1000,$F1537))</f>
        <v/>
      </c>
      <c r="F1537" t="str" cm="1">
        <f t="array" ref="F1537">IFERROR(
  SMALL(
    IF(
      (TRIM(UPPER(CUT_LIST!$F$6:$F$1000))="YES")*(N(CUT_LIST!$G$6:$G$1000)&gt;0),
      ROW(CUT_LIST!$F$6:$F$1000)-ROW(CUT_LIST!$F$6)+1
    ),
    ROWS($F$7:F1537)
  ),
"")</f>
        <v/>
      </c>
    </row>
    <row r="1538" spans="1:6">
      <c r="A1538" t="str" cm="1">
        <f t="array" ref="A1538">IF($F1538="","",INDEX(CUT_LIST!$A$6:$A$1000,$F1538))</f>
        <v/>
      </c>
      <c r="B1538" t="str" cm="1">
        <f t="array" ref="B1538">IF($F1538="","",INDEX(CUT_LIST!$B$6:$B$1000,$F1538))</f>
        <v/>
      </c>
      <c r="C1538" t="str" cm="1">
        <f t="array" ref="C1538">IF($F1538="","",INDEX(CUT_LIST!$C$6:$C$1000,$F1538))</f>
        <v/>
      </c>
      <c r="D1538" t="str">
        <f>IF($F1538="","",
  MIN(
    INDEX(CUT_LIST!$D$6:$D$1000,$F1538),
    N(INDEX(CUT_LIST!$G$6:$G$1000,$F1538))
  )
)</f>
        <v/>
      </c>
      <c r="E1538" t="str" cm="1">
        <f t="array" ref="E1538">IF($F1538="","",INDEX(CUT_LIST!$H$6:$H$1000,$F1538))</f>
        <v/>
      </c>
      <c r="F1538" t="str" cm="1">
        <f t="array" ref="F1538">IFERROR(
  SMALL(
    IF(
      (TRIM(UPPER(CUT_LIST!$F$6:$F$1000))="YES")*(N(CUT_LIST!$G$6:$G$1000)&gt;0),
      ROW(CUT_LIST!$F$6:$F$1000)-ROW(CUT_LIST!$F$6)+1
    ),
    ROWS($F$7:F1538)
  ),
"")</f>
        <v/>
      </c>
    </row>
    <row r="1539" spans="1:6">
      <c r="A1539" t="str" cm="1">
        <f t="array" ref="A1539">IF($F1539="","",INDEX(CUT_LIST!$A$6:$A$1000,$F1539))</f>
        <v/>
      </c>
      <c r="B1539" t="str" cm="1">
        <f t="array" ref="B1539">IF($F1539="","",INDEX(CUT_LIST!$B$6:$B$1000,$F1539))</f>
        <v/>
      </c>
      <c r="C1539" t="str" cm="1">
        <f t="array" ref="C1539">IF($F1539="","",INDEX(CUT_LIST!$C$6:$C$1000,$F1539))</f>
        <v/>
      </c>
      <c r="D1539" t="str">
        <f>IF($F1539="","",
  MIN(
    INDEX(CUT_LIST!$D$6:$D$1000,$F1539),
    N(INDEX(CUT_LIST!$G$6:$G$1000,$F1539))
  )
)</f>
        <v/>
      </c>
      <c r="E1539" t="str" cm="1">
        <f t="array" ref="E1539">IF($F1539="","",INDEX(CUT_LIST!$H$6:$H$1000,$F1539))</f>
        <v/>
      </c>
      <c r="F1539" t="str" cm="1">
        <f t="array" ref="F1539">IFERROR(
  SMALL(
    IF(
      (TRIM(UPPER(CUT_LIST!$F$6:$F$1000))="YES")*(N(CUT_LIST!$G$6:$G$1000)&gt;0),
      ROW(CUT_LIST!$F$6:$F$1000)-ROW(CUT_LIST!$F$6)+1
    ),
    ROWS($F$7:F1539)
  ),
"")</f>
        <v/>
      </c>
    </row>
    <row r="1540" spans="1:6">
      <c r="A1540" t="str" cm="1">
        <f t="array" ref="A1540">IF($F1540="","",INDEX(CUT_LIST!$A$6:$A$1000,$F1540))</f>
        <v/>
      </c>
      <c r="B1540" t="str" cm="1">
        <f t="array" ref="B1540">IF($F1540="","",INDEX(CUT_LIST!$B$6:$B$1000,$F1540))</f>
        <v/>
      </c>
      <c r="C1540" t="str" cm="1">
        <f t="array" ref="C1540">IF($F1540="","",INDEX(CUT_LIST!$C$6:$C$1000,$F1540))</f>
        <v/>
      </c>
      <c r="D1540" t="str">
        <f>IF($F1540="","",
  MIN(
    INDEX(CUT_LIST!$D$6:$D$1000,$F1540),
    N(INDEX(CUT_LIST!$G$6:$G$1000,$F1540))
  )
)</f>
        <v/>
      </c>
      <c r="E1540" t="str" cm="1">
        <f t="array" ref="E1540">IF($F1540="","",INDEX(CUT_LIST!$H$6:$H$1000,$F1540))</f>
        <v/>
      </c>
      <c r="F1540" t="str" cm="1">
        <f t="array" ref="F1540">IFERROR(
  SMALL(
    IF(
      (TRIM(UPPER(CUT_LIST!$F$6:$F$1000))="YES")*(N(CUT_LIST!$G$6:$G$1000)&gt;0),
      ROW(CUT_LIST!$F$6:$F$1000)-ROW(CUT_LIST!$F$6)+1
    ),
    ROWS($F$7:F1540)
  ),
"")</f>
        <v/>
      </c>
    </row>
    <row r="1541" spans="1:6">
      <c r="A1541" t="str" cm="1">
        <f t="array" ref="A1541">IF($F1541="","",INDEX(CUT_LIST!$A$6:$A$1000,$F1541))</f>
        <v/>
      </c>
      <c r="B1541" t="str" cm="1">
        <f t="array" ref="B1541">IF($F1541="","",INDEX(CUT_LIST!$B$6:$B$1000,$F1541))</f>
        <v/>
      </c>
      <c r="C1541" t="str" cm="1">
        <f t="array" ref="C1541">IF($F1541="","",INDEX(CUT_LIST!$C$6:$C$1000,$F1541))</f>
        <v/>
      </c>
      <c r="D1541" t="str">
        <f>IF($F1541="","",
  MIN(
    INDEX(CUT_LIST!$D$6:$D$1000,$F1541),
    N(INDEX(CUT_LIST!$G$6:$G$1000,$F1541))
  )
)</f>
        <v/>
      </c>
      <c r="E1541" t="str" cm="1">
        <f t="array" ref="E1541">IF($F1541="","",INDEX(CUT_LIST!$H$6:$H$1000,$F1541))</f>
        <v/>
      </c>
      <c r="F1541" t="str" cm="1">
        <f t="array" ref="F1541">IFERROR(
  SMALL(
    IF(
      (TRIM(UPPER(CUT_LIST!$F$6:$F$1000))="YES")*(N(CUT_LIST!$G$6:$G$1000)&gt;0),
      ROW(CUT_LIST!$F$6:$F$1000)-ROW(CUT_LIST!$F$6)+1
    ),
    ROWS($F$7:F1541)
  ),
"")</f>
        <v/>
      </c>
    </row>
    <row r="1542" spans="1:6">
      <c r="A1542" t="str" cm="1">
        <f t="array" ref="A1542">IF($F1542="","",INDEX(CUT_LIST!$A$6:$A$1000,$F1542))</f>
        <v/>
      </c>
      <c r="B1542" t="str" cm="1">
        <f t="array" ref="B1542">IF($F1542="","",INDEX(CUT_LIST!$B$6:$B$1000,$F1542))</f>
        <v/>
      </c>
      <c r="C1542" t="str" cm="1">
        <f t="array" ref="C1542">IF($F1542="","",INDEX(CUT_LIST!$C$6:$C$1000,$F1542))</f>
        <v/>
      </c>
      <c r="D1542" t="str">
        <f>IF($F1542="","",
  MIN(
    INDEX(CUT_LIST!$D$6:$D$1000,$F1542),
    N(INDEX(CUT_LIST!$G$6:$G$1000,$F1542))
  )
)</f>
        <v/>
      </c>
      <c r="E1542" t="str" cm="1">
        <f t="array" ref="E1542">IF($F1542="","",INDEX(CUT_LIST!$H$6:$H$1000,$F1542))</f>
        <v/>
      </c>
      <c r="F1542" t="str" cm="1">
        <f t="array" ref="F1542">IFERROR(
  SMALL(
    IF(
      (TRIM(UPPER(CUT_LIST!$F$6:$F$1000))="YES")*(N(CUT_LIST!$G$6:$G$1000)&gt;0),
      ROW(CUT_LIST!$F$6:$F$1000)-ROW(CUT_LIST!$F$6)+1
    ),
    ROWS($F$7:F1542)
  ),
"")</f>
        <v/>
      </c>
    </row>
    <row r="1543" spans="1:6">
      <c r="A1543" t="str" cm="1">
        <f t="array" ref="A1543">IF($F1543="","",INDEX(CUT_LIST!$A$6:$A$1000,$F1543))</f>
        <v/>
      </c>
      <c r="B1543" t="str" cm="1">
        <f t="array" ref="B1543">IF($F1543="","",INDEX(CUT_LIST!$B$6:$B$1000,$F1543))</f>
        <v/>
      </c>
      <c r="C1543" t="str" cm="1">
        <f t="array" ref="C1543">IF($F1543="","",INDEX(CUT_LIST!$C$6:$C$1000,$F1543))</f>
        <v/>
      </c>
      <c r="D1543" t="str">
        <f>IF($F1543="","",
  MIN(
    INDEX(CUT_LIST!$D$6:$D$1000,$F1543),
    N(INDEX(CUT_LIST!$G$6:$G$1000,$F1543))
  )
)</f>
        <v/>
      </c>
      <c r="E1543" t="str" cm="1">
        <f t="array" ref="E1543">IF($F1543="","",INDEX(CUT_LIST!$H$6:$H$1000,$F1543))</f>
        <v/>
      </c>
      <c r="F1543" t="str" cm="1">
        <f t="array" ref="F1543">IFERROR(
  SMALL(
    IF(
      (TRIM(UPPER(CUT_LIST!$F$6:$F$1000))="YES")*(N(CUT_LIST!$G$6:$G$1000)&gt;0),
      ROW(CUT_LIST!$F$6:$F$1000)-ROW(CUT_LIST!$F$6)+1
    ),
    ROWS($F$7:F1543)
  ),
"")</f>
        <v/>
      </c>
    </row>
    <row r="1544" spans="1:6">
      <c r="A1544" t="str" cm="1">
        <f t="array" ref="A1544">IF($F1544="","",INDEX(CUT_LIST!$A$6:$A$1000,$F1544))</f>
        <v/>
      </c>
      <c r="B1544" t="str" cm="1">
        <f t="array" ref="B1544">IF($F1544="","",INDEX(CUT_LIST!$B$6:$B$1000,$F1544))</f>
        <v/>
      </c>
      <c r="C1544" t="str" cm="1">
        <f t="array" ref="C1544">IF($F1544="","",INDEX(CUT_LIST!$C$6:$C$1000,$F1544))</f>
        <v/>
      </c>
      <c r="D1544" t="str">
        <f>IF($F1544="","",
  MIN(
    INDEX(CUT_LIST!$D$6:$D$1000,$F1544),
    N(INDEX(CUT_LIST!$G$6:$G$1000,$F1544))
  )
)</f>
        <v/>
      </c>
      <c r="E1544" t="str" cm="1">
        <f t="array" ref="E1544">IF($F1544="","",INDEX(CUT_LIST!$H$6:$H$1000,$F1544))</f>
        <v/>
      </c>
      <c r="F1544" t="str" cm="1">
        <f t="array" ref="F1544">IFERROR(
  SMALL(
    IF(
      (TRIM(UPPER(CUT_LIST!$F$6:$F$1000))="YES")*(N(CUT_LIST!$G$6:$G$1000)&gt;0),
      ROW(CUT_LIST!$F$6:$F$1000)-ROW(CUT_LIST!$F$6)+1
    ),
    ROWS($F$7:F1544)
  ),
"")</f>
        <v/>
      </c>
    </row>
    <row r="1545" spans="1:6">
      <c r="A1545" t="str" cm="1">
        <f t="array" ref="A1545">IF($F1545="","",INDEX(CUT_LIST!$A$6:$A$1000,$F1545))</f>
        <v/>
      </c>
      <c r="B1545" t="str" cm="1">
        <f t="array" ref="B1545">IF($F1545="","",INDEX(CUT_LIST!$B$6:$B$1000,$F1545))</f>
        <v/>
      </c>
      <c r="C1545" t="str" cm="1">
        <f t="array" ref="C1545">IF($F1545="","",INDEX(CUT_LIST!$C$6:$C$1000,$F1545))</f>
        <v/>
      </c>
      <c r="D1545" t="str">
        <f>IF($F1545="","",
  MIN(
    INDEX(CUT_LIST!$D$6:$D$1000,$F1545),
    N(INDEX(CUT_LIST!$G$6:$G$1000,$F1545))
  )
)</f>
        <v/>
      </c>
      <c r="E1545" t="str" cm="1">
        <f t="array" ref="E1545">IF($F1545="","",INDEX(CUT_LIST!$H$6:$H$1000,$F1545))</f>
        <v/>
      </c>
      <c r="F1545" t="str" cm="1">
        <f t="array" ref="F1545">IFERROR(
  SMALL(
    IF(
      (TRIM(UPPER(CUT_LIST!$F$6:$F$1000))="YES")*(N(CUT_LIST!$G$6:$G$1000)&gt;0),
      ROW(CUT_LIST!$F$6:$F$1000)-ROW(CUT_LIST!$F$6)+1
    ),
    ROWS($F$7:F1545)
  ),
"")</f>
        <v/>
      </c>
    </row>
    <row r="1546" spans="1:6">
      <c r="A1546" t="str" cm="1">
        <f t="array" ref="A1546">IF($F1546="","",INDEX(CUT_LIST!$A$6:$A$1000,$F1546))</f>
        <v/>
      </c>
      <c r="B1546" t="str" cm="1">
        <f t="array" ref="B1546">IF($F1546="","",INDEX(CUT_LIST!$B$6:$B$1000,$F1546))</f>
        <v/>
      </c>
      <c r="C1546" t="str" cm="1">
        <f t="array" ref="C1546">IF($F1546="","",INDEX(CUT_LIST!$C$6:$C$1000,$F1546))</f>
        <v/>
      </c>
      <c r="D1546" t="str">
        <f>IF($F1546="","",
  MIN(
    INDEX(CUT_LIST!$D$6:$D$1000,$F1546),
    N(INDEX(CUT_LIST!$G$6:$G$1000,$F1546))
  )
)</f>
        <v/>
      </c>
      <c r="E1546" t="str" cm="1">
        <f t="array" ref="E1546">IF($F1546="","",INDEX(CUT_LIST!$H$6:$H$1000,$F1546))</f>
        <v/>
      </c>
      <c r="F1546" t="str" cm="1">
        <f t="array" ref="F1546">IFERROR(
  SMALL(
    IF(
      (TRIM(UPPER(CUT_LIST!$F$6:$F$1000))="YES")*(N(CUT_LIST!$G$6:$G$1000)&gt;0),
      ROW(CUT_LIST!$F$6:$F$1000)-ROW(CUT_LIST!$F$6)+1
    ),
    ROWS($F$7:F1546)
  ),
"")</f>
        <v/>
      </c>
    </row>
    <row r="1547" spans="1:6">
      <c r="A1547" t="str" cm="1">
        <f t="array" ref="A1547">IF($F1547="","",INDEX(CUT_LIST!$A$6:$A$1000,$F1547))</f>
        <v/>
      </c>
      <c r="B1547" t="str" cm="1">
        <f t="array" ref="B1547">IF($F1547="","",INDEX(CUT_LIST!$B$6:$B$1000,$F1547))</f>
        <v/>
      </c>
      <c r="C1547" t="str" cm="1">
        <f t="array" ref="C1547">IF($F1547="","",INDEX(CUT_LIST!$C$6:$C$1000,$F1547))</f>
        <v/>
      </c>
      <c r="D1547" t="str">
        <f>IF($F1547="","",
  MIN(
    INDEX(CUT_LIST!$D$6:$D$1000,$F1547),
    N(INDEX(CUT_LIST!$G$6:$G$1000,$F1547))
  )
)</f>
        <v/>
      </c>
      <c r="E1547" t="str" cm="1">
        <f t="array" ref="E1547">IF($F1547="","",INDEX(CUT_LIST!$H$6:$H$1000,$F1547))</f>
        <v/>
      </c>
      <c r="F1547" t="str" cm="1">
        <f t="array" ref="F1547">IFERROR(
  SMALL(
    IF(
      (TRIM(UPPER(CUT_LIST!$F$6:$F$1000))="YES")*(N(CUT_LIST!$G$6:$G$1000)&gt;0),
      ROW(CUT_LIST!$F$6:$F$1000)-ROW(CUT_LIST!$F$6)+1
    ),
    ROWS($F$7:F1547)
  ),
"")</f>
        <v/>
      </c>
    </row>
    <row r="1548" spans="1:6">
      <c r="A1548" t="str" cm="1">
        <f t="array" ref="A1548">IF($F1548="","",INDEX(CUT_LIST!$A$6:$A$1000,$F1548))</f>
        <v/>
      </c>
      <c r="B1548" t="str" cm="1">
        <f t="array" ref="B1548">IF($F1548="","",INDEX(CUT_LIST!$B$6:$B$1000,$F1548))</f>
        <v/>
      </c>
      <c r="C1548" t="str" cm="1">
        <f t="array" ref="C1548">IF($F1548="","",INDEX(CUT_LIST!$C$6:$C$1000,$F1548))</f>
        <v/>
      </c>
      <c r="D1548" t="str">
        <f>IF($F1548="","",
  MIN(
    INDEX(CUT_LIST!$D$6:$D$1000,$F1548),
    N(INDEX(CUT_LIST!$G$6:$G$1000,$F1548))
  )
)</f>
        <v/>
      </c>
      <c r="E1548" t="str" cm="1">
        <f t="array" ref="E1548">IF($F1548="","",INDEX(CUT_LIST!$H$6:$H$1000,$F1548))</f>
        <v/>
      </c>
      <c r="F1548" t="str" cm="1">
        <f t="array" ref="F1548">IFERROR(
  SMALL(
    IF(
      (TRIM(UPPER(CUT_LIST!$F$6:$F$1000))="YES")*(N(CUT_LIST!$G$6:$G$1000)&gt;0),
      ROW(CUT_LIST!$F$6:$F$1000)-ROW(CUT_LIST!$F$6)+1
    ),
    ROWS($F$7:F1548)
  ),
"")</f>
        <v/>
      </c>
    </row>
    <row r="1549" spans="1:6">
      <c r="A1549" t="str" cm="1">
        <f t="array" ref="A1549">IF($F1549="","",INDEX(CUT_LIST!$A$6:$A$1000,$F1549))</f>
        <v/>
      </c>
      <c r="B1549" t="str" cm="1">
        <f t="array" ref="B1549">IF($F1549="","",INDEX(CUT_LIST!$B$6:$B$1000,$F1549))</f>
        <v/>
      </c>
      <c r="C1549" t="str" cm="1">
        <f t="array" ref="C1549">IF($F1549="","",INDEX(CUT_LIST!$C$6:$C$1000,$F1549))</f>
        <v/>
      </c>
      <c r="D1549" t="str">
        <f>IF($F1549="","",
  MIN(
    INDEX(CUT_LIST!$D$6:$D$1000,$F1549),
    N(INDEX(CUT_LIST!$G$6:$G$1000,$F1549))
  )
)</f>
        <v/>
      </c>
      <c r="E1549" t="str" cm="1">
        <f t="array" ref="E1549">IF($F1549="","",INDEX(CUT_LIST!$H$6:$H$1000,$F1549))</f>
        <v/>
      </c>
      <c r="F1549" t="str" cm="1">
        <f t="array" ref="F1549">IFERROR(
  SMALL(
    IF(
      (TRIM(UPPER(CUT_LIST!$F$6:$F$1000))="YES")*(N(CUT_LIST!$G$6:$G$1000)&gt;0),
      ROW(CUT_LIST!$F$6:$F$1000)-ROW(CUT_LIST!$F$6)+1
    ),
    ROWS($F$7:F1549)
  ),
"")</f>
        <v/>
      </c>
    </row>
    <row r="1550" spans="1:6">
      <c r="A1550" t="str" cm="1">
        <f t="array" ref="A1550">IF($F1550="","",INDEX(CUT_LIST!$A$6:$A$1000,$F1550))</f>
        <v/>
      </c>
      <c r="B1550" t="str" cm="1">
        <f t="array" ref="B1550">IF($F1550="","",INDEX(CUT_LIST!$B$6:$B$1000,$F1550))</f>
        <v/>
      </c>
      <c r="C1550" t="str" cm="1">
        <f t="array" ref="C1550">IF($F1550="","",INDEX(CUT_LIST!$C$6:$C$1000,$F1550))</f>
        <v/>
      </c>
      <c r="D1550" t="str">
        <f>IF($F1550="","",
  MIN(
    INDEX(CUT_LIST!$D$6:$D$1000,$F1550),
    N(INDEX(CUT_LIST!$G$6:$G$1000,$F1550))
  )
)</f>
        <v/>
      </c>
      <c r="E1550" t="str" cm="1">
        <f t="array" ref="E1550">IF($F1550="","",INDEX(CUT_LIST!$H$6:$H$1000,$F1550))</f>
        <v/>
      </c>
      <c r="F1550" t="str" cm="1">
        <f t="array" ref="F1550">IFERROR(
  SMALL(
    IF(
      (TRIM(UPPER(CUT_LIST!$F$6:$F$1000))="YES")*(N(CUT_LIST!$G$6:$G$1000)&gt;0),
      ROW(CUT_LIST!$F$6:$F$1000)-ROW(CUT_LIST!$F$6)+1
    ),
    ROWS($F$7:F1550)
  ),
"")</f>
        <v/>
      </c>
    </row>
    <row r="1551" spans="1:6">
      <c r="A1551" t="str" cm="1">
        <f t="array" ref="A1551">IF($F1551="","",INDEX(CUT_LIST!$A$6:$A$1000,$F1551))</f>
        <v/>
      </c>
      <c r="B1551" t="str" cm="1">
        <f t="array" ref="B1551">IF($F1551="","",INDEX(CUT_LIST!$B$6:$B$1000,$F1551))</f>
        <v/>
      </c>
      <c r="C1551" t="str" cm="1">
        <f t="array" ref="C1551">IF($F1551="","",INDEX(CUT_LIST!$C$6:$C$1000,$F1551))</f>
        <v/>
      </c>
      <c r="D1551" t="str">
        <f>IF($F1551="","",
  MIN(
    INDEX(CUT_LIST!$D$6:$D$1000,$F1551),
    N(INDEX(CUT_LIST!$G$6:$G$1000,$F1551))
  )
)</f>
        <v/>
      </c>
      <c r="E1551" t="str" cm="1">
        <f t="array" ref="E1551">IF($F1551="","",INDEX(CUT_LIST!$H$6:$H$1000,$F1551))</f>
        <v/>
      </c>
      <c r="F1551" t="str" cm="1">
        <f t="array" ref="F1551">IFERROR(
  SMALL(
    IF(
      (TRIM(UPPER(CUT_LIST!$F$6:$F$1000))="YES")*(N(CUT_LIST!$G$6:$G$1000)&gt;0),
      ROW(CUT_LIST!$F$6:$F$1000)-ROW(CUT_LIST!$F$6)+1
    ),
    ROWS($F$7:F1551)
  ),
"")</f>
        <v/>
      </c>
    </row>
    <row r="1552" spans="1:6">
      <c r="A1552" t="str" cm="1">
        <f t="array" ref="A1552">IF($F1552="","",INDEX(CUT_LIST!$A$6:$A$1000,$F1552))</f>
        <v/>
      </c>
      <c r="B1552" t="str" cm="1">
        <f t="array" ref="B1552">IF($F1552="","",INDEX(CUT_LIST!$B$6:$B$1000,$F1552))</f>
        <v/>
      </c>
      <c r="C1552" t="str" cm="1">
        <f t="array" ref="C1552">IF($F1552="","",INDEX(CUT_LIST!$C$6:$C$1000,$F1552))</f>
        <v/>
      </c>
      <c r="D1552" t="str">
        <f>IF($F1552="","",
  MIN(
    INDEX(CUT_LIST!$D$6:$D$1000,$F1552),
    N(INDEX(CUT_LIST!$G$6:$G$1000,$F1552))
  )
)</f>
        <v/>
      </c>
      <c r="E1552" t="str" cm="1">
        <f t="array" ref="E1552">IF($F1552="","",INDEX(CUT_LIST!$H$6:$H$1000,$F1552))</f>
        <v/>
      </c>
      <c r="F1552" t="str" cm="1">
        <f t="array" ref="F1552">IFERROR(
  SMALL(
    IF(
      (TRIM(UPPER(CUT_LIST!$F$6:$F$1000))="YES")*(N(CUT_LIST!$G$6:$G$1000)&gt;0),
      ROW(CUT_LIST!$F$6:$F$1000)-ROW(CUT_LIST!$F$6)+1
    ),
    ROWS($F$7:F1552)
  ),
"")</f>
        <v/>
      </c>
    </row>
    <row r="1553" spans="1:6">
      <c r="A1553" t="str" cm="1">
        <f t="array" ref="A1553">IF($F1553="","",INDEX(CUT_LIST!$A$6:$A$1000,$F1553))</f>
        <v/>
      </c>
      <c r="B1553" t="str" cm="1">
        <f t="array" ref="B1553">IF($F1553="","",INDEX(CUT_LIST!$B$6:$B$1000,$F1553))</f>
        <v/>
      </c>
      <c r="C1553" t="str" cm="1">
        <f t="array" ref="C1553">IF($F1553="","",INDEX(CUT_LIST!$C$6:$C$1000,$F1553))</f>
        <v/>
      </c>
      <c r="D1553" t="str">
        <f>IF($F1553="","",
  MIN(
    INDEX(CUT_LIST!$D$6:$D$1000,$F1553),
    N(INDEX(CUT_LIST!$G$6:$G$1000,$F1553))
  )
)</f>
        <v/>
      </c>
      <c r="E1553" t="str" cm="1">
        <f t="array" ref="E1553">IF($F1553="","",INDEX(CUT_LIST!$H$6:$H$1000,$F1553))</f>
        <v/>
      </c>
      <c r="F1553" t="str" cm="1">
        <f t="array" ref="F1553">IFERROR(
  SMALL(
    IF(
      (TRIM(UPPER(CUT_LIST!$F$6:$F$1000))="YES")*(N(CUT_LIST!$G$6:$G$1000)&gt;0),
      ROW(CUT_LIST!$F$6:$F$1000)-ROW(CUT_LIST!$F$6)+1
    ),
    ROWS($F$7:F1553)
  ),
"")</f>
        <v/>
      </c>
    </row>
    <row r="1554" spans="1:6">
      <c r="A1554" t="str" cm="1">
        <f t="array" ref="A1554">IF($F1554="","",INDEX(CUT_LIST!$A$6:$A$1000,$F1554))</f>
        <v/>
      </c>
      <c r="B1554" t="str" cm="1">
        <f t="array" ref="B1554">IF($F1554="","",INDEX(CUT_LIST!$B$6:$B$1000,$F1554))</f>
        <v/>
      </c>
      <c r="C1554" t="str" cm="1">
        <f t="array" ref="C1554">IF($F1554="","",INDEX(CUT_LIST!$C$6:$C$1000,$F1554))</f>
        <v/>
      </c>
      <c r="D1554" t="str">
        <f>IF($F1554="","",
  MIN(
    INDEX(CUT_LIST!$D$6:$D$1000,$F1554),
    N(INDEX(CUT_LIST!$G$6:$G$1000,$F1554))
  )
)</f>
        <v/>
      </c>
      <c r="E1554" t="str" cm="1">
        <f t="array" ref="E1554">IF($F1554="","",INDEX(CUT_LIST!$H$6:$H$1000,$F1554))</f>
        <v/>
      </c>
      <c r="F1554" t="str" cm="1">
        <f t="array" ref="F1554">IFERROR(
  SMALL(
    IF(
      (TRIM(UPPER(CUT_LIST!$F$6:$F$1000))="YES")*(N(CUT_LIST!$G$6:$G$1000)&gt;0),
      ROW(CUT_LIST!$F$6:$F$1000)-ROW(CUT_LIST!$F$6)+1
    ),
    ROWS($F$7:F1554)
  ),
"")</f>
        <v/>
      </c>
    </row>
    <row r="1555" spans="1:6">
      <c r="A1555" t="str" cm="1">
        <f t="array" ref="A1555">IF($F1555="","",INDEX(CUT_LIST!$A$6:$A$1000,$F1555))</f>
        <v/>
      </c>
      <c r="B1555" t="str" cm="1">
        <f t="array" ref="B1555">IF($F1555="","",INDEX(CUT_LIST!$B$6:$B$1000,$F1555))</f>
        <v/>
      </c>
      <c r="C1555" t="str" cm="1">
        <f t="array" ref="C1555">IF($F1555="","",INDEX(CUT_LIST!$C$6:$C$1000,$F1555))</f>
        <v/>
      </c>
      <c r="D1555" t="str">
        <f>IF($F1555="","",
  MIN(
    INDEX(CUT_LIST!$D$6:$D$1000,$F1555),
    N(INDEX(CUT_LIST!$G$6:$G$1000,$F1555))
  )
)</f>
        <v/>
      </c>
      <c r="E1555" t="str" cm="1">
        <f t="array" ref="E1555">IF($F1555="","",INDEX(CUT_LIST!$H$6:$H$1000,$F1555))</f>
        <v/>
      </c>
      <c r="F1555" t="str" cm="1">
        <f t="array" ref="F1555">IFERROR(
  SMALL(
    IF(
      (TRIM(UPPER(CUT_LIST!$F$6:$F$1000))="YES")*(N(CUT_LIST!$G$6:$G$1000)&gt;0),
      ROW(CUT_LIST!$F$6:$F$1000)-ROW(CUT_LIST!$F$6)+1
    ),
    ROWS($F$7:F1555)
  ),
"")</f>
        <v/>
      </c>
    </row>
    <row r="1556" spans="1:6">
      <c r="A1556" t="str" cm="1">
        <f t="array" ref="A1556">IF($F1556="","",INDEX(CUT_LIST!$A$6:$A$1000,$F1556))</f>
        <v/>
      </c>
      <c r="B1556" t="str" cm="1">
        <f t="array" ref="B1556">IF($F1556="","",INDEX(CUT_LIST!$B$6:$B$1000,$F1556))</f>
        <v/>
      </c>
      <c r="C1556" t="str" cm="1">
        <f t="array" ref="C1556">IF($F1556="","",INDEX(CUT_LIST!$C$6:$C$1000,$F1556))</f>
        <v/>
      </c>
      <c r="D1556" t="str">
        <f>IF($F1556="","",
  MIN(
    INDEX(CUT_LIST!$D$6:$D$1000,$F1556),
    N(INDEX(CUT_LIST!$G$6:$G$1000,$F1556))
  )
)</f>
        <v/>
      </c>
      <c r="E1556" t="str" cm="1">
        <f t="array" ref="E1556">IF($F1556="","",INDEX(CUT_LIST!$H$6:$H$1000,$F1556))</f>
        <v/>
      </c>
      <c r="F1556" t="str" cm="1">
        <f t="array" ref="F1556">IFERROR(
  SMALL(
    IF(
      (TRIM(UPPER(CUT_LIST!$F$6:$F$1000))="YES")*(N(CUT_LIST!$G$6:$G$1000)&gt;0),
      ROW(CUT_LIST!$F$6:$F$1000)-ROW(CUT_LIST!$F$6)+1
    ),
    ROWS($F$7:F1556)
  ),
"")</f>
        <v/>
      </c>
    </row>
    <row r="1557" spans="1:6">
      <c r="A1557" t="str" cm="1">
        <f t="array" ref="A1557">IF($F1557="","",INDEX(CUT_LIST!$A$6:$A$1000,$F1557))</f>
        <v/>
      </c>
      <c r="B1557" t="str" cm="1">
        <f t="array" ref="B1557">IF($F1557="","",INDEX(CUT_LIST!$B$6:$B$1000,$F1557))</f>
        <v/>
      </c>
      <c r="C1557" t="str" cm="1">
        <f t="array" ref="C1557">IF($F1557="","",INDEX(CUT_LIST!$C$6:$C$1000,$F1557))</f>
        <v/>
      </c>
      <c r="D1557" t="str">
        <f>IF($F1557="","",
  MIN(
    INDEX(CUT_LIST!$D$6:$D$1000,$F1557),
    N(INDEX(CUT_LIST!$G$6:$G$1000,$F1557))
  )
)</f>
        <v/>
      </c>
      <c r="E1557" t="str" cm="1">
        <f t="array" ref="E1557">IF($F1557="","",INDEX(CUT_LIST!$H$6:$H$1000,$F1557))</f>
        <v/>
      </c>
      <c r="F1557" t="str" cm="1">
        <f t="array" ref="F1557">IFERROR(
  SMALL(
    IF(
      (TRIM(UPPER(CUT_LIST!$F$6:$F$1000))="YES")*(N(CUT_LIST!$G$6:$G$1000)&gt;0),
      ROW(CUT_LIST!$F$6:$F$1000)-ROW(CUT_LIST!$F$6)+1
    ),
    ROWS($F$7:F1557)
  ),
"")</f>
        <v/>
      </c>
    </row>
    <row r="1558" spans="1:6">
      <c r="A1558" t="str" cm="1">
        <f t="array" ref="A1558">IF($F1558="","",INDEX(CUT_LIST!$A$6:$A$1000,$F1558))</f>
        <v/>
      </c>
      <c r="B1558" t="str" cm="1">
        <f t="array" ref="B1558">IF($F1558="","",INDEX(CUT_LIST!$B$6:$B$1000,$F1558))</f>
        <v/>
      </c>
      <c r="C1558" t="str" cm="1">
        <f t="array" ref="C1558">IF($F1558="","",INDEX(CUT_LIST!$C$6:$C$1000,$F1558))</f>
        <v/>
      </c>
      <c r="D1558" t="str">
        <f>IF($F1558="","",
  MIN(
    INDEX(CUT_LIST!$D$6:$D$1000,$F1558),
    N(INDEX(CUT_LIST!$G$6:$G$1000,$F1558))
  )
)</f>
        <v/>
      </c>
      <c r="E1558" t="str" cm="1">
        <f t="array" ref="E1558">IF($F1558="","",INDEX(CUT_LIST!$H$6:$H$1000,$F1558))</f>
        <v/>
      </c>
      <c r="F1558" t="str" cm="1">
        <f t="array" ref="F1558">IFERROR(
  SMALL(
    IF(
      (TRIM(UPPER(CUT_LIST!$F$6:$F$1000))="YES")*(N(CUT_LIST!$G$6:$G$1000)&gt;0),
      ROW(CUT_LIST!$F$6:$F$1000)-ROW(CUT_LIST!$F$6)+1
    ),
    ROWS($F$7:F1558)
  ),
"")</f>
        <v/>
      </c>
    </row>
    <row r="1559" spans="1:6">
      <c r="A1559" t="str" cm="1">
        <f t="array" ref="A1559">IF($F1559="","",INDEX(CUT_LIST!$A$6:$A$1000,$F1559))</f>
        <v/>
      </c>
      <c r="B1559" t="str" cm="1">
        <f t="array" ref="B1559">IF($F1559="","",INDEX(CUT_LIST!$B$6:$B$1000,$F1559))</f>
        <v/>
      </c>
      <c r="C1559" t="str" cm="1">
        <f t="array" ref="C1559">IF($F1559="","",INDEX(CUT_LIST!$C$6:$C$1000,$F1559))</f>
        <v/>
      </c>
      <c r="D1559" t="str">
        <f>IF($F1559="","",
  MIN(
    INDEX(CUT_LIST!$D$6:$D$1000,$F1559),
    N(INDEX(CUT_LIST!$G$6:$G$1000,$F1559))
  )
)</f>
        <v/>
      </c>
      <c r="E1559" t="str" cm="1">
        <f t="array" ref="E1559">IF($F1559="","",INDEX(CUT_LIST!$H$6:$H$1000,$F1559))</f>
        <v/>
      </c>
      <c r="F1559" t="str" cm="1">
        <f t="array" ref="F1559">IFERROR(
  SMALL(
    IF(
      (TRIM(UPPER(CUT_LIST!$F$6:$F$1000))="YES")*(N(CUT_LIST!$G$6:$G$1000)&gt;0),
      ROW(CUT_LIST!$F$6:$F$1000)-ROW(CUT_LIST!$F$6)+1
    ),
    ROWS($F$7:F1559)
  ),
"")</f>
        <v/>
      </c>
    </row>
    <row r="1560" spans="1:6">
      <c r="A1560" t="str" cm="1">
        <f t="array" ref="A1560">IF($F1560="","",INDEX(CUT_LIST!$A$6:$A$1000,$F1560))</f>
        <v/>
      </c>
      <c r="B1560" t="str" cm="1">
        <f t="array" ref="B1560">IF($F1560="","",INDEX(CUT_LIST!$B$6:$B$1000,$F1560))</f>
        <v/>
      </c>
      <c r="C1560" t="str" cm="1">
        <f t="array" ref="C1560">IF($F1560="","",INDEX(CUT_LIST!$C$6:$C$1000,$F1560))</f>
        <v/>
      </c>
      <c r="D1560" t="str">
        <f>IF($F1560="","",
  MIN(
    INDEX(CUT_LIST!$D$6:$D$1000,$F1560),
    N(INDEX(CUT_LIST!$G$6:$G$1000,$F1560))
  )
)</f>
        <v/>
      </c>
      <c r="E1560" t="str" cm="1">
        <f t="array" ref="E1560">IF($F1560="","",INDEX(CUT_LIST!$H$6:$H$1000,$F1560))</f>
        <v/>
      </c>
      <c r="F1560" t="str" cm="1">
        <f t="array" ref="F1560">IFERROR(
  SMALL(
    IF(
      (TRIM(UPPER(CUT_LIST!$F$6:$F$1000))="YES")*(N(CUT_LIST!$G$6:$G$1000)&gt;0),
      ROW(CUT_LIST!$F$6:$F$1000)-ROW(CUT_LIST!$F$6)+1
    ),
    ROWS($F$7:F1560)
  ),
"")</f>
        <v/>
      </c>
    </row>
    <row r="1561" spans="1:6">
      <c r="A1561" t="str" cm="1">
        <f t="array" ref="A1561">IF($F1561="","",INDEX(CUT_LIST!$A$6:$A$1000,$F1561))</f>
        <v/>
      </c>
      <c r="B1561" t="str" cm="1">
        <f t="array" ref="B1561">IF($F1561="","",INDEX(CUT_LIST!$B$6:$B$1000,$F1561))</f>
        <v/>
      </c>
      <c r="C1561" t="str" cm="1">
        <f t="array" ref="C1561">IF($F1561="","",INDEX(CUT_LIST!$C$6:$C$1000,$F1561))</f>
        <v/>
      </c>
      <c r="D1561" t="str">
        <f>IF($F1561="","",
  MIN(
    INDEX(CUT_LIST!$D$6:$D$1000,$F1561),
    N(INDEX(CUT_LIST!$G$6:$G$1000,$F1561))
  )
)</f>
        <v/>
      </c>
      <c r="E1561" t="str" cm="1">
        <f t="array" ref="E1561">IF($F1561="","",INDEX(CUT_LIST!$H$6:$H$1000,$F1561))</f>
        <v/>
      </c>
      <c r="F1561" t="str" cm="1">
        <f t="array" ref="F1561">IFERROR(
  SMALL(
    IF(
      (TRIM(UPPER(CUT_LIST!$F$6:$F$1000))="YES")*(N(CUT_LIST!$G$6:$G$1000)&gt;0),
      ROW(CUT_LIST!$F$6:$F$1000)-ROW(CUT_LIST!$F$6)+1
    ),
    ROWS($F$7:F1561)
  ),
"")</f>
        <v/>
      </c>
    </row>
    <row r="1562" spans="1:6">
      <c r="A1562" t="str" cm="1">
        <f t="array" ref="A1562">IF($F1562="","",INDEX(CUT_LIST!$A$6:$A$1000,$F1562))</f>
        <v/>
      </c>
      <c r="B1562" t="str" cm="1">
        <f t="array" ref="B1562">IF($F1562="","",INDEX(CUT_LIST!$B$6:$B$1000,$F1562))</f>
        <v/>
      </c>
      <c r="C1562" t="str" cm="1">
        <f t="array" ref="C1562">IF($F1562="","",INDEX(CUT_LIST!$C$6:$C$1000,$F1562))</f>
        <v/>
      </c>
      <c r="D1562" t="str">
        <f>IF($F1562="","",
  MIN(
    INDEX(CUT_LIST!$D$6:$D$1000,$F1562),
    N(INDEX(CUT_LIST!$G$6:$G$1000,$F1562))
  )
)</f>
        <v/>
      </c>
      <c r="E1562" t="str" cm="1">
        <f t="array" ref="E1562">IF($F1562="","",INDEX(CUT_LIST!$H$6:$H$1000,$F1562))</f>
        <v/>
      </c>
      <c r="F1562" t="str" cm="1">
        <f t="array" ref="F1562">IFERROR(
  SMALL(
    IF(
      (TRIM(UPPER(CUT_LIST!$F$6:$F$1000))="YES")*(N(CUT_LIST!$G$6:$G$1000)&gt;0),
      ROW(CUT_LIST!$F$6:$F$1000)-ROW(CUT_LIST!$F$6)+1
    ),
    ROWS($F$7:F1562)
  ),
"")</f>
        <v/>
      </c>
    </row>
    <row r="1563" spans="1:6">
      <c r="A1563" t="str" cm="1">
        <f t="array" ref="A1563">IF($F1563="","",INDEX(CUT_LIST!$A$6:$A$1000,$F1563))</f>
        <v/>
      </c>
      <c r="B1563" t="str" cm="1">
        <f t="array" ref="B1563">IF($F1563="","",INDEX(CUT_LIST!$B$6:$B$1000,$F1563))</f>
        <v/>
      </c>
      <c r="C1563" t="str" cm="1">
        <f t="array" ref="C1563">IF($F1563="","",INDEX(CUT_LIST!$C$6:$C$1000,$F1563))</f>
        <v/>
      </c>
      <c r="D1563" t="str">
        <f>IF($F1563="","",
  MIN(
    INDEX(CUT_LIST!$D$6:$D$1000,$F1563),
    N(INDEX(CUT_LIST!$G$6:$G$1000,$F1563))
  )
)</f>
        <v/>
      </c>
      <c r="E1563" t="str" cm="1">
        <f t="array" ref="E1563">IF($F1563="","",INDEX(CUT_LIST!$H$6:$H$1000,$F1563))</f>
        <v/>
      </c>
      <c r="F1563" t="str" cm="1">
        <f t="array" ref="F1563">IFERROR(
  SMALL(
    IF(
      (TRIM(UPPER(CUT_LIST!$F$6:$F$1000))="YES")*(N(CUT_LIST!$G$6:$G$1000)&gt;0),
      ROW(CUT_LIST!$F$6:$F$1000)-ROW(CUT_LIST!$F$6)+1
    ),
    ROWS($F$7:F1563)
  ),
"")</f>
        <v/>
      </c>
    </row>
    <row r="1564" spans="1:6">
      <c r="A1564" t="str" cm="1">
        <f t="array" ref="A1564">IF($F1564="","",INDEX(CUT_LIST!$A$6:$A$1000,$F1564))</f>
        <v/>
      </c>
      <c r="B1564" t="str" cm="1">
        <f t="array" ref="B1564">IF($F1564="","",INDEX(CUT_LIST!$B$6:$B$1000,$F1564))</f>
        <v/>
      </c>
      <c r="C1564" t="str" cm="1">
        <f t="array" ref="C1564">IF($F1564="","",INDEX(CUT_LIST!$C$6:$C$1000,$F1564))</f>
        <v/>
      </c>
      <c r="D1564" t="str">
        <f>IF($F1564="","",
  MIN(
    INDEX(CUT_LIST!$D$6:$D$1000,$F1564),
    N(INDEX(CUT_LIST!$G$6:$G$1000,$F1564))
  )
)</f>
        <v/>
      </c>
      <c r="E1564" t="str" cm="1">
        <f t="array" ref="E1564">IF($F1564="","",INDEX(CUT_LIST!$H$6:$H$1000,$F1564))</f>
        <v/>
      </c>
      <c r="F1564" t="str" cm="1">
        <f t="array" ref="F1564">IFERROR(
  SMALL(
    IF(
      (TRIM(UPPER(CUT_LIST!$F$6:$F$1000))="YES")*(N(CUT_LIST!$G$6:$G$1000)&gt;0),
      ROW(CUT_LIST!$F$6:$F$1000)-ROW(CUT_LIST!$F$6)+1
    ),
    ROWS($F$7:F1564)
  ),
"")</f>
        <v/>
      </c>
    </row>
    <row r="1565" spans="1:6">
      <c r="A1565" t="str" cm="1">
        <f t="array" ref="A1565">IF($F1565="","",INDEX(CUT_LIST!$A$6:$A$1000,$F1565))</f>
        <v/>
      </c>
      <c r="B1565" t="str" cm="1">
        <f t="array" ref="B1565">IF($F1565="","",INDEX(CUT_LIST!$B$6:$B$1000,$F1565))</f>
        <v/>
      </c>
      <c r="C1565" t="str" cm="1">
        <f t="array" ref="C1565">IF($F1565="","",INDEX(CUT_LIST!$C$6:$C$1000,$F1565))</f>
        <v/>
      </c>
      <c r="D1565" t="str">
        <f>IF($F1565="","",
  MIN(
    INDEX(CUT_LIST!$D$6:$D$1000,$F1565),
    N(INDEX(CUT_LIST!$G$6:$G$1000,$F1565))
  )
)</f>
        <v/>
      </c>
      <c r="E1565" t="str" cm="1">
        <f t="array" ref="E1565">IF($F1565="","",INDEX(CUT_LIST!$H$6:$H$1000,$F1565))</f>
        <v/>
      </c>
      <c r="F1565" t="str" cm="1">
        <f t="array" ref="F1565">IFERROR(
  SMALL(
    IF(
      (TRIM(UPPER(CUT_LIST!$F$6:$F$1000))="YES")*(N(CUT_LIST!$G$6:$G$1000)&gt;0),
      ROW(CUT_LIST!$F$6:$F$1000)-ROW(CUT_LIST!$F$6)+1
    ),
    ROWS($F$7:F1565)
  ),
"")</f>
        <v/>
      </c>
    </row>
    <row r="1566" spans="1:6">
      <c r="A1566" t="str" cm="1">
        <f t="array" ref="A1566">IF($F1566="","",INDEX(CUT_LIST!$A$6:$A$1000,$F1566))</f>
        <v/>
      </c>
      <c r="B1566" t="str" cm="1">
        <f t="array" ref="B1566">IF($F1566="","",INDEX(CUT_LIST!$B$6:$B$1000,$F1566))</f>
        <v/>
      </c>
      <c r="C1566" t="str" cm="1">
        <f t="array" ref="C1566">IF($F1566="","",INDEX(CUT_LIST!$C$6:$C$1000,$F1566))</f>
        <v/>
      </c>
      <c r="D1566" t="str">
        <f>IF($F1566="","",
  MIN(
    INDEX(CUT_LIST!$D$6:$D$1000,$F1566),
    N(INDEX(CUT_LIST!$G$6:$G$1000,$F1566))
  )
)</f>
        <v/>
      </c>
      <c r="E1566" t="str" cm="1">
        <f t="array" ref="E1566">IF($F1566="","",INDEX(CUT_LIST!$H$6:$H$1000,$F1566))</f>
        <v/>
      </c>
      <c r="F1566" t="str" cm="1">
        <f t="array" ref="F1566">IFERROR(
  SMALL(
    IF(
      (TRIM(UPPER(CUT_LIST!$F$6:$F$1000))="YES")*(N(CUT_LIST!$G$6:$G$1000)&gt;0),
      ROW(CUT_LIST!$F$6:$F$1000)-ROW(CUT_LIST!$F$6)+1
    ),
    ROWS($F$7:F1566)
  ),
"")</f>
        <v/>
      </c>
    </row>
    <row r="1567" spans="1:6">
      <c r="A1567" t="str" cm="1">
        <f t="array" ref="A1567">IF($F1567="","",INDEX(CUT_LIST!$A$6:$A$1000,$F1567))</f>
        <v/>
      </c>
      <c r="B1567" t="str" cm="1">
        <f t="array" ref="B1567">IF($F1567="","",INDEX(CUT_LIST!$B$6:$B$1000,$F1567))</f>
        <v/>
      </c>
      <c r="C1567" t="str" cm="1">
        <f t="array" ref="C1567">IF($F1567="","",INDEX(CUT_LIST!$C$6:$C$1000,$F1567))</f>
        <v/>
      </c>
      <c r="D1567" t="str">
        <f>IF($F1567="","",
  MIN(
    INDEX(CUT_LIST!$D$6:$D$1000,$F1567),
    N(INDEX(CUT_LIST!$G$6:$G$1000,$F1567))
  )
)</f>
        <v/>
      </c>
      <c r="E1567" t="str" cm="1">
        <f t="array" ref="E1567">IF($F1567="","",INDEX(CUT_LIST!$H$6:$H$1000,$F1567))</f>
        <v/>
      </c>
      <c r="F1567" t="str" cm="1">
        <f t="array" ref="F1567">IFERROR(
  SMALL(
    IF(
      (TRIM(UPPER(CUT_LIST!$F$6:$F$1000))="YES")*(N(CUT_LIST!$G$6:$G$1000)&gt;0),
      ROW(CUT_LIST!$F$6:$F$1000)-ROW(CUT_LIST!$F$6)+1
    ),
    ROWS($F$7:F1567)
  ),
"")</f>
        <v/>
      </c>
    </row>
    <row r="1568" spans="1:6">
      <c r="A1568" t="str" cm="1">
        <f t="array" ref="A1568">IF($F1568="","",INDEX(CUT_LIST!$A$6:$A$1000,$F1568))</f>
        <v/>
      </c>
      <c r="B1568" t="str" cm="1">
        <f t="array" ref="B1568">IF($F1568="","",INDEX(CUT_LIST!$B$6:$B$1000,$F1568))</f>
        <v/>
      </c>
      <c r="C1568" t="str" cm="1">
        <f t="array" ref="C1568">IF($F1568="","",INDEX(CUT_LIST!$C$6:$C$1000,$F1568))</f>
        <v/>
      </c>
      <c r="D1568" t="str">
        <f>IF($F1568="","",
  MIN(
    INDEX(CUT_LIST!$D$6:$D$1000,$F1568),
    N(INDEX(CUT_LIST!$G$6:$G$1000,$F1568))
  )
)</f>
        <v/>
      </c>
      <c r="E1568" t="str" cm="1">
        <f t="array" ref="E1568">IF($F1568="","",INDEX(CUT_LIST!$H$6:$H$1000,$F1568))</f>
        <v/>
      </c>
      <c r="F1568" t="str" cm="1">
        <f t="array" ref="F1568">IFERROR(
  SMALL(
    IF(
      (TRIM(UPPER(CUT_LIST!$F$6:$F$1000))="YES")*(N(CUT_LIST!$G$6:$G$1000)&gt;0),
      ROW(CUT_LIST!$F$6:$F$1000)-ROW(CUT_LIST!$F$6)+1
    ),
    ROWS($F$7:F1568)
  ),
"")</f>
        <v/>
      </c>
    </row>
    <row r="1569" spans="1:6">
      <c r="A1569" t="str" cm="1">
        <f t="array" ref="A1569">IF($F1569="","",INDEX(CUT_LIST!$A$6:$A$1000,$F1569))</f>
        <v/>
      </c>
      <c r="B1569" t="str" cm="1">
        <f t="array" ref="B1569">IF($F1569="","",INDEX(CUT_LIST!$B$6:$B$1000,$F1569))</f>
        <v/>
      </c>
      <c r="C1569" t="str" cm="1">
        <f t="array" ref="C1569">IF($F1569="","",INDEX(CUT_LIST!$C$6:$C$1000,$F1569))</f>
        <v/>
      </c>
      <c r="D1569" t="str">
        <f>IF($F1569="","",
  MIN(
    INDEX(CUT_LIST!$D$6:$D$1000,$F1569),
    N(INDEX(CUT_LIST!$G$6:$G$1000,$F1569))
  )
)</f>
        <v/>
      </c>
      <c r="E1569" t="str" cm="1">
        <f t="array" ref="E1569">IF($F1569="","",INDEX(CUT_LIST!$H$6:$H$1000,$F1569))</f>
        <v/>
      </c>
      <c r="F1569" t="str" cm="1">
        <f t="array" ref="F1569">IFERROR(
  SMALL(
    IF(
      (TRIM(UPPER(CUT_LIST!$F$6:$F$1000))="YES")*(N(CUT_LIST!$G$6:$G$1000)&gt;0),
      ROW(CUT_LIST!$F$6:$F$1000)-ROW(CUT_LIST!$F$6)+1
    ),
    ROWS($F$7:F1569)
  ),
"")</f>
        <v/>
      </c>
    </row>
    <row r="1570" spans="1:6">
      <c r="A1570" t="str" cm="1">
        <f t="array" ref="A1570">IF($F1570="","",INDEX(CUT_LIST!$A$6:$A$1000,$F1570))</f>
        <v/>
      </c>
      <c r="B1570" t="str" cm="1">
        <f t="array" ref="B1570">IF($F1570="","",INDEX(CUT_LIST!$B$6:$B$1000,$F1570))</f>
        <v/>
      </c>
      <c r="C1570" t="str" cm="1">
        <f t="array" ref="C1570">IF($F1570="","",INDEX(CUT_LIST!$C$6:$C$1000,$F1570))</f>
        <v/>
      </c>
      <c r="D1570" t="str">
        <f>IF($F1570="","",
  MIN(
    INDEX(CUT_LIST!$D$6:$D$1000,$F1570),
    N(INDEX(CUT_LIST!$G$6:$G$1000,$F1570))
  )
)</f>
        <v/>
      </c>
      <c r="E1570" t="str" cm="1">
        <f t="array" ref="E1570">IF($F1570="","",INDEX(CUT_LIST!$H$6:$H$1000,$F1570))</f>
        <v/>
      </c>
      <c r="F1570" t="str" cm="1">
        <f t="array" ref="F1570">IFERROR(
  SMALL(
    IF(
      (TRIM(UPPER(CUT_LIST!$F$6:$F$1000))="YES")*(N(CUT_LIST!$G$6:$G$1000)&gt;0),
      ROW(CUT_LIST!$F$6:$F$1000)-ROW(CUT_LIST!$F$6)+1
    ),
    ROWS($F$7:F1570)
  ),
"")</f>
        <v/>
      </c>
    </row>
    <row r="1571" spans="1:6">
      <c r="A1571" t="str" cm="1">
        <f t="array" ref="A1571">IF($F1571="","",INDEX(CUT_LIST!$A$6:$A$1000,$F1571))</f>
        <v/>
      </c>
      <c r="B1571" t="str" cm="1">
        <f t="array" ref="B1571">IF($F1571="","",INDEX(CUT_LIST!$B$6:$B$1000,$F1571))</f>
        <v/>
      </c>
      <c r="C1571" t="str" cm="1">
        <f t="array" ref="C1571">IF($F1571="","",INDEX(CUT_LIST!$C$6:$C$1000,$F1571))</f>
        <v/>
      </c>
      <c r="D1571" t="str">
        <f>IF($F1571="","",
  MIN(
    INDEX(CUT_LIST!$D$6:$D$1000,$F1571),
    N(INDEX(CUT_LIST!$G$6:$G$1000,$F1571))
  )
)</f>
        <v/>
      </c>
      <c r="E1571" t="str" cm="1">
        <f t="array" ref="E1571">IF($F1571="","",INDEX(CUT_LIST!$H$6:$H$1000,$F1571))</f>
        <v/>
      </c>
      <c r="F1571" t="str" cm="1">
        <f t="array" ref="F1571">IFERROR(
  SMALL(
    IF(
      (TRIM(UPPER(CUT_LIST!$F$6:$F$1000))="YES")*(N(CUT_LIST!$G$6:$G$1000)&gt;0),
      ROW(CUT_LIST!$F$6:$F$1000)-ROW(CUT_LIST!$F$6)+1
    ),
    ROWS($F$7:F1571)
  ),
"")</f>
        <v/>
      </c>
    </row>
    <row r="1572" spans="1:6">
      <c r="A1572" t="str" cm="1">
        <f t="array" ref="A1572">IF($F1572="","",INDEX(CUT_LIST!$A$6:$A$1000,$F1572))</f>
        <v/>
      </c>
      <c r="B1572" t="str" cm="1">
        <f t="array" ref="B1572">IF($F1572="","",INDEX(CUT_LIST!$B$6:$B$1000,$F1572))</f>
        <v/>
      </c>
      <c r="C1572" t="str" cm="1">
        <f t="array" ref="C1572">IF($F1572="","",INDEX(CUT_LIST!$C$6:$C$1000,$F1572))</f>
        <v/>
      </c>
      <c r="D1572" t="str">
        <f>IF($F1572="","",
  MIN(
    INDEX(CUT_LIST!$D$6:$D$1000,$F1572),
    N(INDEX(CUT_LIST!$G$6:$G$1000,$F1572))
  )
)</f>
        <v/>
      </c>
      <c r="E1572" t="str" cm="1">
        <f t="array" ref="E1572">IF($F1572="","",INDEX(CUT_LIST!$H$6:$H$1000,$F1572))</f>
        <v/>
      </c>
      <c r="F1572" t="str" cm="1">
        <f t="array" ref="F1572">IFERROR(
  SMALL(
    IF(
      (TRIM(UPPER(CUT_LIST!$F$6:$F$1000))="YES")*(N(CUT_LIST!$G$6:$G$1000)&gt;0),
      ROW(CUT_LIST!$F$6:$F$1000)-ROW(CUT_LIST!$F$6)+1
    ),
    ROWS($F$7:F1572)
  ),
"")</f>
        <v/>
      </c>
    </row>
    <row r="1573" spans="1:6">
      <c r="A1573" t="str" cm="1">
        <f t="array" ref="A1573">IF($F1573="","",INDEX(CUT_LIST!$A$6:$A$1000,$F1573))</f>
        <v/>
      </c>
      <c r="B1573" t="str" cm="1">
        <f t="array" ref="B1573">IF($F1573="","",INDEX(CUT_LIST!$B$6:$B$1000,$F1573))</f>
        <v/>
      </c>
      <c r="C1573" t="str" cm="1">
        <f t="array" ref="C1573">IF($F1573="","",INDEX(CUT_LIST!$C$6:$C$1000,$F1573))</f>
        <v/>
      </c>
      <c r="D1573" t="str">
        <f>IF($F1573="","",
  MIN(
    INDEX(CUT_LIST!$D$6:$D$1000,$F1573),
    N(INDEX(CUT_LIST!$G$6:$G$1000,$F1573))
  )
)</f>
        <v/>
      </c>
      <c r="E1573" t="str" cm="1">
        <f t="array" ref="E1573">IF($F1573="","",INDEX(CUT_LIST!$H$6:$H$1000,$F1573))</f>
        <v/>
      </c>
      <c r="F1573" t="str" cm="1">
        <f t="array" ref="F1573">IFERROR(
  SMALL(
    IF(
      (TRIM(UPPER(CUT_LIST!$F$6:$F$1000))="YES")*(N(CUT_LIST!$G$6:$G$1000)&gt;0),
      ROW(CUT_LIST!$F$6:$F$1000)-ROW(CUT_LIST!$F$6)+1
    ),
    ROWS($F$7:F1573)
  ),
"")</f>
        <v/>
      </c>
    </row>
    <row r="1574" spans="1:6">
      <c r="A1574" t="str" cm="1">
        <f t="array" ref="A1574">IF($F1574="","",INDEX(CUT_LIST!$A$6:$A$1000,$F1574))</f>
        <v/>
      </c>
      <c r="B1574" t="str" cm="1">
        <f t="array" ref="B1574">IF($F1574="","",INDEX(CUT_LIST!$B$6:$B$1000,$F1574))</f>
        <v/>
      </c>
      <c r="C1574" t="str" cm="1">
        <f t="array" ref="C1574">IF($F1574="","",INDEX(CUT_LIST!$C$6:$C$1000,$F1574))</f>
        <v/>
      </c>
      <c r="D1574" t="str">
        <f>IF($F1574="","",
  MIN(
    INDEX(CUT_LIST!$D$6:$D$1000,$F1574),
    N(INDEX(CUT_LIST!$G$6:$G$1000,$F1574))
  )
)</f>
        <v/>
      </c>
      <c r="E1574" t="str" cm="1">
        <f t="array" ref="E1574">IF($F1574="","",INDEX(CUT_LIST!$H$6:$H$1000,$F1574))</f>
        <v/>
      </c>
      <c r="F1574" t="str" cm="1">
        <f t="array" ref="F1574">IFERROR(
  SMALL(
    IF(
      (TRIM(UPPER(CUT_LIST!$F$6:$F$1000))="YES")*(N(CUT_LIST!$G$6:$G$1000)&gt;0),
      ROW(CUT_LIST!$F$6:$F$1000)-ROW(CUT_LIST!$F$6)+1
    ),
    ROWS($F$7:F1574)
  ),
"")</f>
        <v/>
      </c>
    </row>
    <row r="1575" spans="1:6">
      <c r="A1575" t="str" cm="1">
        <f t="array" ref="A1575">IF($F1575="","",INDEX(CUT_LIST!$A$6:$A$1000,$F1575))</f>
        <v/>
      </c>
      <c r="B1575" t="str" cm="1">
        <f t="array" ref="B1575">IF($F1575="","",INDEX(CUT_LIST!$B$6:$B$1000,$F1575))</f>
        <v/>
      </c>
      <c r="C1575" t="str" cm="1">
        <f t="array" ref="C1575">IF($F1575="","",INDEX(CUT_LIST!$C$6:$C$1000,$F1575))</f>
        <v/>
      </c>
      <c r="D1575" t="str">
        <f>IF($F1575="","",
  MIN(
    INDEX(CUT_LIST!$D$6:$D$1000,$F1575),
    N(INDEX(CUT_LIST!$G$6:$G$1000,$F1575))
  )
)</f>
        <v/>
      </c>
      <c r="E1575" t="str" cm="1">
        <f t="array" ref="E1575">IF($F1575="","",INDEX(CUT_LIST!$H$6:$H$1000,$F1575))</f>
        <v/>
      </c>
      <c r="F1575" t="str" cm="1">
        <f t="array" ref="F1575">IFERROR(
  SMALL(
    IF(
      (TRIM(UPPER(CUT_LIST!$F$6:$F$1000))="YES")*(N(CUT_LIST!$G$6:$G$1000)&gt;0),
      ROW(CUT_LIST!$F$6:$F$1000)-ROW(CUT_LIST!$F$6)+1
    ),
    ROWS($F$7:F1575)
  ),
"")</f>
        <v/>
      </c>
    </row>
    <row r="1576" spans="1:6">
      <c r="A1576" t="str" cm="1">
        <f t="array" ref="A1576">IF($F1576="","",INDEX(CUT_LIST!$A$6:$A$1000,$F1576))</f>
        <v/>
      </c>
      <c r="B1576" t="str" cm="1">
        <f t="array" ref="B1576">IF($F1576="","",INDEX(CUT_LIST!$B$6:$B$1000,$F1576))</f>
        <v/>
      </c>
      <c r="C1576" t="str" cm="1">
        <f t="array" ref="C1576">IF($F1576="","",INDEX(CUT_LIST!$C$6:$C$1000,$F1576))</f>
        <v/>
      </c>
      <c r="D1576" t="str">
        <f>IF($F1576="","",
  MIN(
    INDEX(CUT_LIST!$D$6:$D$1000,$F1576),
    N(INDEX(CUT_LIST!$G$6:$G$1000,$F1576))
  )
)</f>
        <v/>
      </c>
      <c r="E1576" t="str" cm="1">
        <f t="array" ref="E1576">IF($F1576="","",INDEX(CUT_LIST!$H$6:$H$1000,$F1576))</f>
        <v/>
      </c>
      <c r="F1576" t="str" cm="1">
        <f t="array" ref="F1576">IFERROR(
  SMALL(
    IF(
      (TRIM(UPPER(CUT_LIST!$F$6:$F$1000))="YES")*(N(CUT_LIST!$G$6:$G$1000)&gt;0),
      ROW(CUT_LIST!$F$6:$F$1000)-ROW(CUT_LIST!$F$6)+1
    ),
    ROWS($F$7:F1576)
  ),
"")</f>
        <v/>
      </c>
    </row>
    <row r="1577" spans="1:6">
      <c r="A1577" t="str" cm="1">
        <f t="array" ref="A1577">IF($F1577="","",INDEX(CUT_LIST!$A$6:$A$1000,$F1577))</f>
        <v/>
      </c>
      <c r="B1577" t="str" cm="1">
        <f t="array" ref="B1577">IF($F1577="","",INDEX(CUT_LIST!$B$6:$B$1000,$F1577))</f>
        <v/>
      </c>
      <c r="C1577" t="str" cm="1">
        <f t="array" ref="C1577">IF($F1577="","",INDEX(CUT_LIST!$C$6:$C$1000,$F1577))</f>
        <v/>
      </c>
      <c r="D1577" t="str">
        <f>IF($F1577="","",
  MIN(
    INDEX(CUT_LIST!$D$6:$D$1000,$F1577),
    N(INDEX(CUT_LIST!$G$6:$G$1000,$F1577))
  )
)</f>
        <v/>
      </c>
      <c r="E1577" t="str" cm="1">
        <f t="array" ref="E1577">IF($F1577="","",INDEX(CUT_LIST!$H$6:$H$1000,$F1577))</f>
        <v/>
      </c>
      <c r="F1577" t="str" cm="1">
        <f t="array" ref="F1577">IFERROR(
  SMALL(
    IF(
      (TRIM(UPPER(CUT_LIST!$F$6:$F$1000))="YES")*(N(CUT_LIST!$G$6:$G$1000)&gt;0),
      ROW(CUT_LIST!$F$6:$F$1000)-ROW(CUT_LIST!$F$6)+1
    ),
    ROWS($F$7:F1577)
  ),
"")</f>
        <v/>
      </c>
    </row>
    <row r="1578" spans="1:6">
      <c r="A1578" t="str" cm="1">
        <f t="array" ref="A1578">IF($F1578="","",INDEX(CUT_LIST!$A$6:$A$1000,$F1578))</f>
        <v/>
      </c>
      <c r="B1578" t="str" cm="1">
        <f t="array" ref="B1578">IF($F1578="","",INDEX(CUT_LIST!$B$6:$B$1000,$F1578))</f>
        <v/>
      </c>
      <c r="C1578" t="str" cm="1">
        <f t="array" ref="C1578">IF($F1578="","",INDEX(CUT_LIST!$C$6:$C$1000,$F1578))</f>
        <v/>
      </c>
      <c r="D1578" t="str">
        <f>IF($F1578="","",
  MIN(
    INDEX(CUT_LIST!$D$6:$D$1000,$F1578),
    N(INDEX(CUT_LIST!$G$6:$G$1000,$F1578))
  )
)</f>
        <v/>
      </c>
      <c r="E1578" t="str" cm="1">
        <f t="array" ref="E1578">IF($F1578="","",INDEX(CUT_LIST!$H$6:$H$1000,$F1578))</f>
        <v/>
      </c>
      <c r="F1578" t="str" cm="1">
        <f t="array" ref="F1578">IFERROR(
  SMALL(
    IF(
      (TRIM(UPPER(CUT_LIST!$F$6:$F$1000))="YES")*(N(CUT_LIST!$G$6:$G$1000)&gt;0),
      ROW(CUT_LIST!$F$6:$F$1000)-ROW(CUT_LIST!$F$6)+1
    ),
    ROWS($F$7:F1578)
  ),
"")</f>
        <v/>
      </c>
    </row>
    <row r="1579" spans="1:6">
      <c r="A1579" t="str" cm="1">
        <f t="array" ref="A1579">IF($F1579="","",INDEX(CUT_LIST!$A$6:$A$1000,$F1579))</f>
        <v/>
      </c>
      <c r="B1579" t="str" cm="1">
        <f t="array" ref="B1579">IF($F1579="","",INDEX(CUT_LIST!$B$6:$B$1000,$F1579))</f>
        <v/>
      </c>
      <c r="C1579" t="str" cm="1">
        <f t="array" ref="C1579">IF($F1579="","",INDEX(CUT_LIST!$C$6:$C$1000,$F1579))</f>
        <v/>
      </c>
      <c r="D1579" t="str">
        <f>IF($F1579="","",
  MIN(
    INDEX(CUT_LIST!$D$6:$D$1000,$F1579),
    N(INDEX(CUT_LIST!$G$6:$G$1000,$F1579))
  )
)</f>
        <v/>
      </c>
      <c r="E1579" t="str" cm="1">
        <f t="array" ref="E1579">IF($F1579="","",INDEX(CUT_LIST!$H$6:$H$1000,$F1579))</f>
        <v/>
      </c>
      <c r="F1579" t="str" cm="1">
        <f t="array" ref="F1579">IFERROR(
  SMALL(
    IF(
      (TRIM(UPPER(CUT_LIST!$F$6:$F$1000))="YES")*(N(CUT_LIST!$G$6:$G$1000)&gt;0),
      ROW(CUT_LIST!$F$6:$F$1000)-ROW(CUT_LIST!$F$6)+1
    ),
    ROWS($F$7:F1579)
  ),
"")</f>
        <v/>
      </c>
    </row>
    <row r="1580" spans="1:6">
      <c r="A1580" t="str" cm="1">
        <f t="array" ref="A1580">IF($F1580="","",INDEX(CUT_LIST!$A$6:$A$1000,$F1580))</f>
        <v/>
      </c>
      <c r="B1580" t="str" cm="1">
        <f t="array" ref="B1580">IF($F1580="","",INDEX(CUT_LIST!$B$6:$B$1000,$F1580))</f>
        <v/>
      </c>
      <c r="C1580" t="str" cm="1">
        <f t="array" ref="C1580">IF($F1580="","",INDEX(CUT_LIST!$C$6:$C$1000,$F1580))</f>
        <v/>
      </c>
      <c r="D1580" t="str">
        <f>IF($F1580="","",
  MIN(
    INDEX(CUT_LIST!$D$6:$D$1000,$F1580),
    N(INDEX(CUT_LIST!$G$6:$G$1000,$F1580))
  )
)</f>
        <v/>
      </c>
      <c r="E1580" t="str" cm="1">
        <f t="array" ref="E1580">IF($F1580="","",INDEX(CUT_LIST!$H$6:$H$1000,$F1580))</f>
        <v/>
      </c>
      <c r="F1580" t="str" cm="1">
        <f t="array" ref="F1580">IFERROR(
  SMALL(
    IF(
      (TRIM(UPPER(CUT_LIST!$F$6:$F$1000))="YES")*(N(CUT_LIST!$G$6:$G$1000)&gt;0),
      ROW(CUT_LIST!$F$6:$F$1000)-ROW(CUT_LIST!$F$6)+1
    ),
    ROWS($F$7:F1580)
  ),
"")</f>
        <v/>
      </c>
    </row>
    <row r="1581" spans="1:6">
      <c r="A1581" t="str" cm="1">
        <f t="array" ref="A1581">IF($F1581="","",INDEX(CUT_LIST!$A$6:$A$1000,$F1581))</f>
        <v/>
      </c>
      <c r="B1581" t="str" cm="1">
        <f t="array" ref="B1581">IF($F1581="","",INDEX(CUT_LIST!$B$6:$B$1000,$F1581))</f>
        <v/>
      </c>
      <c r="C1581" t="str" cm="1">
        <f t="array" ref="C1581">IF($F1581="","",INDEX(CUT_LIST!$C$6:$C$1000,$F1581))</f>
        <v/>
      </c>
      <c r="D1581" t="str">
        <f>IF($F1581="","",
  MIN(
    INDEX(CUT_LIST!$D$6:$D$1000,$F1581),
    N(INDEX(CUT_LIST!$G$6:$G$1000,$F1581))
  )
)</f>
        <v/>
      </c>
      <c r="E1581" t="str" cm="1">
        <f t="array" ref="E1581">IF($F1581="","",INDEX(CUT_LIST!$H$6:$H$1000,$F1581))</f>
        <v/>
      </c>
      <c r="F1581" t="str" cm="1">
        <f t="array" ref="F1581">IFERROR(
  SMALL(
    IF(
      (TRIM(UPPER(CUT_LIST!$F$6:$F$1000))="YES")*(N(CUT_LIST!$G$6:$G$1000)&gt;0),
      ROW(CUT_LIST!$F$6:$F$1000)-ROW(CUT_LIST!$F$6)+1
    ),
    ROWS($F$7:F1581)
  ),
"")</f>
        <v/>
      </c>
    </row>
    <row r="1582" spans="1:6">
      <c r="A1582" t="str" cm="1">
        <f t="array" ref="A1582">IF($F1582="","",INDEX(CUT_LIST!$A$6:$A$1000,$F1582))</f>
        <v/>
      </c>
      <c r="B1582" t="str" cm="1">
        <f t="array" ref="B1582">IF($F1582="","",INDEX(CUT_LIST!$B$6:$B$1000,$F1582))</f>
        <v/>
      </c>
      <c r="C1582" t="str" cm="1">
        <f t="array" ref="C1582">IF($F1582="","",INDEX(CUT_LIST!$C$6:$C$1000,$F1582))</f>
        <v/>
      </c>
      <c r="D1582" t="str">
        <f>IF($F1582="","",
  MIN(
    INDEX(CUT_LIST!$D$6:$D$1000,$F1582),
    N(INDEX(CUT_LIST!$G$6:$G$1000,$F1582))
  )
)</f>
        <v/>
      </c>
      <c r="E1582" t="str" cm="1">
        <f t="array" ref="E1582">IF($F1582="","",INDEX(CUT_LIST!$H$6:$H$1000,$F1582))</f>
        <v/>
      </c>
      <c r="F1582" t="str" cm="1">
        <f t="array" ref="F1582">IFERROR(
  SMALL(
    IF(
      (TRIM(UPPER(CUT_LIST!$F$6:$F$1000))="YES")*(N(CUT_LIST!$G$6:$G$1000)&gt;0),
      ROW(CUT_LIST!$F$6:$F$1000)-ROW(CUT_LIST!$F$6)+1
    ),
    ROWS($F$7:F1582)
  ),
"")</f>
        <v/>
      </c>
    </row>
    <row r="1583" spans="1:6">
      <c r="A1583" t="str" cm="1">
        <f t="array" ref="A1583">IF($F1583="","",INDEX(CUT_LIST!$A$6:$A$1000,$F1583))</f>
        <v/>
      </c>
      <c r="B1583" t="str" cm="1">
        <f t="array" ref="B1583">IF($F1583="","",INDEX(CUT_LIST!$B$6:$B$1000,$F1583))</f>
        <v/>
      </c>
      <c r="C1583" t="str" cm="1">
        <f t="array" ref="C1583">IF($F1583="","",INDEX(CUT_LIST!$C$6:$C$1000,$F1583))</f>
        <v/>
      </c>
      <c r="D1583" t="str">
        <f>IF($F1583="","",
  MIN(
    INDEX(CUT_LIST!$D$6:$D$1000,$F1583),
    N(INDEX(CUT_LIST!$G$6:$G$1000,$F1583))
  )
)</f>
        <v/>
      </c>
      <c r="E1583" t="str" cm="1">
        <f t="array" ref="E1583">IF($F1583="","",INDEX(CUT_LIST!$H$6:$H$1000,$F1583))</f>
        <v/>
      </c>
      <c r="F1583" t="str" cm="1">
        <f t="array" ref="F1583">IFERROR(
  SMALL(
    IF(
      (TRIM(UPPER(CUT_LIST!$F$6:$F$1000))="YES")*(N(CUT_LIST!$G$6:$G$1000)&gt;0),
      ROW(CUT_LIST!$F$6:$F$1000)-ROW(CUT_LIST!$F$6)+1
    ),
    ROWS($F$7:F1583)
  ),
"")</f>
        <v/>
      </c>
    </row>
    <row r="1584" spans="1:6">
      <c r="A1584" t="str" cm="1">
        <f t="array" ref="A1584">IF($F1584="","",INDEX(CUT_LIST!$A$6:$A$1000,$F1584))</f>
        <v/>
      </c>
      <c r="B1584" t="str" cm="1">
        <f t="array" ref="B1584">IF($F1584="","",INDEX(CUT_LIST!$B$6:$B$1000,$F1584))</f>
        <v/>
      </c>
      <c r="C1584" t="str" cm="1">
        <f t="array" ref="C1584">IF($F1584="","",INDEX(CUT_LIST!$C$6:$C$1000,$F1584))</f>
        <v/>
      </c>
      <c r="D1584" t="str">
        <f>IF($F1584="","",
  MIN(
    INDEX(CUT_LIST!$D$6:$D$1000,$F1584),
    N(INDEX(CUT_LIST!$G$6:$G$1000,$F1584))
  )
)</f>
        <v/>
      </c>
      <c r="E1584" t="str" cm="1">
        <f t="array" ref="E1584">IF($F1584="","",INDEX(CUT_LIST!$H$6:$H$1000,$F1584))</f>
        <v/>
      </c>
      <c r="F1584" t="str" cm="1">
        <f t="array" ref="F1584">IFERROR(
  SMALL(
    IF(
      (TRIM(UPPER(CUT_LIST!$F$6:$F$1000))="YES")*(N(CUT_LIST!$G$6:$G$1000)&gt;0),
      ROW(CUT_LIST!$F$6:$F$1000)-ROW(CUT_LIST!$F$6)+1
    ),
    ROWS($F$7:F1584)
  ),
"")</f>
        <v/>
      </c>
    </row>
    <row r="1585" spans="1:6">
      <c r="A1585" t="str" cm="1">
        <f t="array" ref="A1585">IF($F1585="","",INDEX(CUT_LIST!$A$6:$A$1000,$F1585))</f>
        <v/>
      </c>
      <c r="B1585" t="str" cm="1">
        <f t="array" ref="B1585">IF($F1585="","",INDEX(CUT_LIST!$B$6:$B$1000,$F1585))</f>
        <v/>
      </c>
      <c r="C1585" t="str" cm="1">
        <f t="array" ref="C1585">IF($F1585="","",INDEX(CUT_LIST!$C$6:$C$1000,$F1585))</f>
        <v/>
      </c>
      <c r="D1585" t="str">
        <f>IF($F1585="","",
  MIN(
    INDEX(CUT_LIST!$D$6:$D$1000,$F1585),
    N(INDEX(CUT_LIST!$G$6:$G$1000,$F1585))
  )
)</f>
        <v/>
      </c>
      <c r="E1585" t="str" cm="1">
        <f t="array" ref="E1585">IF($F1585="","",INDEX(CUT_LIST!$H$6:$H$1000,$F1585))</f>
        <v/>
      </c>
      <c r="F1585" t="str" cm="1">
        <f t="array" ref="F1585">IFERROR(
  SMALL(
    IF(
      (TRIM(UPPER(CUT_LIST!$F$6:$F$1000))="YES")*(N(CUT_LIST!$G$6:$G$1000)&gt;0),
      ROW(CUT_LIST!$F$6:$F$1000)-ROW(CUT_LIST!$F$6)+1
    ),
    ROWS($F$7:F1585)
  ),
"")</f>
        <v/>
      </c>
    </row>
    <row r="1586" spans="1:6">
      <c r="A1586" t="str" cm="1">
        <f t="array" ref="A1586">IF($F1586="","",INDEX(CUT_LIST!$A$6:$A$1000,$F1586))</f>
        <v/>
      </c>
      <c r="B1586" t="str" cm="1">
        <f t="array" ref="B1586">IF($F1586="","",INDEX(CUT_LIST!$B$6:$B$1000,$F1586))</f>
        <v/>
      </c>
      <c r="C1586" t="str" cm="1">
        <f t="array" ref="C1586">IF($F1586="","",INDEX(CUT_LIST!$C$6:$C$1000,$F1586))</f>
        <v/>
      </c>
      <c r="D1586" t="str">
        <f>IF($F1586="","",
  MIN(
    INDEX(CUT_LIST!$D$6:$D$1000,$F1586),
    N(INDEX(CUT_LIST!$G$6:$G$1000,$F1586))
  )
)</f>
        <v/>
      </c>
      <c r="E1586" t="str" cm="1">
        <f t="array" ref="E1586">IF($F1586="","",INDEX(CUT_LIST!$H$6:$H$1000,$F1586))</f>
        <v/>
      </c>
      <c r="F1586" t="str" cm="1">
        <f t="array" ref="F1586">IFERROR(
  SMALL(
    IF(
      (TRIM(UPPER(CUT_LIST!$F$6:$F$1000))="YES")*(N(CUT_LIST!$G$6:$G$1000)&gt;0),
      ROW(CUT_LIST!$F$6:$F$1000)-ROW(CUT_LIST!$F$6)+1
    ),
    ROWS($F$7:F1586)
  ),
"")</f>
        <v/>
      </c>
    </row>
    <row r="1587" spans="1:6">
      <c r="A1587" t="str" cm="1">
        <f t="array" ref="A1587">IF($F1587="","",INDEX(CUT_LIST!$A$6:$A$1000,$F1587))</f>
        <v/>
      </c>
      <c r="B1587" t="str" cm="1">
        <f t="array" ref="B1587">IF($F1587="","",INDEX(CUT_LIST!$B$6:$B$1000,$F1587))</f>
        <v/>
      </c>
      <c r="C1587" t="str" cm="1">
        <f t="array" ref="C1587">IF($F1587="","",INDEX(CUT_LIST!$C$6:$C$1000,$F1587))</f>
        <v/>
      </c>
      <c r="D1587" t="str">
        <f>IF($F1587="","",
  MIN(
    INDEX(CUT_LIST!$D$6:$D$1000,$F1587),
    N(INDEX(CUT_LIST!$G$6:$G$1000,$F1587))
  )
)</f>
        <v/>
      </c>
      <c r="E1587" t="str" cm="1">
        <f t="array" ref="E1587">IF($F1587="","",INDEX(CUT_LIST!$H$6:$H$1000,$F1587))</f>
        <v/>
      </c>
      <c r="F1587" t="str" cm="1">
        <f t="array" ref="F1587">IFERROR(
  SMALL(
    IF(
      (TRIM(UPPER(CUT_LIST!$F$6:$F$1000))="YES")*(N(CUT_LIST!$G$6:$G$1000)&gt;0),
      ROW(CUT_LIST!$F$6:$F$1000)-ROW(CUT_LIST!$F$6)+1
    ),
    ROWS($F$7:F1587)
  ),
"")</f>
        <v/>
      </c>
    </row>
    <row r="1588" spans="1:6">
      <c r="A1588" t="str" cm="1">
        <f t="array" ref="A1588">IF($F1588="","",INDEX(CUT_LIST!$A$6:$A$1000,$F1588))</f>
        <v/>
      </c>
      <c r="B1588" t="str" cm="1">
        <f t="array" ref="B1588">IF($F1588="","",INDEX(CUT_LIST!$B$6:$B$1000,$F1588))</f>
        <v/>
      </c>
      <c r="C1588" t="str" cm="1">
        <f t="array" ref="C1588">IF($F1588="","",INDEX(CUT_LIST!$C$6:$C$1000,$F1588))</f>
        <v/>
      </c>
      <c r="D1588" t="str">
        <f>IF($F1588="","",
  MIN(
    INDEX(CUT_LIST!$D$6:$D$1000,$F1588),
    N(INDEX(CUT_LIST!$G$6:$G$1000,$F1588))
  )
)</f>
        <v/>
      </c>
      <c r="E1588" t="str" cm="1">
        <f t="array" ref="E1588">IF($F1588="","",INDEX(CUT_LIST!$H$6:$H$1000,$F1588))</f>
        <v/>
      </c>
      <c r="F1588" t="str" cm="1">
        <f t="array" ref="F1588">IFERROR(
  SMALL(
    IF(
      (TRIM(UPPER(CUT_LIST!$F$6:$F$1000))="YES")*(N(CUT_LIST!$G$6:$G$1000)&gt;0),
      ROW(CUT_LIST!$F$6:$F$1000)-ROW(CUT_LIST!$F$6)+1
    ),
    ROWS($F$7:F1588)
  ),
"")</f>
        <v/>
      </c>
    </row>
    <row r="1589" spans="1:6">
      <c r="A1589" t="str" cm="1">
        <f t="array" ref="A1589">IF($F1589="","",INDEX(CUT_LIST!$A$6:$A$1000,$F1589))</f>
        <v/>
      </c>
      <c r="B1589" t="str" cm="1">
        <f t="array" ref="B1589">IF($F1589="","",INDEX(CUT_LIST!$B$6:$B$1000,$F1589))</f>
        <v/>
      </c>
      <c r="C1589" t="str" cm="1">
        <f t="array" ref="C1589">IF($F1589="","",INDEX(CUT_LIST!$C$6:$C$1000,$F1589))</f>
        <v/>
      </c>
      <c r="D1589" t="str">
        <f>IF($F1589="","",
  MIN(
    INDEX(CUT_LIST!$D$6:$D$1000,$F1589),
    N(INDEX(CUT_LIST!$G$6:$G$1000,$F1589))
  )
)</f>
        <v/>
      </c>
      <c r="E1589" t="str" cm="1">
        <f t="array" ref="E1589">IF($F1589="","",INDEX(CUT_LIST!$H$6:$H$1000,$F1589))</f>
        <v/>
      </c>
      <c r="F1589" t="str" cm="1">
        <f t="array" ref="F1589">IFERROR(
  SMALL(
    IF(
      (TRIM(UPPER(CUT_LIST!$F$6:$F$1000))="YES")*(N(CUT_LIST!$G$6:$G$1000)&gt;0),
      ROW(CUT_LIST!$F$6:$F$1000)-ROW(CUT_LIST!$F$6)+1
    ),
    ROWS($F$7:F1589)
  ),
"")</f>
        <v/>
      </c>
    </row>
    <row r="1590" spans="1:6">
      <c r="A1590" t="str" cm="1">
        <f t="array" ref="A1590">IF($F1590="","",INDEX(CUT_LIST!$A$6:$A$1000,$F1590))</f>
        <v/>
      </c>
      <c r="B1590" t="str" cm="1">
        <f t="array" ref="B1590">IF($F1590="","",INDEX(CUT_LIST!$B$6:$B$1000,$F1590))</f>
        <v/>
      </c>
      <c r="C1590" t="str" cm="1">
        <f t="array" ref="C1590">IF($F1590="","",INDEX(CUT_LIST!$C$6:$C$1000,$F1590))</f>
        <v/>
      </c>
      <c r="D1590" t="str">
        <f>IF($F1590="","",
  MIN(
    INDEX(CUT_LIST!$D$6:$D$1000,$F1590),
    N(INDEX(CUT_LIST!$G$6:$G$1000,$F1590))
  )
)</f>
        <v/>
      </c>
      <c r="E1590" t="str" cm="1">
        <f t="array" ref="E1590">IF($F1590="","",INDEX(CUT_LIST!$H$6:$H$1000,$F1590))</f>
        <v/>
      </c>
      <c r="F1590" t="str" cm="1">
        <f t="array" ref="F1590">IFERROR(
  SMALL(
    IF(
      (TRIM(UPPER(CUT_LIST!$F$6:$F$1000))="YES")*(N(CUT_LIST!$G$6:$G$1000)&gt;0),
      ROW(CUT_LIST!$F$6:$F$1000)-ROW(CUT_LIST!$F$6)+1
    ),
    ROWS($F$7:F1590)
  ),
"")</f>
        <v/>
      </c>
    </row>
    <row r="1591" spans="1:6">
      <c r="A1591" t="str" cm="1">
        <f t="array" ref="A1591">IF($F1591="","",INDEX(CUT_LIST!$A$6:$A$1000,$F1591))</f>
        <v/>
      </c>
      <c r="B1591" t="str" cm="1">
        <f t="array" ref="B1591">IF($F1591="","",INDEX(CUT_LIST!$B$6:$B$1000,$F1591))</f>
        <v/>
      </c>
      <c r="C1591" t="str" cm="1">
        <f t="array" ref="C1591">IF($F1591="","",INDEX(CUT_LIST!$C$6:$C$1000,$F1591))</f>
        <v/>
      </c>
      <c r="D1591" t="str">
        <f>IF($F1591="","",
  MIN(
    INDEX(CUT_LIST!$D$6:$D$1000,$F1591),
    N(INDEX(CUT_LIST!$G$6:$G$1000,$F1591))
  )
)</f>
        <v/>
      </c>
      <c r="E1591" t="str" cm="1">
        <f t="array" ref="E1591">IF($F1591="","",INDEX(CUT_LIST!$H$6:$H$1000,$F1591))</f>
        <v/>
      </c>
      <c r="F1591" t="str" cm="1">
        <f t="array" ref="F1591">IFERROR(
  SMALL(
    IF(
      (TRIM(UPPER(CUT_LIST!$F$6:$F$1000))="YES")*(N(CUT_LIST!$G$6:$G$1000)&gt;0),
      ROW(CUT_LIST!$F$6:$F$1000)-ROW(CUT_LIST!$F$6)+1
    ),
    ROWS($F$7:F1591)
  ),
"")</f>
        <v/>
      </c>
    </row>
    <row r="1592" spans="1:6">
      <c r="A1592" t="str" cm="1">
        <f t="array" ref="A1592">IF($F1592="","",INDEX(CUT_LIST!$A$6:$A$1000,$F1592))</f>
        <v/>
      </c>
      <c r="B1592" t="str" cm="1">
        <f t="array" ref="B1592">IF($F1592="","",INDEX(CUT_LIST!$B$6:$B$1000,$F1592))</f>
        <v/>
      </c>
      <c r="C1592" t="str" cm="1">
        <f t="array" ref="C1592">IF($F1592="","",INDEX(CUT_LIST!$C$6:$C$1000,$F1592))</f>
        <v/>
      </c>
      <c r="D1592" t="str">
        <f>IF($F1592="","",
  MIN(
    INDEX(CUT_LIST!$D$6:$D$1000,$F1592),
    N(INDEX(CUT_LIST!$G$6:$G$1000,$F1592))
  )
)</f>
        <v/>
      </c>
      <c r="E1592" t="str" cm="1">
        <f t="array" ref="E1592">IF($F1592="","",INDEX(CUT_LIST!$H$6:$H$1000,$F1592))</f>
        <v/>
      </c>
      <c r="F1592" t="str" cm="1">
        <f t="array" ref="F1592">IFERROR(
  SMALL(
    IF(
      (TRIM(UPPER(CUT_LIST!$F$6:$F$1000))="YES")*(N(CUT_LIST!$G$6:$G$1000)&gt;0),
      ROW(CUT_LIST!$F$6:$F$1000)-ROW(CUT_LIST!$F$6)+1
    ),
    ROWS($F$7:F1592)
  ),
"")</f>
        <v/>
      </c>
    </row>
    <row r="1593" spans="1:6">
      <c r="A1593" t="str" cm="1">
        <f t="array" ref="A1593">IF($F1593="","",INDEX(CUT_LIST!$A$6:$A$1000,$F1593))</f>
        <v/>
      </c>
      <c r="B1593" t="str" cm="1">
        <f t="array" ref="B1593">IF($F1593="","",INDEX(CUT_LIST!$B$6:$B$1000,$F1593))</f>
        <v/>
      </c>
      <c r="C1593" t="str" cm="1">
        <f t="array" ref="C1593">IF($F1593="","",INDEX(CUT_LIST!$C$6:$C$1000,$F1593))</f>
        <v/>
      </c>
      <c r="D1593" t="str">
        <f>IF($F1593="","",
  MIN(
    INDEX(CUT_LIST!$D$6:$D$1000,$F1593),
    N(INDEX(CUT_LIST!$G$6:$G$1000,$F1593))
  )
)</f>
        <v/>
      </c>
      <c r="E1593" t="str" cm="1">
        <f t="array" ref="E1593">IF($F1593="","",INDEX(CUT_LIST!$H$6:$H$1000,$F1593))</f>
        <v/>
      </c>
      <c r="F1593" t="str" cm="1">
        <f t="array" ref="F1593">IFERROR(
  SMALL(
    IF(
      (TRIM(UPPER(CUT_LIST!$F$6:$F$1000))="YES")*(N(CUT_LIST!$G$6:$G$1000)&gt;0),
      ROW(CUT_LIST!$F$6:$F$1000)-ROW(CUT_LIST!$F$6)+1
    ),
    ROWS($F$7:F1593)
  ),
"")</f>
        <v/>
      </c>
    </row>
    <row r="1594" spans="1:6">
      <c r="A1594" t="str" cm="1">
        <f t="array" ref="A1594">IF($F1594="","",INDEX(CUT_LIST!$A$6:$A$1000,$F1594))</f>
        <v/>
      </c>
      <c r="B1594" t="str" cm="1">
        <f t="array" ref="B1594">IF($F1594="","",INDEX(CUT_LIST!$B$6:$B$1000,$F1594))</f>
        <v/>
      </c>
      <c r="C1594" t="str" cm="1">
        <f t="array" ref="C1594">IF($F1594="","",INDEX(CUT_LIST!$C$6:$C$1000,$F1594))</f>
        <v/>
      </c>
      <c r="D1594" t="str">
        <f>IF($F1594="","",
  MIN(
    INDEX(CUT_LIST!$D$6:$D$1000,$F1594),
    N(INDEX(CUT_LIST!$G$6:$G$1000,$F1594))
  )
)</f>
        <v/>
      </c>
      <c r="E1594" t="str" cm="1">
        <f t="array" ref="E1594">IF($F1594="","",INDEX(CUT_LIST!$H$6:$H$1000,$F1594))</f>
        <v/>
      </c>
      <c r="F1594" t="str" cm="1">
        <f t="array" ref="F1594">IFERROR(
  SMALL(
    IF(
      (TRIM(UPPER(CUT_LIST!$F$6:$F$1000))="YES")*(N(CUT_LIST!$G$6:$G$1000)&gt;0),
      ROW(CUT_LIST!$F$6:$F$1000)-ROW(CUT_LIST!$F$6)+1
    ),
    ROWS($F$7:F1594)
  ),
"")</f>
        <v/>
      </c>
    </row>
    <row r="1595" spans="1:6">
      <c r="A1595" t="str" cm="1">
        <f t="array" ref="A1595">IF($F1595="","",INDEX(CUT_LIST!$A$6:$A$1000,$F1595))</f>
        <v/>
      </c>
      <c r="B1595" t="str" cm="1">
        <f t="array" ref="B1595">IF($F1595="","",INDEX(CUT_LIST!$B$6:$B$1000,$F1595))</f>
        <v/>
      </c>
      <c r="C1595" t="str" cm="1">
        <f t="array" ref="C1595">IF($F1595="","",INDEX(CUT_LIST!$C$6:$C$1000,$F1595))</f>
        <v/>
      </c>
      <c r="D1595" t="str">
        <f>IF($F1595="","",
  MIN(
    INDEX(CUT_LIST!$D$6:$D$1000,$F1595),
    N(INDEX(CUT_LIST!$G$6:$G$1000,$F1595))
  )
)</f>
        <v/>
      </c>
      <c r="E1595" t="str" cm="1">
        <f t="array" ref="E1595">IF($F1595="","",INDEX(CUT_LIST!$H$6:$H$1000,$F1595))</f>
        <v/>
      </c>
      <c r="F1595" t="str" cm="1">
        <f t="array" ref="F1595">IFERROR(
  SMALL(
    IF(
      (TRIM(UPPER(CUT_LIST!$F$6:$F$1000))="YES")*(N(CUT_LIST!$G$6:$G$1000)&gt;0),
      ROW(CUT_LIST!$F$6:$F$1000)-ROW(CUT_LIST!$F$6)+1
    ),
    ROWS($F$7:F1595)
  ),
"")</f>
        <v/>
      </c>
    </row>
    <row r="1596" spans="1:6">
      <c r="A1596" t="str" cm="1">
        <f t="array" ref="A1596">IF($F1596="","",INDEX(CUT_LIST!$A$6:$A$1000,$F1596))</f>
        <v/>
      </c>
      <c r="B1596" t="str" cm="1">
        <f t="array" ref="B1596">IF($F1596="","",INDEX(CUT_LIST!$B$6:$B$1000,$F1596))</f>
        <v/>
      </c>
      <c r="C1596" t="str" cm="1">
        <f t="array" ref="C1596">IF($F1596="","",INDEX(CUT_LIST!$C$6:$C$1000,$F1596))</f>
        <v/>
      </c>
      <c r="D1596" t="str">
        <f>IF($F1596="","",
  MIN(
    INDEX(CUT_LIST!$D$6:$D$1000,$F1596),
    N(INDEX(CUT_LIST!$G$6:$G$1000,$F1596))
  )
)</f>
        <v/>
      </c>
      <c r="E1596" t="str" cm="1">
        <f t="array" ref="E1596">IF($F1596="","",INDEX(CUT_LIST!$H$6:$H$1000,$F1596))</f>
        <v/>
      </c>
      <c r="F1596" t="str" cm="1">
        <f t="array" ref="F1596">IFERROR(
  SMALL(
    IF(
      (TRIM(UPPER(CUT_LIST!$F$6:$F$1000))="YES")*(N(CUT_LIST!$G$6:$G$1000)&gt;0),
      ROW(CUT_LIST!$F$6:$F$1000)-ROW(CUT_LIST!$F$6)+1
    ),
    ROWS($F$7:F1596)
  ),
"")</f>
        <v/>
      </c>
    </row>
    <row r="1597" spans="1:6">
      <c r="A1597" t="str" cm="1">
        <f t="array" ref="A1597">IF($F1597="","",INDEX(CUT_LIST!$A$6:$A$1000,$F1597))</f>
        <v/>
      </c>
      <c r="B1597" t="str" cm="1">
        <f t="array" ref="B1597">IF($F1597="","",INDEX(CUT_LIST!$B$6:$B$1000,$F1597))</f>
        <v/>
      </c>
      <c r="C1597" t="str" cm="1">
        <f t="array" ref="C1597">IF($F1597="","",INDEX(CUT_LIST!$C$6:$C$1000,$F1597))</f>
        <v/>
      </c>
      <c r="D1597" t="str">
        <f>IF($F1597="","",
  MIN(
    INDEX(CUT_LIST!$D$6:$D$1000,$F1597),
    N(INDEX(CUT_LIST!$G$6:$G$1000,$F1597))
  )
)</f>
        <v/>
      </c>
      <c r="E1597" t="str" cm="1">
        <f t="array" ref="E1597">IF($F1597="","",INDEX(CUT_LIST!$H$6:$H$1000,$F1597))</f>
        <v/>
      </c>
      <c r="F1597" t="str" cm="1">
        <f t="array" ref="F1597">IFERROR(
  SMALL(
    IF(
      (TRIM(UPPER(CUT_LIST!$F$6:$F$1000))="YES")*(N(CUT_LIST!$G$6:$G$1000)&gt;0),
      ROW(CUT_LIST!$F$6:$F$1000)-ROW(CUT_LIST!$F$6)+1
    ),
    ROWS($F$7:F1597)
  ),
"")</f>
        <v/>
      </c>
    </row>
    <row r="1598" spans="1:6">
      <c r="A1598" t="str" cm="1">
        <f t="array" ref="A1598">IF($F1598="","",INDEX(CUT_LIST!$A$6:$A$1000,$F1598))</f>
        <v/>
      </c>
      <c r="B1598" t="str" cm="1">
        <f t="array" ref="B1598">IF($F1598="","",INDEX(CUT_LIST!$B$6:$B$1000,$F1598))</f>
        <v/>
      </c>
      <c r="C1598" t="str" cm="1">
        <f t="array" ref="C1598">IF($F1598="","",INDEX(CUT_LIST!$C$6:$C$1000,$F1598))</f>
        <v/>
      </c>
      <c r="D1598" t="str">
        <f>IF($F1598="","",
  MIN(
    INDEX(CUT_LIST!$D$6:$D$1000,$F1598),
    N(INDEX(CUT_LIST!$G$6:$G$1000,$F1598))
  )
)</f>
        <v/>
      </c>
      <c r="E1598" t="str" cm="1">
        <f t="array" ref="E1598">IF($F1598="","",INDEX(CUT_LIST!$H$6:$H$1000,$F1598))</f>
        <v/>
      </c>
      <c r="F1598" t="str" cm="1">
        <f t="array" ref="F1598">IFERROR(
  SMALL(
    IF(
      (TRIM(UPPER(CUT_LIST!$F$6:$F$1000))="YES")*(N(CUT_LIST!$G$6:$G$1000)&gt;0),
      ROW(CUT_LIST!$F$6:$F$1000)-ROW(CUT_LIST!$F$6)+1
    ),
    ROWS($F$7:F1598)
  ),
"")</f>
        <v/>
      </c>
    </row>
    <row r="1599" spans="1:6">
      <c r="A1599" t="str" cm="1">
        <f t="array" ref="A1599">IF($F1599="","",INDEX(CUT_LIST!$A$6:$A$1000,$F1599))</f>
        <v/>
      </c>
      <c r="B1599" t="str" cm="1">
        <f t="array" ref="B1599">IF($F1599="","",INDEX(CUT_LIST!$B$6:$B$1000,$F1599))</f>
        <v/>
      </c>
      <c r="C1599" t="str" cm="1">
        <f t="array" ref="C1599">IF($F1599="","",INDEX(CUT_LIST!$C$6:$C$1000,$F1599))</f>
        <v/>
      </c>
      <c r="D1599" t="str">
        <f>IF($F1599="","",
  MIN(
    INDEX(CUT_LIST!$D$6:$D$1000,$F1599),
    N(INDEX(CUT_LIST!$G$6:$G$1000,$F1599))
  )
)</f>
        <v/>
      </c>
      <c r="E1599" t="str" cm="1">
        <f t="array" ref="E1599">IF($F1599="","",INDEX(CUT_LIST!$H$6:$H$1000,$F1599))</f>
        <v/>
      </c>
      <c r="F1599" t="str" cm="1">
        <f t="array" ref="F1599">IFERROR(
  SMALL(
    IF(
      (TRIM(UPPER(CUT_LIST!$F$6:$F$1000))="YES")*(N(CUT_LIST!$G$6:$G$1000)&gt;0),
      ROW(CUT_LIST!$F$6:$F$1000)-ROW(CUT_LIST!$F$6)+1
    ),
    ROWS($F$7:F1599)
  ),
"")</f>
        <v/>
      </c>
    </row>
    <row r="1600" spans="1:6">
      <c r="A1600" t="str" cm="1">
        <f t="array" ref="A1600">IF($F1600="","",INDEX(CUT_LIST!$A$6:$A$1000,$F1600))</f>
        <v/>
      </c>
      <c r="B1600" t="str" cm="1">
        <f t="array" ref="B1600">IF($F1600="","",INDEX(CUT_LIST!$B$6:$B$1000,$F1600))</f>
        <v/>
      </c>
      <c r="C1600" t="str" cm="1">
        <f t="array" ref="C1600">IF($F1600="","",INDEX(CUT_LIST!$C$6:$C$1000,$F1600))</f>
        <v/>
      </c>
      <c r="D1600" t="str">
        <f>IF($F1600="","",
  MIN(
    INDEX(CUT_LIST!$D$6:$D$1000,$F1600),
    N(INDEX(CUT_LIST!$G$6:$G$1000,$F1600))
  )
)</f>
        <v/>
      </c>
      <c r="E1600" t="str" cm="1">
        <f t="array" ref="E1600">IF($F1600="","",INDEX(CUT_LIST!$H$6:$H$1000,$F1600))</f>
        <v/>
      </c>
      <c r="F1600" t="str" cm="1">
        <f t="array" ref="F1600">IFERROR(
  SMALL(
    IF(
      (TRIM(UPPER(CUT_LIST!$F$6:$F$1000))="YES")*(N(CUT_LIST!$G$6:$G$1000)&gt;0),
      ROW(CUT_LIST!$F$6:$F$1000)-ROW(CUT_LIST!$F$6)+1
    ),
    ROWS($F$7:F1600)
  ),
"")</f>
        <v/>
      </c>
    </row>
    <row r="1601" spans="1:6">
      <c r="A1601" t="str" cm="1">
        <f t="array" ref="A1601">IF($F1601="","",INDEX(CUT_LIST!$A$6:$A$1000,$F1601))</f>
        <v/>
      </c>
      <c r="B1601" t="str" cm="1">
        <f t="array" ref="B1601">IF($F1601="","",INDEX(CUT_LIST!$B$6:$B$1000,$F1601))</f>
        <v/>
      </c>
      <c r="C1601" t="str" cm="1">
        <f t="array" ref="C1601">IF($F1601="","",INDEX(CUT_LIST!$C$6:$C$1000,$F1601))</f>
        <v/>
      </c>
      <c r="D1601" t="str">
        <f>IF($F1601="","",
  MIN(
    INDEX(CUT_LIST!$D$6:$D$1000,$F1601),
    N(INDEX(CUT_LIST!$G$6:$G$1000,$F1601))
  )
)</f>
        <v/>
      </c>
      <c r="E1601" t="str" cm="1">
        <f t="array" ref="E1601">IF($F1601="","",INDEX(CUT_LIST!$H$6:$H$1000,$F1601))</f>
        <v/>
      </c>
      <c r="F1601" t="str" cm="1">
        <f t="array" ref="F1601">IFERROR(
  SMALL(
    IF(
      (TRIM(UPPER(CUT_LIST!$F$6:$F$1000))="YES")*(N(CUT_LIST!$G$6:$G$1000)&gt;0),
      ROW(CUT_LIST!$F$6:$F$1000)-ROW(CUT_LIST!$F$6)+1
    ),
    ROWS($F$7:F1601)
  ),
"")</f>
        <v/>
      </c>
    </row>
    <row r="1602" spans="1:6">
      <c r="A1602" t="str" cm="1">
        <f t="array" ref="A1602">IF($F1602="","",INDEX(CUT_LIST!$A$6:$A$1000,$F1602))</f>
        <v/>
      </c>
      <c r="B1602" t="str" cm="1">
        <f t="array" ref="B1602">IF($F1602="","",INDEX(CUT_LIST!$B$6:$B$1000,$F1602))</f>
        <v/>
      </c>
      <c r="C1602" t="str" cm="1">
        <f t="array" ref="C1602">IF($F1602="","",INDEX(CUT_LIST!$C$6:$C$1000,$F1602))</f>
        <v/>
      </c>
      <c r="D1602" t="str">
        <f>IF($F1602="","",
  MIN(
    INDEX(CUT_LIST!$D$6:$D$1000,$F1602),
    N(INDEX(CUT_LIST!$G$6:$G$1000,$F1602))
  )
)</f>
        <v/>
      </c>
      <c r="E1602" t="str" cm="1">
        <f t="array" ref="E1602">IF($F1602="","",INDEX(CUT_LIST!$H$6:$H$1000,$F1602))</f>
        <v/>
      </c>
      <c r="F1602" t="str" cm="1">
        <f t="array" ref="F1602">IFERROR(
  SMALL(
    IF(
      (TRIM(UPPER(CUT_LIST!$F$6:$F$1000))="YES")*(N(CUT_LIST!$G$6:$G$1000)&gt;0),
      ROW(CUT_LIST!$F$6:$F$1000)-ROW(CUT_LIST!$F$6)+1
    ),
    ROWS($F$7:F1602)
  ),
"")</f>
        <v/>
      </c>
    </row>
    <row r="1603" spans="1:6">
      <c r="A1603" t="str" cm="1">
        <f t="array" ref="A1603">IF($F1603="","",INDEX(CUT_LIST!$A$6:$A$1000,$F1603))</f>
        <v/>
      </c>
      <c r="B1603" t="str" cm="1">
        <f t="array" ref="B1603">IF($F1603="","",INDEX(CUT_LIST!$B$6:$B$1000,$F1603))</f>
        <v/>
      </c>
      <c r="C1603" t="str" cm="1">
        <f t="array" ref="C1603">IF($F1603="","",INDEX(CUT_LIST!$C$6:$C$1000,$F1603))</f>
        <v/>
      </c>
      <c r="D1603" t="str">
        <f>IF($F1603="","",
  MIN(
    INDEX(CUT_LIST!$D$6:$D$1000,$F1603),
    N(INDEX(CUT_LIST!$G$6:$G$1000,$F1603))
  )
)</f>
        <v/>
      </c>
      <c r="E1603" t="str" cm="1">
        <f t="array" ref="E1603">IF($F1603="","",INDEX(CUT_LIST!$H$6:$H$1000,$F1603))</f>
        <v/>
      </c>
      <c r="F1603" t="str" cm="1">
        <f t="array" ref="F1603">IFERROR(
  SMALL(
    IF(
      (TRIM(UPPER(CUT_LIST!$F$6:$F$1000))="YES")*(N(CUT_LIST!$G$6:$G$1000)&gt;0),
      ROW(CUT_LIST!$F$6:$F$1000)-ROW(CUT_LIST!$F$6)+1
    ),
    ROWS($F$7:F1603)
  ),
"")</f>
        <v/>
      </c>
    </row>
    <row r="1604" spans="1:6">
      <c r="A1604" t="str" cm="1">
        <f t="array" ref="A1604">IF($F1604="","",INDEX(CUT_LIST!$A$6:$A$1000,$F1604))</f>
        <v/>
      </c>
      <c r="B1604" t="str" cm="1">
        <f t="array" ref="B1604">IF($F1604="","",INDEX(CUT_LIST!$B$6:$B$1000,$F1604))</f>
        <v/>
      </c>
      <c r="C1604" t="str" cm="1">
        <f t="array" ref="C1604">IF($F1604="","",INDEX(CUT_LIST!$C$6:$C$1000,$F1604))</f>
        <v/>
      </c>
      <c r="D1604" t="str">
        <f>IF($F1604="","",
  MIN(
    INDEX(CUT_LIST!$D$6:$D$1000,$F1604),
    N(INDEX(CUT_LIST!$G$6:$G$1000,$F1604))
  )
)</f>
        <v/>
      </c>
      <c r="E1604" t="str" cm="1">
        <f t="array" ref="E1604">IF($F1604="","",INDEX(CUT_LIST!$H$6:$H$1000,$F1604))</f>
        <v/>
      </c>
      <c r="F1604" t="str" cm="1">
        <f t="array" ref="F1604">IFERROR(
  SMALL(
    IF(
      (TRIM(UPPER(CUT_LIST!$F$6:$F$1000))="YES")*(N(CUT_LIST!$G$6:$G$1000)&gt;0),
      ROW(CUT_LIST!$F$6:$F$1000)-ROW(CUT_LIST!$F$6)+1
    ),
    ROWS($F$7:F1604)
  ),
"")</f>
        <v/>
      </c>
    </row>
    <row r="1605" spans="1:6">
      <c r="A1605" t="str" cm="1">
        <f t="array" ref="A1605">IF($F1605="","",INDEX(CUT_LIST!$A$6:$A$1000,$F1605))</f>
        <v/>
      </c>
      <c r="B1605" t="str" cm="1">
        <f t="array" ref="B1605">IF($F1605="","",INDEX(CUT_LIST!$B$6:$B$1000,$F1605))</f>
        <v/>
      </c>
      <c r="C1605" t="str" cm="1">
        <f t="array" ref="C1605">IF($F1605="","",INDEX(CUT_LIST!$C$6:$C$1000,$F1605))</f>
        <v/>
      </c>
      <c r="D1605" t="str">
        <f>IF($F1605="","",
  MIN(
    INDEX(CUT_LIST!$D$6:$D$1000,$F1605),
    N(INDEX(CUT_LIST!$G$6:$G$1000,$F1605))
  )
)</f>
        <v/>
      </c>
      <c r="E1605" t="str" cm="1">
        <f t="array" ref="E1605">IF($F1605="","",INDEX(CUT_LIST!$H$6:$H$1000,$F1605))</f>
        <v/>
      </c>
      <c r="F1605" t="str" cm="1">
        <f t="array" ref="F1605">IFERROR(
  SMALL(
    IF(
      (TRIM(UPPER(CUT_LIST!$F$6:$F$1000))="YES")*(N(CUT_LIST!$G$6:$G$1000)&gt;0),
      ROW(CUT_LIST!$F$6:$F$1000)-ROW(CUT_LIST!$F$6)+1
    ),
    ROWS($F$7:F1605)
  ),
"")</f>
        <v/>
      </c>
    </row>
    <row r="1606" spans="1:6">
      <c r="A1606" t="str" cm="1">
        <f t="array" ref="A1606">IF($F1606="","",INDEX(CUT_LIST!$A$6:$A$1000,$F1606))</f>
        <v/>
      </c>
      <c r="B1606" t="str" cm="1">
        <f t="array" ref="B1606">IF($F1606="","",INDEX(CUT_LIST!$B$6:$B$1000,$F1606))</f>
        <v/>
      </c>
      <c r="C1606" t="str" cm="1">
        <f t="array" ref="C1606">IF($F1606="","",INDEX(CUT_LIST!$C$6:$C$1000,$F1606))</f>
        <v/>
      </c>
      <c r="D1606" t="str">
        <f>IF($F1606="","",
  MIN(
    INDEX(CUT_LIST!$D$6:$D$1000,$F1606),
    N(INDEX(CUT_LIST!$G$6:$G$1000,$F1606))
  )
)</f>
        <v/>
      </c>
      <c r="E1606" t="str" cm="1">
        <f t="array" ref="E1606">IF($F1606="","",INDEX(CUT_LIST!$H$6:$H$1000,$F1606))</f>
        <v/>
      </c>
      <c r="F1606" t="str" cm="1">
        <f t="array" ref="F1606">IFERROR(
  SMALL(
    IF(
      (TRIM(UPPER(CUT_LIST!$F$6:$F$1000))="YES")*(N(CUT_LIST!$G$6:$G$1000)&gt;0),
      ROW(CUT_LIST!$F$6:$F$1000)-ROW(CUT_LIST!$F$6)+1
    ),
    ROWS($F$7:F1606)
  ),
"")</f>
        <v/>
      </c>
    </row>
    <row r="1607" spans="1:6">
      <c r="A1607" t="str" cm="1">
        <f t="array" ref="A1607">IF($F1607="","",INDEX(CUT_LIST!$A$6:$A$1000,$F1607))</f>
        <v/>
      </c>
      <c r="B1607" t="str" cm="1">
        <f t="array" ref="B1607">IF($F1607="","",INDEX(CUT_LIST!$B$6:$B$1000,$F1607))</f>
        <v/>
      </c>
      <c r="C1607" t="str" cm="1">
        <f t="array" ref="C1607">IF($F1607="","",INDEX(CUT_LIST!$C$6:$C$1000,$F1607))</f>
        <v/>
      </c>
      <c r="D1607" t="str">
        <f>IF($F1607="","",
  MIN(
    INDEX(CUT_LIST!$D$6:$D$1000,$F1607),
    N(INDEX(CUT_LIST!$G$6:$G$1000,$F1607))
  )
)</f>
        <v/>
      </c>
      <c r="E1607" t="str" cm="1">
        <f t="array" ref="E1607">IF($F1607="","",INDEX(CUT_LIST!$H$6:$H$1000,$F1607))</f>
        <v/>
      </c>
      <c r="F1607" t="str" cm="1">
        <f t="array" ref="F1607">IFERROR(
  SMALL(
    IF(
      (TRIM(UPPER(CUT_LIST!$F$6:$F$1000))="YES")*(N(CUT_LIST!$G$6:$G$1000)&gt;0),
      ROW(CUT_LIST!$F$6:$F$1000)-ROW(CUT_LIST!$F$6)+1
    ),
    ROWS($F$7:F1607)
  ),
"")</f>
        <v/>
      </c>
    </row>
    <row r="1608" spans="1:6">
      <c r="A1608" t="str" cm="1">
        <f t="array" ref="A1608">IF($F1608="","",INDEX(CUT_LIST!$A$6:$A$1000,$F1608))</f>
        <v/>
      </c>
      <c r="B1608" t="str" cm="1">
        <f t="array" ref="B1608">IF($F1608="","",INDEX(CUT_LIST!$B$6:$B$1000,$F1608))</f>
        <v/>
      </c>
      <c r="C1608" t="str" cm="1">
        <f t="array" ref="C1608">IF($F1608="","",INDEX(CUT_LIST!$C$6:$C$1000,$F1608))</f>
        <v/>
      </c>
      <c r="D1608" t="str">
        <f>IF($F1608="","",
  MIN(
    INDEX(CUT_LIST!$D$6:$D$1000,$F1608),
    N(INDEX(CUT_LIST!$G$6:$G$1000,$F1608))
  )
)</f>
        <v/>
      </c>
      <c r="E1608" t="str" cm="1">
        <f t="array" ref="E1608">IF($F1608="","",INDEX(CUT_LIST!$H$6:$H$1000,$F1608))</f>
        <v/>
      </c>
      <c r="F1608" t="str" cm="1">
        <f t="array" ref="F1608">IFERROR(
  SMALL(
    IF(
      (TRIM(UPPER(CUT_LIST!$F$6:$F$1000))="YES")*(N(CUT_LIST!$G$6:$G$1000)&gt;0),
      ROW(CUT_LIST!$F$6:$F$1000)-ROW(CUT_LIST!$F$6)+1
    ),
    ROWS($F$7:F1608)
  ),
"")</f>
        <v/>
      </c>
    </row>
    <row r="1609" spans="1:6">
      <c r="A1609" t="str" cm="1">
        <f t="array" ref="A1609">IF($F1609="","",INDEX(CUT_LIST!$A$6:$A$1000,$F1609))</f>
        <v/>
      </c>
      <c r="B1609" t="str" cm="1">
        <f t="array" ref="B1609">IF($F1609="","",INDEX(CUT_LIST!$B$6:$B$1000,$F1609))</f>
        <v/>
      </c>
      <c r="C1609" t="str" cm="1">
        <f t="array" ref="C1609">IF($F1609="","",INDEX(CUT_LIST!$C$6:$C$1000,$F1609))</f>
        <v/>
      </c>
      <c r="D1609" t="str">
        <f>IF($F1609="","",
  MIN(
    INDEX(CUT_LIST!$D$6:$D$1000,$F1609),
    N(INDEX(CUT_LIST!$G$6:$G$1000,$F1609))
  )
)</f>
        <v/>
      </c>
      <c r="E1609" t="str" cm="1">
        <f t="array" ref="E1609">IF($F1609="","",INDEX(CUT_LIST!$H$6:$H$1000,$F1609))</f>
        <v/>
      </c>
      <c r="F1609" t="str" cm="1">
        <f t="array" ref="F1609">IFERROR(
  SMALL(
    IF(
      (TRIM(UPPER(CUT_LIST!$F$6:$F$1000))="YES")*(N(CUT_LIST!$G$6:$G$1000)&gt;0),
      ROW(CUT_LIST!$F$6:$F$1000)-ROW(CUT_LIST!$F$6)+1
    ),
    ROWS($F$7:F1609)
  ),
"")</f>
        <v/>
      </c>
    </row>
    <row r="1610" spans="1:6">
      <c r="A1610" t="str" cm="1">
        <f t="array" ref="A1610">IF($F1610="","",INDEX(CUT_LIST!$A$6:$A$1000,$F1610))</f>
        <v/>
      </c>
      <c r="B1610" t="str" cm="1">
        <f t="array" ref="B1610">IF($F1610="","",INDEX(CUT_LIST!$B$6:$B$1000,$F1610))</f>
        <v/>
      </c>
      <c r="C1610" t="str" cm="1">
        <f t="array" ref="C1610">IF($F1610="","",INDEX(CUT_LIST!$C$6:$C$1000,$F1610))</f>
        <v/>
      </c>
      <c r="D1610" t="str">
        <f>IF($F1610="","",
  MIN(
    INDEX(CUT_LIST!$D$6:$D$1000,$F1610),
    N(INDEX(CUT_LIST!$G$6:$G$1000,$F1610))
  )
)</f>
        <v/>
      </c>
      <c r="E1610" t="str" cm="1">
        <f t="array" ref="E1610">IF($F1610="","",INDEX(CUT_LIST!$H$6:$H$1000,$F1610))</f>
        <v/>
      </c>
      <c r="F1610" t="str" cm="1">
        <f t="array" ref="F1610">IFERROR(
  SMALL(
    IF(
      (TRIM(UPPER(CUT_LIST!$F$6:$F$1000))="YES")*(N(CUT_LIST!$G$6:$G$1000)&gt;0),
      ROW(CUT_LIST!$F$6:$F$1000)-ROW(CUT_LIST!$F$6)+1
    ),
    ROWS($F$7:F1610)
  ),
"")</f>
        <v/>
      </c>
    </row>
    <row r="1611" spans="1:6">
      <c r="A1611" t="str" cm="1">
        <f t="array" ref="A1611">IF($F1611="","",INDEX(CUT_LIST!$A$6:$A$1000,$F1611))</f>
        <v/>
      </c>
      <c r="B1611" t="str" cm="1">
        <f t="array" ref="B1611">IF($F1611="","",INDEX(CUT_LIST!$B$6:$B$1000,$F1611))</f>
        <v/>
      </c>
      <c r="C1611" t="str" cm="1">
        <f t="array" ref="C1611">IF($F1611="","",INDEX(CUT_LIST!$C$6:$C$1000,$F1611))</f>
        <v/>
      </c>
      <c r="D1611" t="str">
        <f>IF($F1611="","",
  MIN(
    INDEX(CUT_LIST!$D$6:$D$1000,$F1611),
    N(INDEX(CUT_LIST!$G$6:$G$1000,$F1611))
  )
)</f>
        <v/>
      </c>
      <c r="E1611" t="str" cm="1">
        <f t="array" ref="E1611">IF($F1611="","",INDEX(CUT_LIST!$H$6:$H$1000,$F1611))</f>
        <v/>
      </c>
      <c r="F1611" t="str" cm="1">
        <f t="array" ref="F1611">IFERROR(
  SMALL(
    IF(
      (TRIM(UPPER(CUT_LIST!$F$6:$F$1000))="YES")*(N(CUT_LIST!$G$6:$G$1000)&gt;0),
      ROW(CUT_LIST!$F$6:$F$1000)-ROW(CUT_LIST!$F$6)+1
    ),
    ROWS($F$7:F1611)
  ),
"")</f>
        <v/>
      </c>
    </row>
    <row r="1612" spans="1:6">
      <c r="A1612" t="str" cm="1">
        <f t="array" ref="A1612">IF($F1612="","",INDEX(CUT_LIST!$A$6:$A$1000,$F1612))</f>
        <v/>
      </c>
      <c r="B1612" t="str" cm="1">
        <f t="array" ref="B1612">IF($F1612="","",INDEX(CUT_LIST!$B$6:$B$1000,$F1612))</f>
        <v/>
      </c>
      <c r="C1612" t="str" cm="1">
        <f t="array" ref="C1612">IF($F1612="","",INDEX(CUT_LIST!$C$6:$C$1000,$F1612))</f>
        <v/>
      </c>
      <c r="D1612" t="str">
        <f>IF($F1612="","",
  MIN(
    INDEX(CUT_LIST!$D$6:$D$1000,$F1612),
    N(INDEX(CUT_LIST!$G$6:$G$1000,$F1612))
  )
)</f>
        <v/>
      </c>
      <c r="E1612" t="str" cm="1">
        <f t="array" ref="E1612">IF($F1612="","",INDEX(CUT_LIST!$H$6:$H$1000,$F1612))</f>
        <v/>
      </c>
      <c r="F1612" t="str" cm="1">
        <f t="array" ref="F1612">IFERROR(
  SMALL(
    IF(
      (TRIM(UPPER(CUT_LIST!$F$6:$F$1000))="YES")*(N(CUT_LIST!$G$6:$G$1000)&gt;0),
      ROW(CUT_LIST!$F$6:$F$1000)-ROW(CUT_LIST!$F$6)+1
    ),
    ROWS($F$7:F1612)
  ),
"")</f>
        <v/>
      </c>
    </row>
    <row r="1613" spans="1:6">
      <c r="A1613" t="str" cm="1">
        <f t="array" ref="A1613">IF($F1613="","",INDEX(CUT_LIST!$A$6:$A$1000,$F1613))</f>
        <v/>
      </c>
      <c r="B1613" t="str" cm="1">
        <f t="array" ref="B1613">IF($F1613="","",INDEX(CUT_LIST!$B$6:$B$1000,$F1613))</f>
        <v/>
      </c>
      <c r="C1613" t="str" cm="1">
        <f t="array" ref="C1613">IF($F1613="","",INDEX(CUT_LIST!$C$6:$C$1000,$F1613))</f>
        <v/>
      </c>
      <c r="D1613" t="str">
        <f>IF($F1613="","",
  MIN(
    INDEX(CUT_LIST!$D$6:$D$1000,$F1613),
    N(INDEX(CUT_LIST!$G$6:$G$1000,$F1613))
  )
)</f>
        <v/>
      </c>
      <c r="E1613" t="str" cm="1">
        <f t="array" ref="E1613">IF($F1613="","",INDEX(CUT_LIST!$H$6:$H$1000,$F1613))</f>
        <v/>
      </c>
      <c r="F1613" t="str" cm="1">
        <f t="array" ref="F1613">IFERROR(
  SMALL(
    IF(
      (TRIM(UPPER(CUT_LIST!$F$6:$F$1000))="YES")*(N(CUT_LIST!$G$6:$G$1000)&gt;0),
      ROW(CUT_LIST!$F$6:$F$1000)-ROW(CUT_LIST!$F$6)+1
    ),
    ROWS($F$7:F1613)
  ),
"")</f>
        <v/>
      </c>
    </row>
    <row r="1614" spans="1:6">
      <c r="A1614" t="str" cm="1">
        <f t="array" ref="A1614">IF($F1614="","",INDEX(CUT_LIST!$A$6:$A$1000,$F1614))</f>
        <v/>
      </c>
      <c r="B1614" t="str" cm="1">
        <f t="array" ref="B1614">IF($F1614="","",INDEX(CUT_LIST!$B$6:$B$1000,$F1614))</f>
        <v/>
      </c>
      <c r="C1614" t="str" cm="1">
        <f t="array" ref="C1614">IF($F1614="","",INDEX(CUT_LIST!$C$6:$C$1000,$F1614))</f>
        <v/>
      </c>
      <c r="D1614" t="str">
        <f>IF($F1614="","",
  MIN(
    INDEX(CUT_LIST!$D$6:$D$1000,$F1614),
    N(INDEX(CUT_LIST!$G$6:$G$1000,$F1614))
  )
)</f>
        <v/>
      </c>
      <c r="E1614" t="str" cm="1">
        <f t="array" ref="E1614">IF($F1614="","",INDEX(CUT_LIST!$H$6:$H$1000,$F1614))</f>
        <v/>
      </c>
      <c r="F1614" t="str" cm="1">
        <f t="array" ref="F1614">IFERROR(
  SMALL(
    IF(
      (TRIM(UPPER(CUT_LIST!$F$6:$F$1000))="YES")*(N(CUT_LIST!$G$6:$G$1000)&gt;0),
      ROW(CUT_LIST!$F$6:$F$1000)-ROW(CUT_LIST!$F$6)+1
    ),
    ROWS($F$7:F1614)
  ),
"")</f>
        <v/>
      </c>
    </row>
    <row r="1615" spans="1:6">
      <c r="A1615" t="str" cm="1">
        <f t="array" ref="A1615">IF($F1615="","",INDEX(CUT_LIST!$A$6:$A$1000,$F1615))</f>
        <v/>
      </c>
      <c r="B1615" t="str" cm="1">
        <f t="array" ref="B1615">IF($F1615="","",INDEX(CUT_LIST!$B$6:$B$1000,$F1615))</f>
        <v/>
      </c>
      <c r="C1615" t="str" cm="1">
        <f t="array" ref="C1615">IF($F1615="","",INDEX(CUT_LIST!$C$6:$C$1000,$F1615))</f>
        <v/>
      </c>
      <c r="D1615" t="str">
        <f>IF($F1615="","",
  MIN(
    INDEX(CUT_LIST!$D$6:$D$1000,$F1615),
    N(INDEX(CUT_LIST!$G$6:$G$1000,$F1615))
  )
)</f>
        <v/>
      </c>
      <c r="E1615" t="str" cm="1">
        <f t="array" ref="E1615">IF($F1615="","",INDEX(CUT_LIST!$H$6:$H$1000,$F1615))</f>
        <v/>
      </c>
      <c r="F1615" t="str" cm="1">
        <f t="array" ref="F1615">IFERROR(
  SMALL(
    IF(
      (TRIM(UPPER(CUT_LIST!$F$6:$F$1000))="YES")*(N(CUT_LIST!$G$6:$G$1000)&gt;0),
      ROW(CUT_LIST!$F$6:$F$1000)-ROW(CUT_LIST!$F$6)+1
    ),
    ROWS($F$7:F1615)
  ),
"")</f>
        <v/>
      </c>
    </row>
    <row r="1616" spans="1:6">
      <c r="A1616" t="str" cm="1">
        <f t="array" ref="A1616">IF($F1616="","",INDEX(CUT_LIST!$A$6:$A$1000,$F1616))</f>
        <v/>
      </c>
      <c r="B1616" t="str" cm="1">
        <f t="array" ref="B1616">IF($F1616="","",INDEX(CUT_LIST!$B$6:$B$1000,$F1616))</f>
        <v/>
      </c>
      <c r="C1616" t="str" cm="1">
        <f t="array" ref="C1616">IF($F1616="","",INDEX(CUT_LIST!$C$6:$C$1000,$F1616))</f>
        <v/>
      </c>
      <c r="D1616" t="str">
        <f>IF($F1616="","",
  MIN(
    INDEX(CUT_LIST!$D$6:$D$1000,$F1616),
    N(INDEX(CUT_LIST!$G$6:$G$1000,$F1616))
  )
)</f>
        <v/>
      </c>
      <c r="E1616" t="str" cm="1">
        <f t="array" ref="E1616">IF($F1616="","",INDEX(CUT_LIST!$H$6:$H$1000,$F1616))</f>
        <v/>
      </c>
      <c r="F1616" t="str" cm="1">
        <f t="array" ref="F1616">IFERROR(
  SMALL(
    IF(
      (TRIM(UPPER(CUT_LIST!$F$6:$F$1000))="YES")*(N(CUT_LIST!$G$6:$G$1000)&gt;0),
      ROW(CUT_LIST!$F$6:$F$1000)-ROW(CUT_LIST!$F$6)+1
    ),
    ROWS($F$7:F1616)
  ),
"")</f>
        <v/>
      </c>
    </row>
    <row r="1617" spans="1:6">
      <c r="A1617" t="str" cm="1">
        <f t="array" ref="A1617">IF($F1617="","",INDEX(CUT_LIST!$A$6:$A$1000,$F1617))</f>
        <v/>
      </c>
      <c r="B1617" t="str" cm="1">
        <f t="array" ref="B1617">IF($F1617="","",INDEX(CUT_LIST!$B$6:$B$1000,$F1617))</f>
        <v/>
      </c>
      <c r="C1617" t="str" cm="1">
        <f t="array" ref="C1617">IF($F1617="","",INDEX(CUT_LIST!$C$6:$C$1000,$F1617))</f>
        <v/>
      </c>
      <c r="D1617" t="str">
        <f>IF($F1617="","",
  MIN(
    INDEX(CUT_LIST!$D$6:$D$1000,$F1617),
    N(INDEX(CUT_LIST!$G$6:$G$1000,$F1617))
  )
)</f>
        <v/>
      </c>
      <c r="E1617" t="str" cm="1">
        <f t="array" ref="E1617">IF($F1617="","",INDEX(CUT_LIST!$H$6:$H$1000,$F1617))</f>
        <v/>
      </c>
      <c r="F1617" t="str" cm="1">
        <f t="array" ref="F1617">IFERROR(
  SMALL(
    IF(
      (TRIM(UPPER(CUT_LIST!$F$6:$F$1000))="YES")*(N(CUT_LIST!$G$6:$G$1000)&gt;0),
      ROW(CUT_LIST!$F$6:$F$1000)-ROW(CUT_LIST!$F$6)+1
    ),
    ROWS($F$7:F1617)
  ),
"")</f>
        <v/>
      </c>
    </row>
    <row r="1618" spans="1:6">
      <c r="A1618" t="str" cm="1">
        <f t="array" ref="A1618">IF($F1618="","",INDEX(CUT_LIST!$A$6:$A$1000,$F1618))</f>
        <v/>
      </c>
      <c r="B1618" t="str" cm="1">
        <f t="array" ref="B1618">IF($F1618="","",INDEX(CUT_LIST!$B$6:$B$1000,$F1618))</f>
        <v/>
      </c>
      <c r="C1618" t="str" cm="1">
        <f t="array" ref="C1618">IF($F1618="","",INDEX(CUT_LIST!$C$6:$C$1000,$F1618))</f>
        <v/>
      </c>
      <c r="D1618" t="str">
        <f>IF($F1618="","",
  MIN(
    INDEX(CUT_LIST!$D$6:$D$1000,$F1618),
    N(INDEX(CUT_LIST!$G$6:$G$1000,$F1618))
  )
)</f>
        <v/>
      </c>
      <c r="E1618" t="str" cm="1">
        <f t="array" ref="E1618">IF($F1618="","",INDEX(CUT_LIST!$H$6:$H$1000,$F1618))</f>
        <v/>
      </c>
      <c r="F1618" t="str" cm="1">
        <f t="array" ref="F1618">IFERROR(
  SMALL(
    IF(
      (TRIM(UPPER(CUT_LIST!$F$6:$F$1000))="YES")*(N(CUT_LIST!$G$6:$G$1000)&gt;0),
      ROW(CUT_LIST!$F$6:$F$1000)-ROW(CUT_LIST!$F$6)+1
    ),
    ROWS($F$7:F1618)
  ),
"")</f>
        <v/>
      </c>
    </row>
    <row r="1619" spans="1:6">
      <c r="A1619" t="str" cm="1">
        <f t="array" ref="A1619">IF($F1619="","",INDEX(CUT_LIST!$A$6:$A$1000,$F1619))</f>
        <v/>
      </c>
      <c r="B1619" t="str" cm="1">
        <f t="array" ref="B1619">IF($F1619="","",INDEX(CUT_LIST!$B$6:$B$1000,$F1619))</f>
        <v/>
      </c>
      <c r="C1619" t="str" cm="1">
        <f t="array" ref="C1619">IF($F1619="","",INDEX(CUT_LIST!$C$6:$C$1000,$F1619))</f>
        <v/>
      </c>
      <c r="D1619" t="str">
        <f>IF($F1619="","",
  MIN(
    INDEX(CUT_LIST!$D$6:$D$1000,$F1619),
    N(INDEX(CUT_LIST!$G$6:$G$1000,$F1619))
  )
)</f>
        <v/>
      </c>
      <c r="E1619" t="str" cm="1">
        <f t="array" ref="E1619">IF($F1619="","",INDEX(CUT_LIST!$H$6:$H$1000,$F1619))</f>
        <v/>
      </c>
      <c r="F1619" t="str" cm="1">
        <f t="array" ref="F1619">IFERROR(
  SMALL(
    IF(
      (TRIM(UPPER(CUT_LIST!$F$6:$F$1000))="YES")*(N(CUT_LIST!$G$6:$G$1000)&gt;0),
      ROW(CUT_LIST!$F$6:$F$1000)-ROW(CUT_LIST!$F$6)+1
    ),
    ROWS($F$7:F1619)
  ),
"")</f>
        <v/>
      </c>
    </row>
    <row r="1620" spans="1:6">
      <c r="A1620" t="str" cm="1">
        <f t="array" ref="A1620">IF($F1620="","",INDEX(CUT_LIST!$A$6:$A$1000,$F1620))</f>
        <v/>
      </c>
      <c r="B1620" t="str" cm="1">
        <f t="array" ref="B1620">IF($F1620="","",INDEX(CUT_LIST!$B$6:$B$1000,$F1620))</f>
        <v/>
      </c>
      <c r="C1620" t="str" cm="1">
        <f t="array" ref="C1620">IF($F1620="","",INDEX(CUT_LIST!$C$6:$C$1000,$F1620))</f>
        <v/>
      </c>
      <c r="D1620" t="str">
        <f>IF($F1620="","",
  MIN(
    INDEX(CUT_LIST!$D$6:$D$1000,$F1620),
    N(INDEX(CUT_LIST!$G$6:$G$1000,$F1620))
  )
)</f>
        <v/>
      </c>
      <c r="E1620" t="str" cm="1">
        <f t="array" ref="E1620">IF($F1620="","",INDEX(CUT_LIST!$H$6:$H$1000,$F1620))</f>
        <v/>
      </c>
      <c r="F1620" t="str" cm="1">
        <f t="array" ref="F1620">IFERROR(
  SMALL(
    IF(
      (TRIM(UPPER(CUT_LIST!$F$6:$F$1000))="YES")*(N(CUT_LIST!$G$6:$G$1000)&gt;0),
      ROW(CUT_LIST!$F$6:$F$1000)-ROW(CUT_LIST!$F$6)+1
    ),
    ROWS($F$7:F1620)
  ),
"")</f>
        <v/>
      </c>
    </row>
    <row r="1621" spans="1:6">
      <c r="A1621" t="str" cm="1">
        <f t="array" ref="A1621">IF($F1621="","",INDEX(CUT_LIST!$A$6:$A$1000,$F1621))</f>
        <v/>
      </c>
      <c r="B1621" t="str" cm="1">
        <f t="array" ref="B1621">IF($F1621="","",INDEX(CUT_LIST!$B$6:$B$1000,$F1621))</f>
        <v/>
      </c>
      <c r="C1621" t="str" cm="1">
        <f t="array" ref="C1621">IF($F1621="","",INDEX(CUT_LIST!$C$6:$C$1000,$F1621))</f>
        <v/>
      </c>
      <c r="D1621" t="str">
        <f>IF($F1621="","",
  MIN(
    INDEX(CUT_LIST!$D$6:$D$1000,$F1621),
    N(INDEX(CUT_LIST!$G$6:$G$1000,$F1621))
  )
)</f>
        <v/>
      </c>
      <c r="E1621" t="str" cm="1">
        <f t="array" ref="E1621">IF($F1621="","",INDEX(CUT_LIST!$H$6:$H$1000,$F1621))</f>
        <v/>
      </c>
      <c r="F1621" t="str" cm="1">
        <f t="array" ref="F1621">IFERROR(
  SMALL(
    IF(
      (TRIM(UPPER(CUT_LIST!$F$6:$F$1000))="YES")*(N(CUT_LIST!$G$6:$G$1000)&gt;0),
      ROW(CUT_LIST!$F$6:$F$1000)-ROW(CUT_LIST!$F$6)+1
    ),
    ROWS($F$7:F1621)
  ),
"")</f>
        <v/>
      </c>
    </row>
    <row r="1622" spans="1:6">
      <c r="A1622" t="str" cm="1">
        <f t="array" ref="A1622">IF($F1622="","",INDEX(CUT_LIST!$A$6:$A$1000,$F1622))</f>
        <v/>
      </c>
      <c r="B1622" t="str" cm="1">
        <f t="array" ref="B1622">IF($F1622="","",INDEX(CUT_LIST!$B$6:$B$1000,$F1622))</f>
        <v/>
      </c>
      <c r="C1622" t="str" cm="1">
        <f t="array" ref="C1622">IF($F1622="","",INDEX(CUT_LIST!$C$6:$C$1000,$F1622))</f>
        <v/>
      </c>
      <c r="D1622" t="str">
        <f>IF($F1622="","",
  MIN(
    INDEX(CUT_LIST!$D$6:$D$1000,$F1622),
    N(INDEX(CUT_LIST!$G$6:$G$1000,$F1622))
  )
)</f>
        <v/>
      </c>
      <c r="E1622" t="str" cm="1">
        <f t="array" ref="E1622">IF($F1622="","",INDEX(CUT_LIST!$H$6:$H$1000,$F1622))</f>
        <v/>
      </c>
      <c r="F1622" t="str" cm="1">
        <f t="array" ref="F1622">IFERROR(
  SMALL(
    IF(
      (TRIM(UPPER(CUT_LIST!$F$6:$F$1000))="YES")*(N(CUT_LIST!$G$6:$G$1000)&gt;0),
      ROW(CUT_LIST!$F$6:$F$1000)-ROW(CUT_LIST!$F$6)+1
    ),
    ROWS($F$7:F1622)
  ),
"")</f>
        <v/>
      </c>
    </row>
    <row r="1623" spans="1:6">
      <c r="A1623" t="str" cm="1">
        <f t="array" ref="A1623">IF($F1623="","",INDEX(CUT_LIST!$A$6:$A$1000,$F1623))</f>
        <v/>
      </c>
      <c r="B1623" t="str" cm="1">
        <f t="array" ref="B1623">IF($F1623="","",INDEX(CUT_LIST!$B$6:$B$1000,$F1623))</f>
        <v/>
      </c>
      <c r="C1623" t="str" cm="1">
        <f t="array" ref="C1623">IF($F1623="","",INDEX(CUT_LIST!$C$6:$C$1000,$F1623))</f>
        <v/>
      </c>
      <c r="D1623" t="str">
        <f>IF($F1623="","",
  MIN(
    INDEX(CUT_LIST!$D$6:$D$1000,$F1623),
    N(INDEX(CUT_LIST!$G$6:$G$1000,$F1623))
  )
)</f>
        <v/>
      </c>
      <c r="E1623" t="str" cm="1">
        <f t="array" ref="E1623">IF($F1623="","",INDEX(CUT_LIST!$H$6:$H$1000,$F1623))</f>
        <v/>
      </c>
      <c r="F1623" t="str" cm="1">
        <f t="array" ref="F1623">IFERROR(
  SMALL(
    IF(
      (TRIM(UPPER(CUT_LIST!$F$6:$F$1000))="YES")*(N(CUT_LIST!$G$6:$G$1000)&gt;0),
      ROW(CUT_LIST!$F$6:$F$1000)-ROW(CUT_LIST!$F$6)+1
    ),
    ROWS($F$7:F1623)
  ),
"")</f>
        <v/>
      </c>
    </row>
    <row r="1624" spans="1:6">
      <c r="A1624" t="str" cm="1">
        <f t="array" ref="A1624">IF($F1624="","",INDEX(CUT_LIST!$A$6:$A$1000,$F1624))</f>
        <v/>
      </c>
      <c r="B1624" t="str" cm="1">
        <f t="array" ref="B1624">IF($F1624="","",INDEX(CUT_LIST!$B$6:$B$1000,$F1624))</f>
        <v/>
      </c>
      <c r="C1624" t="str" cm="1">
        <f t="array" ref="C1624">IF($F1624="","",INDEX(CUT_LIST!$C$6:$C$1000,$F1624))</f>
        <v/>
      </c>
      <c r="D1624" t="str">
        <f>IF($F1624="","",
  MIN(
    INDEX(CUT_LIST!$D$6:$D$1000,$F1624),
    N(INDEX(CUT_LIST!$G$6:$G$1000,$F1624))
  )
)</f>
        <v/>
      </c>
      <c r="E1624" t="str" cm="1">
        <f t="array" ref="E1624">IF($F1624="","",INDEX(CUT_LIST!$H$6:$H$1000,$F1624))</f>
        <v/>
      </c>
      <c r="F1624" t="str" cm="1">
        <f t="array" ref="F1624">IFERROR(
  SMALL(
    IF(
      (TRIM(UPPER(CUT_LIST!$F$6:$F$1000))="YES")*(N(CUT_LIST!$G$6:$G$1000)&gt;0),
      ROW(CUT_LIST!$F$6:$F$1000)-ROW(CUT_LIST!$F$6)+1
    ),
    ROWS($F$7:F1624)
  ),
"")</f>
        <v/>
      </c>
    </row>
    <row r="1625" spans="1:6">
      <c r="A1625" t="str" cm="1">
        <f t="array" ref="A1625">IF($F1625="","",INDEX(CUT_LIST!$A$6:$A$1000,$F1625))</f>
        <v/>
      </c>
      <c r="B1625" t="str" cm="1">
        <f t="array" ref="B1625">IF($F1625="","",INDEX(CUT_LIST!$B$6:$B$1000,$F1625))</f>
        <v/>
      </c>
      <c r="C1625" t="str" cm="1">
        <f t="array" ref="C1625">IF($F1625="","",INDEX(CUT_LIST!$C$6:$C$1000,$F1625))</f>
        <v/>
      </c>
      <c r="D1625" t="str">
        <f>IF($F1625="","",
  MIN(
    INDEX(CUT_LIST!$D$6:$D$1000,$F1625),
    N(INDEX(CUT_LIST!$G$6:$G$1000,$F1625))
  )
)</f>
        <v/>
      </c>
      <c r="E1625" t="str" cm="1">
        <f t="array" ref="E1625">IF($F1625="","",INDEX(CUT_LIST!$H$6:$H$1000,$F1625))</f>
        <v/>
      </c>
      <c r="F1625" t="str" cm="1">
        <f t="array" ref="F1625">IFERROR(
  SMALL(
    IF(
      (TRIM(UPPER(CUT_LIST!$F$6:$F$1000))="YES")*(N(CUT_LIST!$G$6:$G$1000)&gt;0),
      ROW(CUT_LIST!$F$6:$F$1000)-ROW(CUT_LIST!$F$6)+1
    ),
    ROWS($F$7:F1625)
  ),
"")</f>
        <v/>
      </c>
    </row>
    <row r="1626" spans="1:6">
      <c r="A1626" t="str" cm="1">
        <f t="array" ref="A1626">IF($F1626="","",INDEX(CUT_LIST!$A$6:$A$1000,$F1626))</f>
        <v/>
      </c>
      <c r="B1626" t="str" cm="1">
        <f t="array" ref="B1626">IF($F1626="","",INDEX(CUT_LIST!$B$6:$B$1000,$F1626))</f>
        <v/>
      </c>
      <c r="C1626" t="str" cm="1">
        <f t="array" ref="C1626">IF($F1626="","",INDEX(CUT_LIST!$C$6:$C$1000,$F1626))</f>
        <v/>
      </c>
      <c r="D1626" t="str">
        <f>IF($F1626="","",
  MIN(
    INDEX(CUT_LIST!$D$6:$D$1000,$F1626),
    N(INDEX(CUT_LIST!$G$6:$G$1000,$F1626))
  )
)</f>
        <v/>
      </c>
      <c r="E1626" t="str" cm="1">
        <f t="array" ref="E1626">IF($F1626="","",INDEX(CUT_LIST!$H$6:$H$1000,$F1626))</f>
        <v/>
      </c>
      <c r="F1626" t="str" cm="1">
        <f t="array" ref="F1626">IFERROR(
  SMALL(
    IF(
      (TRIM(UPPER(CUT_LIST!$F$6:$F$1000))="YES")*(N(CUT_LIST!$G$6:$G$1000)&gt;0),
      ROW(CUT_LIST!$F$6:$F$1000)-ROW(CUT_LIST!$F$6)+1
    ),
    ROWS($F$7:F1626)
  ),
"")</f>
        <v/>
      </c>
    </row>
    <row r="1627" spans="1:6">
      <c r="A1627" t="str" cm="1">
        <f t="array" ref="A1627">IF($F1627="","",INDEX(CUT_LIST!$A$6:$A$1000,$F1627))</f>
        <v/>
      </c>
      <c r="B1627" t="str" cm="1">
        <f t="array" ref="B1627">IF($F1627="","",INDEX(CUT_LIST!$B$6:$B$1000,$F1627))</f>
        <v/>
      </c>
      <c r="C1627" t="str" cm="1">
        <f t="array" ref="C1627">IF($F1627="","",INDEX(CUT_LIST!$C$6:$C$1000,$F1627))</f>
        <v/>
      </c>
      <c r="D1627" t="str">
        <f>IF($F1627="","",
  MIN(
    INDEX(CUT_LIST!$D$6:$D$1000,$F1627),
    N(INDEX(CUT_LIST!$G$6:$G$1000,$F1627))
  )
)</f>
        <v/>
      </c>
      <c r="E1627" t="str" cm="1">
        <f t="array" ref="E1627">IF($F1627="","",INDEX(CUT_LIST!$H$6:$H$1000,$F1627))</f>
        <v/>
      </c>
      <c r="F1627" t="str" cm="1">
        <f t="array" ref="F1627">IFERROR(
  SMALL(
    IF(
      (TRIM(UPPER(CUT_LIST!$F$6:$F$1000))="YES")*(N(CUT_LIST!$G$6:$G$1000)&gt;0),
      ROW(CUT_LIST!$F$6:$F$1000)-ROW(CUT_LIST!$F$6)+1
    ),
    ROWS($F$7:F1627)
  ),
"")</f>
        <v/>
      </c>
    </row>
    <row r="1628" spans="1:6">
      <c r="A1628" t="str" cm="1">
        <f t="array" ref="A1628">IF($F1628="","",INDEX(CUT_LIST!$A$6:$A$1000,$F1628))</f>
        <v/>
      </c>
      <c r="B1628" t="str" cm="1">
        <f t="array" ref="B1628">IF($F1628="","",INDEX(CUT_LIST!$B$6:$B$1000,$F1628))</f>
        <v/>
      </c>
      <c r="C1628" t="str" cm="1">
        <f t="array" ref="C1628">IF($F1628="","",INDEX(CUT_LIST!$C$6:$C$1000,$F1628))</f>
        <v/>
      </c>
      <c r="D1628" t="str">
        <f>IF($F1628="","",
  MIN(
    INDEX(CUT_LIST!$D$6:$D$1000,$F1628),
    N(INDEX(CUT_LIST!$G$6:$G$1000,$F1628))
  )
)</f>
        <v/>
      </c>
      <c r="E1628" t="str" cm="1">
        <f t="array" ref="E1628">IF($F1628="","",INDEX(CUT_LIST!$H$6:$H$1000,$F1628))</f>
        <v/>
      </c>
      <c r="F1628" t="str" cm="1">
        <f t="array" ref="F1628">IFERROR(
  SMALL(
    IF(
      (TRIM(UPPER(CUT_LIST!$F$6:$F$1000))="YES")*(N(CUT_LIST!$G$6:$G$1000)&gt;0),
      ROW(CUT_LIST!$F$6:$F$1000)-ROW(CUT_LIST!$F$6)+1
    ),
    ROWS($F$7:F1628)
  ),
"")</f>
        <v/>
      </c>
    </row>
    <row r="1629" spans="1:6">
      <c r="A1629" t="str" cm="1">
        <f t="array" ref="A1629">IF($F1629="","",INDEX(CUT_LIST!$A$6:$A$1000,$F1629))</f>
        <v/>
      </c>
      <c r="B1629" t="str" cm="1">
        <f t="array" ref="B1629">IF($F1629="","",INDEX(CUT_LIST!$B$6:$B$1000,$F1629))</f>
        <v/>
      </c>
      <c r="C1629" t="str" cm="1">
        <f t="array" ref="C1629">IF($F1629="","",INDEX(CUT_LIST!$C$6:$C$1000,$F1629))</f>
        <v/>
      </c>
      <c r="D1629" t="str">
        <f>IF($F1629="","",
  MIN(
    INDEX(CUT_LIST!$D$6:$D$1000,$F1629),
    N(INDEX(CUT_LIST!$G$6:$G$1000,$F1629))
  )
)</f>
        <v/>
      </c>
      <c r="E1629" t="str" cm="1">
        <f t="array" ref="E1629">IF($F1629="","",INDEX(CUT_LIST!$H$6:$H$1000,$F1629))</f>
        <v/>
      </c>
      <c r="F1629" t="str" cm="1">
        <f t="array" ref="F1629">IFERROR(
  SMALL(
    IF(
      (TRIM(UPPER(CUT_LIST!$F$6:$F$1000))="YES")*(N(CUT_LIST!$G$6:$G$1000)&gt;0),
      ROW(CUT_LIST!$F$6:$F$1000)-ROW(CUT_LIST!$F$6)+1
    ),
    ROWS($F$7:F1629)
  ),
"")</f>
        <v/>
      </c>
    </row>
    <row r="1630" spans="1:6">
      <c r="A1630" t="str" cm="1">
        <f t="array" ref="A1630">IF($F1630="","",INDEX(CUT_LIST!$A$6:$A$1000,$F1630))</f>
        <v/>
      </c>
      <c r="B1630" t="str" cm="1">
        <f t="array" ref="B1630">IF($F1630="","",INDEX(CUT_LIST!$B$6:$B$1000,$F1630))</f>
        <v/>
      </c>
      <c r="C1630" t="str" cm="1">
        <f t="array" ref="C1630">IF($F1630="","",INDEX(CUT_LIST!$C$6:$C$1000,$F1630))</f>
        <v/>
      </c>
      <c r="D1630" t="str">
        <f>IF($F1630="","",
  MIN(
    INDEX(CUT_LIST!$D$6:$D$1000,$F1630),
    N(INDEX(CUT_LIST!$G$6:$G$1000,$F1630))
  )
)</f>
        <v/>
      </c>
      <c r="E1630" t="str" cm="1">
        <f t="array" ref="E1630">IF($F1630="","",INDEX(CUT_LIST!$H$6:$H$1000,$F1630))</f>
        <v/>
      </c>
      <c r="F1630" t="str" cm="1">
        <f t="array" ref="F1630">IFERROR(
  SMALL(
    IF(
      (TRIM(UPPER(CUT_LIST!$F$6:$F$1000))="YES")*(N(CUT_LIST!$G$6:$G$1000)&gt;0),
      ROW(CUT_LIST!$F$6:$F$1000)-ROW(CUT_LIST!$F$6)+1
    ),
    ROWS($F$7:F1630)
  ),
"")</f>
        <v/>
      </c>
    </row>
    <row r="1631" spans="1:6">
      <c r="A1631" t="str" cm="1">
        <f t="array" ref="A1631">IF($F1631="","",INDEX(CUT_LIST!$A$6:$A$1000,$F1631))</f>
        <v/>
      </c>
      <c r="B1631" t="str" cm="1">
        <f t="array" ref="B1631">IF($F1631="","",INDEX(CUT_LIST!$B$6:$B$1000,$F1631))</f>
        <v/>
      </c>
      <c r="C1631" t="str" cm="1">
        <f t="array" ref="C1631">IF($F1631="","",INDEX(CUT_LIST!$C$6:$C$1000,$F1631))</f>
        <v/>
      </c>
      <c r="D1631" t="str">
        <f>IF($F1631="","",
  MIN(
    INDEX(CUT_LIST!$D$6:$D$1000,$F1631),
    N(INDEX(CUT_LIST!$G$6:$G$1000,$F1631))
  )
)</f>
        <v/>
      </c>
      <c r="E1631" t="str" cm="1">
        <f t="array" ref="E1631">IF($F1631="","",INDEX(CUT_LIST!$H$6:$H$1000,$F1631))</f>
        <v/>
      </c>
      <c r="F1631" t="str" cm="1">
        <f t="array" ref="F1631">IFERROR(
  SMALL(
    IF(
      (TRIM(UPPER(CUT_LIST!$F$6:$F$1000))="YES")*(N(CUT_LIST!$G$6:$G$1000)&gt;0),
      ROW(CUT_LIST!$F$6:$F$1000)-ROW(CUT_LIST!$F$6)+1
    ),
    ROWS($F$7:F1631)
  ),
"")</f>
        <v/>
      </c>
    </row>
    <row r="1632" spans="1:6">
      <c r="A1632" t="str" cm="1">
        <f t="array" ref="A1632">IF($F1632="","",INDEX(CUT_LIST!$A$6:$A$1000,$F1632))</f>
        <v/>
      </c>
      <c r="B1632" t="str" cm="1">
        <f t="array" ref="B1632">IF($F1632="","",INDEX(CUT_LIST!$B$6:$B$1000,$F1632))</f>
        <v/>
      </c>
      <c r="C1632" t="str" cm="1">
        <f t="array" ref="C1632">IF($F1632="","",INDEX(CUT_LIST!$C$6:$C$1000,$F1632))</f>
        <v/>
      </c>
      <c r="D1632" t="str">
        <f>IF($F1632="","",
  MIN(
    INDEX(CUT_LIST!$D$6:$D$1000,$F1632),
    N(INDEX(CUT_LIST!$G$6:$G$1000,$F1632))
  )
)</f>
        <v/>
      </c>
      <c r="E1632" t="str" cm="1">
        <f t="array" ref="E1632">IF($F1632="","",INDEX(CUT_LIST!$H$6:$H$1000,$F1632))</f>
        <v/>
      </c>
      <c r="F1632" t="str" cm="1">
        <f t="array" ref="F1632">IFERROR(
  SMALL(
    IF(
      (TRIM(UPPER(CUT_LIST!$F$6:$F$1000))="YES")*(N(CUT_LIST!$G$6:$G$1000)&gt;0),
      ROW(CUT_LIST!$F$6:$F$1000)-ROW(CUT_LIST!$F$6)+1
    ),
    ROWS($F$7:F1632)
  ),
"")</f>
        <v/>
      </c>
    </row>
    <row r="1633" spans="1:6">
      <c r="A1633" t="str" cm="1">
        <f t="array" ref="A1633">IF($F1633="","",INDEX(CUT_LIST!$A$6:$A$1000,$F1633))</f>
        <v/>
      </c>
      <c r="B1633" t="str" cm="1">
        <f t="array" ref="B1633">IF($F1633="","",INDEX(CUT_LIST!$B$6:$B$1000,$F1633))</f>
        <v/>
      </c>
      <c r="C1633" t="str" cm="1">
        <f t="array" ref="C1633">IF($F1633="","",INDEX(CUT_LIST!$C$6:$C$1000,$F1633))</f>
        <v/>
      </c>
      <c r="D1633" t="str">
        <f>IF($F1633="","",
  MIN(
    INDEX(CUT_LIST!$D$6:$D$1000,$F1633),
    N(INDEX(CUT_LIST!$G$6:$G$1000,$F1633))
  )
)</f>
        <v/>
      </c>
      <c r="E1633" t="str" cm="1">
        <f t="array" ref="E1633">IF($F1633="","",INDEX(CUT_LIST!$H$6:$H$1000,$F1633))</f>
        <v/>
      </c>
      <c r="F1633" t="str" cm="1">
        <f t="array" ref="F1633">IFERROR(
  SMALL(
    IF(
      (TRIM(UPPER(CUT_LIST!$F$6:$F$1000))="YES")*(N(CUT_LIST!$G$6:$G$1000)&gt;0),
      ROW(CUT_LIST!$F$6:$F$1000)-ROW(CUT_LIST!$F$6)+1
    ),
    ROWS($F$7:F1633)
  ),
"")</f>
        <v/>
      </c>
    </row>
    <row r="1634" spans="1:6">
      <c r="A1634" t="str" cm="1">
        <f t="array" ref="A1634">IF($F1634="","",INDEX(CUT_LIST!$A$6:$A$1000,$F1634))</f>
        <v/>
      </c>
      <c r="B1634" t="str" cm="1">
        <f t="array" ref="B1634">IF($F1634="","",INDEX(CUT_LIST!$B$6:$B$1000,$F1634))</f>
        <v/>
      </c>
      <c r="C1634" t="str" cm="1">
        <f t="array" ref="C1634">IF($F1634="","",INDEX(CUT_LIST!$C$6:$C$1000,$F1634))</f>
        <v/>
      </c>
      <c r="D1634" t="str">
        <f>IF($F1634="","",
  MIN(
    INDEX(CUT_LIST!$D$6:$D$1000,$F1634),
    N(INDEX(CUT_LIST!$G$6:$G$1000,$F1634))
  )
)</f>
        <v/>
      </c>
      <c r="E1634" t="str" cm="1">
        <f t="array" ref="E1634">IF($F1634="","",INDEX(CUT_LIST!$H$6:$H$1000,$F1634))</f>
        <v/>
      </c>
      <c r="F1634" t="str" cm="1">
        <f t="array" ref="F1634">IFERROR(
  SMALL(
    IF(
      (TRIM(UPPER(CUT_LIST!$F$6:$F$1000))="YES")*(N(CUT_LIST!$G$6:$G$1000)&gt;0),
      ROW(CUT_LIST!$F$6:$F$1000)-ROW(CUT_LIST!$F$6)+1
    ),
    ROWS($F$7:F1634)
  ),
"")</f>
        <v/>
      </c>
    </row>
    <row r="1635" spans="1:6">
      <c r="A1635" t="str" cm="1">
        <f t="array" ref="A1635">IF($F1635="","",INDEX(CUT_LIST!$A$6:$A$1000,$F1635))</f>
        <v/>
      </c>
      <c r="B1635" t="str" cm="1">
        <f t="array" ref="B1635">IF($F1635="","",INDEX(CUT_LIST!$B$6:$B$1000,$F1635))</f>
        <v/>
      </c>
      <c r="C1635" t="str" cm="1">
        <f t="array" ref="C1635">IF($F1635="","",INDEX(CUT_LIST!$C$6:$C$1000,$F1635))</f>
        <v/>
      </c>
      <c r="D1635" t="str">
        <f>IF($F1635="","",
  MIN(
    INDEX(CUT_LIST!$D$6:$D$1000,$F1635),
    N(INDEX(CUT_LIST!$G$6:$G$1000,$F1635))
  )
)</f>
        <v/>
      </c>
      <c r="E1635" t="str" cm="1">
        <f t="array" ref="E1635">IF($F1635="","",INDEX(CUT_LIST!$H$6:$H$1000,$F1635))</f>
        <v/>
      </c>
      <c r="F1635" t="str" cm="1">
        <f t="array" ref="F1635">IFERROR(
  SMALL(
    IF(
      (TRIM(UPPER(CUT_LIST!$F$6:$F$1000))="YES")*(N(CUT_LIST!$G$6:$G$1000)&gt;0),
      ROW(CUT_LIST!$F$6:$F$1000)-ROW(CUT_LIST!$F$6)+1
    ),
    ROWS($F$7:F1635)
  ),
"")</f>
        <v/>
      </c>
    </row>
    <row r="1636" spans="1:6">
      <c r="A1636" t="str" cm="1">
        <f t="array" ref="A1636">IF($F1636="","",INDEX(CUT_LIST!$A$6:$A$1000,$F1636))</f>
        <v/>
      </c>
      <c r="B1636" t="str" cm="1">
        <f t="array" ref="B1636">IF($F1636="","",INDEX(CUT_LIST!$B$6:$B$1000,$F1636))</f>
        <v/>
      </c>
      <c r="C1636" t="str" cm="1">
        <f t="array" ref="C1636">IF($F1636="","",INDEX(CUT_LIST!$C$6:$C$1000,$F1636))</f>
        <v/>
      </c>
      <c r="D1636" t="str">
        <f>IF($F1636="","",
  MIN(
    INDEX(CUT_LIST!$D$6:$D$1000,$F1636),
    N(INDEX(CUT_LIST!$G$6:$G$1000,$F1636))
  )
)</f>
        <v/>
      </c>
      <c r="E1636" t="str" cm="1">
        <f t="array" ref="E1636">IF($F1636="","",INDEX(CUT_LIST!$H$6:$H$1000,$F1636))</f>
        <v/>
      </c>
      <c r="F1636" t="str" cm="1">
        <f t="array" ref="F1636">IFERROR(
  SMALL(
    IF(
      (TRIM(UPPER(CUT_LIST!$F$6:$F$1000))="YES")*(N(CUT_LIST!$G$6:$G$1000)&gt;0),
      ROW(CUT_LIST!$F$6:$F$1000)-ROW(CUT_LIST!$F$6)+1
    ),
    ROWS($F$7:F1636)
  ),
"")</f>
        <v/>
      </c>
    </row>
    <row r="1637" spans="1:6">
      <c r="A1637" t="str" cm="1">
        <f t="array" ref="A1637">IF($F1637="","",INDEX(CUT_LIST!$A$6:$A$1000,$F1637))</f>
        <v/>
      </c>
      <c r="B1637" t="str" cm="1">
        <f t="array" ref="B1637">IF($F1637="","",INDEX(CUT_LIST!$B$6:$B$1000,$F1637))</f>
        <v/>
      </c>
      <c r="C1637" t="str" cm="1">
        <f t="array" ref="C1637">IF($F1637="","",INDEX(CUT_LIST!$C$6:$C$1000,$F1637))</f>
        <v/>
      </c>
      <c r="D1637" t="str">
        <f>IF($F1637="","",
  MIN(
    INDEX(CUT_LIST!$D$6:$D$1000,$F1637),
    N(INDEX(CUT_LIST!$G$6:$G$1000,$F1637))
  )
)</f>
        <v/>
      </c>
      <c r="E1637" t="str" cm="1">
        <f t="array" ref="E1637">IF($F1637="","",INDEX(CUT_LIST!$H$6:$H$1000,$F1637))</f>
        <v/>
      </c>
      <c r="F1637" t="str" cm="1">
        <f t="array" ref="F1637">IFERROR(
  SMALL(
    IF(
      (TRIM(UPPER(CUT_LIST!$F$6:$F$1000))="YES")*(N(CUT_LIST!$G$6:$G$1000)&gt;0),
      ROW(CUT_LIST!$F$6:$F$1000)-ROW(CUT_LIST!$F$6)+1
    ),
    ROWS($F$7:F1637)
  ),
"")</f>
        <v/>
      </c>
    </row>
    <row r="1638" spans="1:6">
      <c r="A1638" t="str" cm="1">
        <f t="array" ref="A1638">IF($F1638="","",INDEX(CUT_LIST!$A$6:$A$1000,$F1638))</f>
        <v/>
      </c>
      <c r="B1638" t="str" cm="1">
        <f t="array" ref="B1638">IF($F1638="","",INDEX(CUT_LIST!$B$6:$B$1000,$F1638))</f>
        <v/>
      </c>
      <c r="C1638" t="str" cm="1">
        <f t="array" ref="C1638">IF($F1638="","",INDEX(CUT_LIST!$C$6:$C$1000,$F1638))</f>
        <v/>
      </c>
      <c r="D1638" t="str">
        <f>IF($F1638="","",
  MIN(
    INDEX(CUT_LIST!$D$6:$D$1000,$F1638),
    N(INDEX(CUT_LIST!$G$6:$G$1000,$F1638))
  )
)</f>
        <v/>
      </c>
      <c r="E1638" t="str" cm="1">
        <f t="array" ref="E1638">IF($F1638="","",INDEX(CUT_LIST!$H$6:$H$1000,$F1638))</f>
        <v/>
      </c>
      <c r="F1638" t="str" cm="1">
        <f t="array" ref="F1638">IFERROR(
  SMALL(
    IF(
      (TRIM(UPPER(CUT_LIST!$F$6:$F$1000))="YES")*(N(CUT_LIST!$G$6:$G$1000)&gt;0),
      ROW(CUT_LIST!$F$6:$F$1000)-ROW(CUT_LIST!$F$6)+1
    ),
    ROWS($F$7:F1638)
  ),
"")</f>
        <v/>
      </c>
    </row>
    <row r="1639" spans="1:6">
      <c r="A1639" t="str" cm="1">
        <f t="array" ref="A1639">IF($F1639="","",INDEX(CUT_LIST!$A$6:$A$1000,$F1639))</f>
        <v/>
      </c>
      <c r="B1639" t="str" cm="1">
        <f t="array" ref="B1639">IF($F1639="","",INDEX(CUT_LIST!$B$6:$B$1000,$F1639))</f>
        <v/>
      </c>
      <c r="C1639" t="str" cm="1">
        <f t="array" ref="C1639">IF($F1639="","",INDEX(CUT_LIST!$C$6:$C$1000,$F1639))</f>
        <v/>
      </c>
      <c r="D1639" t="str">
        <f>IF($F1639="","",
  MIN(
    INDEX(CUT_LIST!$D$6:$D$1000,$F1639),
    N(INDEX(CUT_LIST!$G$6:$G$1000,$F1639))
  )
)</f>
        <v/>
      </c>
      <c r="E1639" t="str" cm="1">
        <f t="array" ref="E1639">IF($F1639="","",INDEX(CUT_LIST!$H$6:$H$1000,$F1639))</f>
        <v/>
      </c>
      <c r="F1639" t="str" cm="1">
        <f t="array" ref="F1639">IFERROR(
  SMALL(
    IF(
      (TRIM(UPPER(CUT_LIST!$F$6:$F$1000))="YES")*(N(CUT_LIST!$G$6:$G$1000)&gt;0),
      ROW(CUT_LIST!$F$6:$F$1000)-ROW(CUT_LIST!$F$6)+1
    ),
    ROWS($F$7:F1639)
  ),
"")</f>
        <v/>
      </c>
    </row>
    <row r="1640" spans="1:6">
      <c r="A1640" t="str" cm="1">
        <f t="array" ref="A1640">IF($F1640="","",INDEX(CUT_LIST!$A$6:$A$1000,$F1640))</f>
        <v/>
      </c>
      <c r="B1640" t="str" cm="1">
        <f t="array" ref="B1640">IF($F1640="","",INDEX(CUT_LIST!$B$6:$B$1000,$F1640))</f>
        <v/>
      </c>
      <c r="C1640" t="str" cm="1">
        <f t="array" ref="C1640">IF($F1640="","",INDEX(CUT_LIST!$C$6:$C$1000,$F1640))</f>
        <v/>
      </c>
      <c r="D1640" t="str">
        <f>IF($F1640="","",
  MIN(
    INDEX(CUT_LIST!$D$6:$D$1000,$F1640),
    N(INDEX(CUT_LIST!$G$6:$G$1000,$F1640))
  )
)</f>
        <v/>
      </c>
      <c r="E1640" t="str" cm="1">
        <f t="array" ref="E1640">IF($F1640="","",INDEX(CUT_LIST!$H$6:$H$1000,$F1640))</f>
        <v/>
      </c>
      <c r="F1640" t="str" cm="1">
        <f t="array" ref="F1640">IFERROR(
  SMALL(
    IF(
      (TRIM(UPPER(CUT_LIST!$F$6:$F$1000))="YES")*(N(CUT_LIST!$G$6:$G$1000)&gt;0),
      ROW(CUT_LIST!$F$6:$F$1000)-ROW(CUT_LIST!$F$6)+1
    ),
    ROWS($F$7:F1640)
  ),
"")</f>
        <v/>
      </c>
    </row>
    <row r="1641" spans="1:6">
      <c r="A1641" t="str" cm="1">
        <f t="array" ref="A1641">IF($F1641="","",INDEX(CUT_LIST!$A$6:$A$1000,$F1641))</f>
        <v/>
      </c>
      <c r="B1641" t="str" cm="1">
        <f t="array" ref="B1641">IF($F1641="","",INDEX(CUT_LIST!$B$6:$B$1000,$F1641))</f>
        <v/>
      </c>
      <c r="C1641" t="str" cm="1">
        <f t="array" ref="C1641">IF($F1641="","",INDEX(CUT_LIST!$C$6:$C$1000,$F1641))</f>
        <v/>
      </c>
      <c r="D1641" t="str">
        <f>IF($F1641="","",
  MIN(
    INDEX(CUT_LIST!$D$6:$D$1000,$F1641),
    N(INDEX(CUT_LIST!$G$6:$G$1000,$F1641))
  )
)</f>
        <v/>
      </c>
      <c r="E1641" t="str" cm="1">
        <f t="array" ref="E1641">IF($F1641="","",INDEX(CUT_LIST!$H$6:$H$1000,$F1641))</f>
        <v/>
      </c>
      <c r="F1641" t="str" cm="1">
        <f t="array" ref="F1641">IFERROR(
  SMALL(
    IF(
      (TRIM(UPPER(CUT_LIST!$F$6:$F$1000))="YES")*(N(CUT_LIST!$G$6:$G$1000)&gt;0),
      ROW(CUT_LIST!$F$6:$F$1000)-ROW(CUT_LIST!$F$6)+1
    ),
    ROWS($F$7:F1641)
  ),
"")</f>
        <v/>
      </c>
    </row>
    <row r="1642" spans="1:6">
      <c r="A1642" t="str" cm="1">
        <f t="array" ref="A1642">IF($F1642="","",INDEX(CUT_LIST!$A$6:$A$1000,$F1642))</f>
        <v/>
      </c>
      <c r="B1642" t="str" cm="1">
        <f t="array" ref="B1642">IF($F1642="","",INDEX(CUT_LIST!$B$6:$B$1000,$F1642))</f>
        <v/>
      </c>
      <c r="C1642" t="str" cm="1">
        <f t="array" ref="C1642">IF($F1642="","",INDEX(CUT_LIST!$C$6:$C$1000,$F1642))</f>
        <v/>
      </c>
      <c r="D1642" t="str">
        <f>IF($F1642="","",
  MIN(
    INDEX(CUT_LIST!$D$6:$D$1000,$F1642),
    N(INDEX(CUT_LIST!$G$6:$G$1000,$F1642))
  )
)</f>
        <v/>
      </c>
      <c r="E1642" t="str" cm="1">
        <f t="array" ref="E1642">IF($F1642="","",INDEX(CUT_LIST!$H$6:$H$1000,$F1642))</f>
        <v/>
      </c>
      <c r="F1642" t="str" cm="1">
        <f t="array" ref="F1642">IFERROR(
  SMALL(
    IF(
      (TRIM(UPPER(CUT_LIST!$F$6:$F$1000))="YES")*(N(CUT_LIST!$G$6:$G$1000)&gt;0),
      ROW(CUT_LIST!$F$6:$F$1000)-ROW(CUT_LIST!$F$6)+1
    ),
    ROWS($F$7:F1642)
  ),
"")</f>
        <v/>
      </c>
    </row>
    <row r="1643" spans="1:6">
      <c r="A1643" t="str" cm="1">
        <f t="array" ref="A1643">IF($F1643="","",INDEX(CUT_LIST!$A$6:$A$1000,$F1643))</f>
        <v/>
      </c>
      <c r="B1643" t="str" cm="1">
        <f t="array" ref="B1643">IF($F1643="","",INDEX(CUT_LIST!$B$6:$B$1000,$F1643))</f>
        <v/>
      </c>
      <c r="C1643" t="str" cm="1">
        <f t="array" ref="C1643">IF($F1643="","",INDEX(CUT_LIST!$C$6:$C$1000,$F1643))</f>
        <v/>
      </c>
      <c r="D1643" t="str">
        <f>IF($F1643="","",
  MIN(
    INDEX(CUT_LIST!$D$6:$D$1000,$F1643),
    N(INDEX(CUT_LIST!$G$6:$G$1000,$F1643))
  )
)</f>
        <v/>
      </c>
      <c r="E1643" t="str" cm="1">
        <f t="array" ref="E1643">IF($F1643="","",INDEX(CUT_LIST!$H$6:$H$1000,$F1643))</f>
        <v/>
      </c>
      <c r="F1643" t="str" cm="1">
        <f t="array" ref="F1643">IFERROR(
  SMALL(
    IF(
      (TRIM(UPPER(CUT_LIST!$F$6:$F$1000))="YES")*(N(CUT_LIST!$G$6:$G$1000)&gt;0),
      ROW(CUT_LIST!$F$6:$F$1000)-ROW(CUT_LIST!$F$6)+1
    ),
    ROWS($F$7:F1643)
  ),
"")</f>
        <v/>
      </c>
    </row>
    <row r="1644" spans="1:6">
      <c r="A1644" t="str" cm="1">
        <f t="array" ref="A1644">IF($F1644="","",INDEX(CUT_LIST!$A$6:$A$1000,$F1644))</f>
        <v/>
      </c>
      <c r="B1644" t="str" cm="1">
        <f t="array" ref="B1644">IF($F1644="","",INDEX(CUT_LIST!$B$6:$B$1000,$F1644))</f>
        <v/>
      </c>
      <c r="C1644" t="str" cm="1">
        <f t="array" ref="C1644">IF($F1644="","",INDEX(CUT_LIST!$C$6:$C$1000,$F1644))</f>
        <v/>
      </c>
      <c r="D1644" t="str">
        <f>IF($F1644="","",
  MIN(
    INDEX(CUT_LIST!$D$6:$D$1000,$F1644),
    N(INDEX(CUT_LIST!$G$6:$G$1000,$F1644))
  )
)</f>
        <v/>
      </c>
      <c r="E1644" t="str" cm="1">
        <f t="array" ref="E1644">IF($F1644="","",INDEX(CUT_LIST!$H$6:$H$1000,$F1644))</f>
        <v/>
      </c>
      <c r="F1644" t="str" cm="1">
        <f t="array" ref="F1644">IFERROR(
  SMALL(
    IF(
      (TRIM(UPPER(CUT_LIST!$F$6:$F$1000))="YES")*(N(CUT_LIST!$G$6:$G$1000)&gt;0),
      ROW(CUT_LIST!$F$6:$F$1000)-ROW(CUT_LIST!$F$6)+1
    ),
    ROWS($F$7:F1644)
  ),
"")</f>
        <v/>
      </c>
    </row>
    <row r="1645" spans="1:6">
      <c r="A1645" t="str" cm="1">
        <f t="array" ref="A1645">IF($F1645="","",INDEX(CUT_LIST!$A$6:$A$1000,$F1645))</f>
        <v/>
      </c>
      <c r="B1645" t="str" cm="1">
        <f t="array" ref="B1645">IF($F1645="","",INDEX(CUT_LIST!$B$6:$B$1000,$F1645))</f>
        <v/>
      </c>
      <c r="C1645" t="str" cm="1">
        <f t="array" ref="C1645">IF($F1645="","",INDEX(CUT_LIST!$C$6:$C$1000,$F1645))</f>
        <v/>
      </c>
      <c r="D1645" t="str">
        <f>IF($F1645="","",
  MIN(
    INDEX(CUT_LIST!$D$6:$D$1000,$F1645),
    N(INDEX(CUT_LIST!$G$6:$G$1000,$F1645))
  )
)</f>
        <v/>
      </c>
      <c r="E1645" t="str" cm="1">
        <f t="array" ref="E1645">IF($F1645="","",INDEX(CUT_LIST!$H$6:$H$1000,$F1645))</f>
        <v/>
      </c>
      <c r="F1645" t="str" cm="1">
        <f t="array" ref="F1645">IFERROR(
  SMALL(
    IF(
      (TRIM(UPPER(CUT_LIST!$F$6:$F$1000))="YES")*(N(CUT_LIST!$G$6:$G$1000)&gt;0),
      ROW(CUT_LIST!$F$6:$F$1000)-ROW(CUT_LIST!$F$6)+1
    ),
    ROWS($F$7:F1645)
  ),
"")</f>
        <v/>
      </c>
    </row>
    <row r="1646" spans="1:6">
      <c r="A1646" t="str" cm="1">
        <f t="array" ref="A1646">IF($F1646="","",INDEX(CUT_LIST!$A$6:$A$1000,$F1646))</f>
        <v/>
      </c>
      <c r="B1646" t="str" cm="1">
        <f t="array" ref="B1646">IF($F1646="","",INDEX(CUT_LIST!$B$6:$B$1000,$F1646))</f>
        <v/>
      </c>
      <c r="C1646" t="str" cm="1">
        <f t="array" ref="C1646">IF($F1646="","",INDEX(CUT_LIST!$C$6:$C$1000,$F1646))</f>
        <v/>
      </c>
      <c r="D1646" t="str">
        <f>IF($F1646="","",
  MIN(
    INDEX(CUT_LIST!$D$6:$D$1000,$F1646),
    N(INDEX(CUT_LIST!$G$6:$G$1000,$F1646))
  )
)</f>
        <v/>
      </c>
      <c r="E1646" t="str" cm="1">
        <f t="array" ref="E1646">IF($F1646="","",INDEX(CUT_LIST!$H$6:$H$1000,$F1646))</f>
        <v/>
      </c>
      <c r="F1646" t="str" cm="1">
        <f t="array" ref="F1646">IFERROR(
  SMALL(
    IF(
      (TRIM(UPPER(CUT_LIST!$F$6:$F$1000))="YES")*(N(CUT_LIST!$G$6:$G$1000)&gt;0),
      ROW(CUT_LIST!$F$6:$F$1000)-ROW(CUT_LIST!$F$6)+1
    ),
    ROWS($F$7:F1646)
  ),
"")</f>
        <v/>
      </c>
    </row>
    <row r="1647" spans="1:6">
      <c r="A1647" t="str" cm="1">
        <f t="array" ref="A1647">IF($F1647="","",INDEX(CUT_LIST!$A$6:$A$1000,$F1647))</f>
        <v/>
      </c>
      <c r="B1647" t="str" cm="1">
        <f t="array" ref="B1647">IF($F1647="","",INDEX(CUT_LIST!$B$6:$B$1000,$F1647))</f>
        <v/>
      </c>
      <c r="C1647" t="str" cm="1">
        <f t="array" ref="C1647">IF($F1647="","",INDEX(CUT_LIST!$C$6:$C$1000,$F1647))</f>
        <v/>
      </c>
      <c r="D1647" t="str">
        <f>IF($F1647="","",
  MIN(
    INDEX(CUT_LIST!$D$6:$D$1000,$F1647),
    N(INDEX(CUT_LIST!$G$6:$G$1000,$F1647))
  )
)</f>
        <v/>
      </c>
      <c r="E1647" t="str" cm="1">
        <f t="array" ref="E1647">IF($F1647="","",INDEX(CUT_LIST!$H$6:$H$1000,$F1647))</f>
        <v/>
      </c>
      <c r="F1647" t="str" cm="1">
        <f t="array" ref="F1647">IFERROR(
  SMALL(
    IF(
      (TRIM(UPPER(CUT_LIST!$F$6:$F$1000))="YES")*(N(CUT_LIST!$G$6:$G$1000)&gt;0),
      ROW(CUT_LIST!$F$6:$F$1000)-ROW(CUT_LIST!$F$6)+1
    ),
    ROWS($F$7:F1647)
  ),
"")</f>
        <v/>
      </c>
    </row>
    <row r="1648" spans="1:6">
      <c r="A1648" t="str" cm="1">
        <f t="array" ref="A1648">IF($F1648="","",INDEX(CUT_LIST!$A$6:$A$1000,$F1648))</f>
        <v/>
      </c>
      <c r="B1648" t="str" cm="1">
        <f t="array" ref="B1648">IF($F1648="","",INDEX(CUT_LIST!$B$6:$B$1000,$F1648))</f>
        <v/>
      </c>
      <c r="C1648" t="str" cm="1">
        <f t="array" ref="C1648">IF($F1648="","",INDEX(CUT_LIST!$C$6:$C$1000,$F1648))</f>
        <v/>
      </c>
      <c r="D1648" t="str">
        <f>IF($F1648="","",
  MIN(
    INDEX(CUT_LIST!$D$6:$D$1000,$F1648),
    N(INDEX(CUT_LIST!$G$6:$G$1000,$F1648))
  )
)</f>
        <v/>
      </c>
      <c r="E1648" t="str" cm="1">
        <f t="array" ref="E1648">IF($F1648="","",INDEX(CUT_LIST!$H$6:$H$1000,$F1648))</f>
        <v/>
      </c>
      <c r="F1648" t="str" cm="1">
        <f t="array" ref="F1648">IFERROR(
  SMALL(
    IF(
      (TRIM(UPPER(CUT_LIST!$F$6:$F$1000))="YES")*(N(CUT_LIST!$G$6:$G$1000)&gt;0),
      ROW(CUT_LIST!$F$6:$F$1000)-ROW(CUT_LIST!$F$6)+1
    ),
    ROWS($F$7:F1648)
  ),
"")</f>
        <v/>
      </c>
    </row>
    <row r="1649" spans="1:6">
      <c r="A1649" t="str" cm="1">
        <f t="array" ref="A1649">IF($F1649="","",INDEX(CUT_LIST!$A$6:$A$1000,$F1649))</f>
        <v/>
      </c>
      <c r="B1649" t="str" cm="1">
        <f t="array" ref="B1649">IF($F1649="","",INDEX(CUT_LIST!$B$6:$B$1000,$F1649))</f>
        <v/>
      </c>
      <c r="C1649" t="str" cm="1">
        <f t="array" ref="C1649">IF($F1649="","",INDEX(CUT_LIST!$C$6:$C$1000,$F1649))</f>
        <v/>
      </c>
      <c r="D1649" t="str">
        <f>IF($F1649="","",
  MIN(
    INDEX(CUT_LIST!$D$6:$D$1000,$F1649),
    N(INDEX(CUT_LIST!$G$6:$G$1000,$F1649))
  )
)</f>
        <v/>
      </c>
      <c r="E1649" t="str" cm="1">
        <f t="array" ref="E1649">IF($F1649="","",INDEX(CUT_LIST!$H$6:$H$1000,$F1649))</f>
        <v/>
      </c>
      <c r="F1649" t="str" cm="1">
        <f t="array" ref="F1649">IFERROR(
  SMALL(
    IF(
      (TRIM(UPPER(CUT_LIST!$F$6:$F$1000))="YES")*(N(CUT_LIST!$G$6:$G$1000)&gt;0),
      ROW(CUT_LIST!$F$6:$F$1000)-ROW(CUT_LIST!$F$6)+1
    ),
    ROWS($F$7:F1649)
  ),
"")</f>
        <v/>
      </c>
    </row>
    <row r="1650" spans="1:6">
      <c r="A1650" t="str" cm="1">
        <f t="array" ref="A1650">IF($F1650="","",INDEX(CUT_LIST!$A$6:$A$1000,$F1650))</f>
        <v/>
      </c>
      <c r="B1650" t="str" cm="1">
        <f t="array" ref="B1650">IF($F1650="","",INDEX(CUT_LIST!$B$6:$B$1000,$F1650))</f>
        <v/>
      </c>
      <c r="C1650" t="str" cm="1">
        <f t="array" ref="C1650">IF($F1650="","",INDEX(CUT_LIST!$C$6:$C$1000,$F1650))</f>
        <v/>
      </c>
      <c r="D1650" t="str">
        <f>IF($F1650="","",
  MIN(
    INDEX(CUT_LIST!$D$6:$D$1000,$F1650),
    N(INDEX(CUT_LIST!$G$6:$G$1000,$F1650))
  )
)</f>
        <v/>
      </c>
      <c r="E1650" t="str" cm="1">
        <f t="array" ref="E1650">IF($F1650="","",INDEX(CUT_LIST!$H$6:$H$1000,$F1650))</f>
        <v/>
      </c>
      <c r="F1650" t="str" cm="1">
        <f t="array" ref="F1650">IFERROR(
  SMALL(
    IF(
      (TRIM(UPPER(CUT_LIST!$F$6:$F$1000))="YES")*(N(CUT_LIST!$G$6:$G$1000)&gt;0),
      ROW(CUT_LIST!$F$6:$F$1000)-ROW(CUT_LIST!$F$6)+1
    ),
    ROWS($F$7:F1650)
  ),
"")</f>
        <v/>
      </c>
    </row>
    <row r="1651" spans="1:6">
      <c r="A1651" t="str" cm="1">
        <f t="array" ref="A1651">IF($F1651="","",INDEX(CUT_LIST!$A$6:$A$1000,$F1651))</f>
        <v/>
      </c>
      <c r="B1651" t="str" cm="1">
        <f t="array" ref="B1651">IF($F1651="","",INDEX(CUT_LIST!$B$6:$B$1000,$F1651))</f>
        <v/>
      </c>
      <c r="C1651" t="str" cm="1">
        <f t="array" ref="C1651">IF($F1651="","",INDEX(CUT_LIST!$C$6:$C$1000,$F1651))</f>
        <v/>
      </c>
      <c r="D1651" t="str">
        <f>IF($F1651="","",
  MIN(
    INDEX(CUT_LIST!$D$6:$D$1000,$F1651),
    N(INDEX(CUT_LIST!$G$6:$G$1000,$F1651))
  )
)</f>
        <v/>
      </c>
      <c r="E1651" t="str" cm="1">
        <f t="array" ref="E1651">IF($F1651="","",INDEX(CUT_LIST!$H$6:$H$1000,$F1651))</f>
        <v/>
      </c>
      <c r="F1651" t="str" cm="1">
        <f t="array" ref="F1651">IFERROR(
  SMALL(
    IF(
      (TRIM(UPPER(CUT_LIST!$F$6:$F$1000))="YES")*(N(CUT_LIST!$G$6:$G$1000)&gt;0),
      ROW(CUT_LIST!$F$6:$F$1000)-ROW(CUT_LIST!$F$6)+1
    ),
    ROWS($F$7:F1651)
  ),
"")</f>
        <v/>
      </c>
    </row>
    <row r="1652" spans="1:6">
      <c r="A1652" t="str" cm="1">
        <f t="array" ref="A1652">IF($F1652="","",INDEX(CUT_LIST!$A$6:$A$1000,$F1652))</f>
        <v/>
      </c>
      <c r="B1652" t="str" cm="1">
        <f t="array" ref="B1652">IF($F1652="","",INDEX(CUT_LIST!$B$6:$B$1000,$F1652))</f>
        <v/>
      </c>
      <c r="C1652" t="str" cm="1">
        <f t="array" ref="C1652">IF($F1652="","",INDEX(CUT_LIST!$C$6:$C$1000,$F1652))</f>
        <v/>
      </c>
      <c r="D1652" t="str">
        <f>IF($F1652="","",
  MIN(
    INDEX(CUT_LIST!$D$6:$D$1000,$F1652),
    N(INDEX(CUT_LIST!$G$6:$G$1000,$F1652))
  )
)</f>
        <v/>
      </c>
      <c r="E1652" t="str" cm="1">
        <f t="array" ref="E1652">IF($F1652="","",INDEX(CUT_LIST!$H$6:$H$1000,$F1652))</f>
        <v/>
      </c>
      <c r="F1652" t="str" cm="1">
        <f t="array" ref="F1652">IFERROR(
  SMALL(
    IF(
      (TRIM(UPPER(CUT_LIST!$F$6:$F$1000))="YES")*(N(CUT_LIST!$G$6:$G$1000)&gt;0),
      ROW(CUT_LIST!$F$6:$F$1000)-ROW(CUT_LIST!$F$6)+1
    ),
    ROWS($F$7:F1652)
  ),
"")</f>
        <v/>
      </c>
    </row>
    <row r="1653" spans="1:6">
      <c r="A1653" t="str" cm="1">
        <f t="array" ref="A1653">IF($F1653="","",INDEX(CUT_LIST!$A$6:$A$1000,$F1653))</f>
        <v/>
      </c>
      <c r="B1653" t="str" cm="1">
        <f t="array" ref="B1653">IF($F1653="","",INDEX(CUT_LIST!$B$6:$B$1000,$F1653))</f>
        <v/>
      </c>
      <c r="C1653" t="str" cm="1">
        <f t="array" ref="C1653">IF($F1653="","",INDEX(CUT_LIST!$C$6:$C$1000,$F1653))</f>
        <v/>
      </c>
      <c r="D1653" t="str">
        <f>IF($F1653="","",
  MIN(
    INDEX(CUT_LIST!$D$6:$D$1000,$F1653),
    N(INDEX(CUT_LIST!$G$6:$G$1000,$F1653))
  )
)</f>
        <v/>
      </c>
      <c r="E1653" t="str" cm="1">
        <f t="array" ref="E1653">IF($F1653="","",INDEX(CUT_LIST!$H$6:$H$1000,$F1653))</f>
        <v/>
      </c>
      <c r="F1653" t="str" cm="1">
        <f t="array" ref="F1653">IFERROR(
  SMALL(
    IF(
      (TRIM(UPPER(CUT_LIST!$F$6:$F$1000))="YES")*(N(CUT_LIST!$G$6:$G$1000)&gt;0),
      ROW(CUT_LIST!$F$6:$F$1000)-ROW(CUT_LIST!$F$6)+1
    ),
    ROWS($F$7:F1653)
  ),
"")</f>
        <v/>
      </c>
    </row>
    <row r="1654" spans="1:6">
      <c r="A1654" t="str" cm="1">
        <f t="array" ref="A1654">IF($F1654="","",INDEX(CUT_LIST!$A$6:$A$1000,$F1654))</f>
        <v/>
      </c>
      <c r="B1654" t="str" cm="1">
        <f t="array" ref="B1654">IF($F1654="","",INDEX(CUT_LIST!$B$6:$B$1000,$F1654))</f>
        <v/>
      </c>
      <c r="C1654" t="str" cm="1">
        <f t="array" ref="C1654">IF($F1654="","",INDEX(CUT_LIST!$C$6:$C$1000,$F1654))</f>
        <v/>
      </c>
      <c r="D1654" t="str">
        <f>IF($F1654="","",
  MIN(
    INDEX(CUT_LIST!$D$6:$D$1000,$F1654),
    N(INDEX(CUT_LIST!$G$6:$G$1000,$F1654))
  )
)</f>
        <v/>
      </c>
      <c r="E1654" t="str" cm="1">
        <f t="array" ref="E1654">IF($F1654="","",INDEX(CUT_LIST!$H$6:$H$1000,$F1654))</f>
        <v/>
      </c>
      <c r="F1654" t="str" cm="1">
        <f t="array" ref="F1654">IFERROR(
  SMALL(
    IF(
      (TRIM(UPPER(CUT_LIST!$F$6:$F$1000))="YES")*(N(CUT_LIST!$G$6:$G$1000)&gt;0),
      ROW(CUT_LIST!$F$6:$F$1000)-ROW(CUT_LIST!$F$6)+1
    ),
    ROWS($F$7:F1654)
  ),
"")</f>
        <v/>
      </c>
    </row>
    <row r="1655" spans="1:6">
      <c r="A1655" t="str" cm="1">
        <f t="array" ref="A1655">IF($F1655="","",INDEX(CUT_LIST!$A$6:$A$1000,$F1655))</f>
        <v/>
      </c>
      <c r="B1655" t="str" cm="1">
        <f t="array" ref="B1655">IF($F1655="","",INDEX(CUT_LIST!$B$6:$B$1000,$F1655))</f>
        <v/>
      </c>
      <c r="C1655" t="str" cm="1">
        <f t="array" ref="C1655">IF($F1655="","",INDEX(CUT_LIST!$C$6:$C$1000,$F1655))</f>
        <v/>
      </c>
      <c r="D1655" t="str">
        <f>IF($F1655="","",
  MIN(
    INDEX(CUT_LIST!$D$6:$D$1000,$F1655),
    N(INDEX(CUT_LIST!$G$6:$G$1000,$F1655))
  )
)</f>
        <v/>
      </c>
      <c r="E1655" t="str" cm="1">
        <f t="array" ref="E1655">IF($F1655="","",INDEX(CUT_LIST!$H$6:$H$1000,$F1655))</f>
        <v/>
      </c>
      <c r="F1655" t="str" cm="1">
        <f t="array" ref="F1655">IFERROR(
  SMALL(
    IF(
      (TRIM(UPPER(CUT_LIST!$F$6:$F$1000))="YES")*(N(CUT_LIST!$G$6:$G$1000)&gt;0),
      ROW(CUT_LIST!$F$6:$F$1000)-ROW(CUT_LIST!$F$6)+1
    ),
    ROWS($F$7:F1655)
  ),
"")</f>
        <v/>
      </c>
    </row>
    <row r="1656" spans="1:6">
      <c r="A1656" t="str" cm="1">
        <f t="array" ref="A1656">IF($F1656="","",INDEX(CUT_LIST!$A$6:$A$1000,$F1656))</f>
        <v/>
      </c>
      <c r="B1656" t="str" cm="1">
        <f t="array" ref="B1656">IF($F1656="","",INDEX(CUT_LIST!$B$6:$B$1000,$F1656))</f>
        <v/>
      </c>
      <c r="C1656" t="str" cm="1">
        <f t="array" ref="C1656">IF($F1656="","",INDEX(CUT_LIST!$C$6:$C$1000,$F1656))</f>
        <v/>
      </c>
      <c r="D1656" t="str">
        <f>IF($F1656="","",
  MIN(
    INDEX(CUT_LIST!$D$6:$D$1000,$F1656),
    N(INDEX(CUT_LIST!$G$6:$G$1000,$F1656))
  )
)</f>
        <v/>
      </c>
      <c r="E1656" t="str" cm="1">
        <f t="array" ref="E1656">IF($F1656="","",INDEX(CUT_LIST!$H$6:$H$1000,$F1656))</f>
        <v/>
      </c>
      <c r="F1656" t="str" cm="1">
        <f t="array" ref="F1656">IFERROR(
  SMALL(
    IF(
      (TRIM(UPPER(CUT_LIST!$F$6:$F$1000))="YES")*(N(CUT_LIST!$G$6:$G$1000)&gt;0),
      ROW(CUT_LIST!$F$6:$F$1000)-ROW(CUT_LIST!$F$6)+1
    ),
    ROWS($F$7:F1656)
  ),
"")</f>
        <v/>
      </c>
    </row>
    <row r="1657" spans="1:6">
      <c r="A1657" t="str" cm="1">
        <f t="array" ref="A1657">IF($F1657="","",INDEX(CUT_LIST!$A$6:$A$1000,$F1657))</f>
        <v/>
      </c>
      <c r="B1657" t="str" cm="1">
        <f t="array" ref="B1657">IF($F1657="","",INDEX(CUT_LIST!$B$6:$B$1000,$F1657))</f>
        <v/>
      </c>
      <c r="C1657" t="str" cm="1">
        <f t="array" ref="C1657">IF($F1657="","",INDEX(CUT_LIST!$C$6:$C$1000,$F1657))</f>
        <v/>
      </c>
      <c r="D1657" t="str">
        <f>IF($F1657="","",
  MIN(
    INDEX(CUT_LIST!$D$6:$D$1000,$F1657),
    N(INDEX(CUT_LIST!$G$6:$G$1000,$F1657))
  )
)</f>
        <v/>
      </c>
      <c r="E1657" t="str" cm="1">
        <f t="array" ref="E1657">IF($F1657="","",INDEX(CUT_LIST!$H$6:$H$1000,$F1657))</f>
        <v/>
      </c>
      <c r="F1657" t="str" cm="1">
        <f t="array" ref="F1657">IFERROR(
  SMALL(
    IF(
      (TRIM(UPPER(CUT_LIST!$F$6:$F$1000))="YES")*(N(CUT_LIST!$G$6:$G$1000)&gt;0),
      ROW(CUT_LIST!$F$6:$F$1000)-ROW(CUT_LIST!$F$6)+1
    ),
    ROWS($F$7:F1657)
  ),
"")</f>
        <v/>
      </c>
    </row>
    <row r="1658" spans="1:6">
      <c r="A1658" t="str" cm="1">
        <f t="array" ref="A1658">IF($F1658="","",INDEX(CUT_LIST!$A$6:$A$1000,$F1658))</f>
        <v/>
      </c>
      <c r="B1658" t="str" cm="1">
        <f t="array" ref="B1658">IF($F1658="","",INDEX(CUT_LIST!$B$6:$B$1000,$F1658))</f>
        <v/>
      </c>
      <c r="C1658" t="str" cm="1">
        <f t="array" ref="C1658">IF($F1658="","",INDEX(CUT_LIST!$C$6:$C$1000,$F1658))</f>
        <v/>
      </c>
      <c r="D1658" t="str">
        <f>IF($F1658="","",
  MIN(
    INDEX(CUT_LIST!$D$6:$D$1000,$F1658),
    N(INDEX(CUT_LIST!$G$6:$G$1000,$F1658))
  )
)</f>
        <v/>
      </c>
      <c r="E1658" t="str" cm="1">
        <f t="array" ref="E1658">IF($F1658="","",INDEX(CUT_LIST!$H$6:$H$1000,$F1658))</f>
        <v/>
      </c>
      <c r="F1658" t="str" cm="1">
        <f t="array" ref="F1658">IFERROR(
  SMALL(
    IF(
      (TRIM(UPPER(CUT_LIST!$F$6:$F$1000))="YES")*(N(CUT_LIST!$G$6:$G$1000)&gt;0),
      ROW(CUT_LIST!$F$6:$F$1000)-ROW(CUT_LIST!$F$6)+1
    ),
    ROWS($F$7:F1658)
  ),
"")</f>
        <v/>
      </c>
    </row>
    <row r="1659" spans="1:6">
      <c r="A1659" t="str" cm="1">
        <f t="array" ref="A1659">IF($F1659="","",INDEX(CUT_LIST!$A$6:$A$1000,$F1659))</f>
        <v/>
      </c>
      <c r="B1659" t="str" cm="1">
        <f t="array" ref="B1659">IF($F1659="","",INDEX(CUT_LIST!$B$6:$B$1000,$F1659))</f>
        <v/>
      </c>
      <c r="C1659" t="str" cm="1">
        <f t="array" ref="C1659">IF($F1659="","",INDEX(CUT_LIST!$C$6:$C$1000,$F1659))</f>
        <v/>
      </c>
      <c r="D1659" t="str">
        <f>IF($F1659="","",
  MIN(
    INDEX(CUT_LIST!$D$6:$D$1000,$F1659),
    N(INDEX(CUT_LIST!$G$6:$G$1000,$F1659))
  )
)</f>
        <v/>
      </c>
      <c r="E1659" t="str" cm="1">
        <f t="array" ref="E1659">IF($F1659="","",INDEX(CUT_LIST!$H$6:$H$1000,$F1659))</f>
        <v/>
      </c>
      <c r="F1659" t="str" cm="1">
        <f t="array" ref="F1659">IFERROR(
  SMALL(
    IF(
      (TRIM(UPPER(CUT_LIST!$F$6:$F$1000))="YES")*(N(CUT_LIST!$G$6:$G$1000)&gt;0),
      ROW(CUT_LIST!$F$6:$F$1000)-ROW(CUT_LIST!$F$6)+1
    ),
    ROWS($F$7:F1659)
  ),
"")</f>
        <v/>
      </c>
    </row>
    <row r="1660" spans="1:6">
      <c r="A1660" t="str" cm="1">
        <f t="array" ref="A1660">IF($F1660="","",INDEX(CUT_LIST!$A$6:$A$1000,$F1660))</f>
        <v/>
      </c>
      <c r="B1660" t="str" cm="1">
        <f t="array" ref="B1660">IF($F1660="","",INDEX(CUT_LIST!$B$6:$B$1000,$F1660))</f>
        <v/>
      </c>
      <c r="C1660" t="str" cm="1">
        <f t="array" ref="C1660">IF($F1660="","",INDEX(CUT_LIST!$C$6:$C$1000,$F1660))</f>
        <v/>
      </c>
      <c r="D1660" t="str">
        <f>IF($F1660="","",
  MIN(
    INDEX(CUT_LIST!$D$6:$D$1000,$F1660),
    N(INDEX(CUT_LIST!$G$6:$G$1000,$F1660))
  )
)</f>
        <v/>
      </c>
      <c r="E1660" t="str" cm="1">
        <f t="array" ref="E1660">IF($F1660="","",INDEX(CUT_LIST!$H$6:$H$1000,$F1660))</f>
        <v/>
      </c>
      <c r="F1660" t="str" cm="1">
        <f t="array" ref="F1660">IFERROR(
  SMALL(
    IF(
      (TRIM(UPPER(CUT_LIST!$F$6:$F$1000))="YES")*(N(CUT_LIST!$G$6:$G$1000)&gt;0),
      ROW(CUT_LIST!$F$6:$F$1000)-ROW(CUT_LIST!$F$6)+1
    ),
    ROWS($F$7:F1660)
  ),
"")</f>
        <v/>
      </c>
    </row>
    <row r="1661" spans="1:6">
      <c r="A1661" t="str" cm="1">
        <f t="array" ref="A1661">IF($F1661="","",INDEX(CUT_LIST!$A$6:$A$1000,$F1661))</f>
        <v/>
      </c>
      <c r="B1661" t="str" cm="1">
        <f t="array" ref="B1661">IF($F1661="","",INDEX(CUT_LIST!$B$6:$B$1000,$F1661))</f>
        <v/>
      </c>
      <c r="C1661" t="str" cm="1">
        <f t="array" ref="C1661">IF($F1661="","",INDEX(CUT_LIST!$C$6:$C$1000,$F1661))</f>
        <v/>
      </c>
      <c r="D1661" t="str">
        <f>IF($F1661="","",
  MIN(
    INDEX(CUT_LIST!$D$6:$D$1000,$F1661),
    N(INDEX(CUT_LIST!$G$6:$G$1000,$F1661))
  )
)</f>
        <v/>
      </c>
      <c r="E1661" t="str" cm="1">
        <f t="array" ref="E1661">IF($F1661="","",INDEX(CUT_LIST!$H$6:$H$1000,$F1661))</f>
        <v/>
      </c>
      <c r="F1661" t="str" cm="1">
        <f t="array" ref="F1661">IFERROR(
  SMALL(
    IF(
      (TRIM(UPPER(CUT_LIST!$F$6:$F$1000))="YES")*(N(CUT_LIST!$G$6:$G$1000)&gt;0),
      ROW(CUT_LIST!$F$6:$F$1000)-ROW(CUT_LIST!$F$6)+1
    ),
    ROWS($F$7:F1661)
  ),
"")</f>
        <v/>
      </c>
    </row>
    <row r="1662" spans="1:6">
      <c r="A1662" t="str" cm="1">
        <f t="array" ref="A1662">IF($F1662="","",INDEX(CUT_LIST!$A$6:$A$1000,$F1662))</f>
        <v/>
      </c>
      <c r="B1662" t="str" cm="1">
        <f t="array" ref="B1662">IF($F1662="","",INDEX(CUT_LIST!$B$6:$B$1000,$F1662))</f>
        <v/>
      </c>
      <c r="C1662" t="str" cm="1">
        <f t="array" ref="C1662">IF($F1662="","",INDEX(CUT_LIST!$C$6:$C$1000,$F1662))</f>
        <v/>
      </c>
      <c r="D1662" t="str">
        <f>IF($F1662="","",
  MIN(
    INDEX(CUT_LIST!$D$6:$D$1000,$F1662),
    N(INDEX(CUT_LIST!$G$6:$G$1000,$F1662))
  )
)</f>
        <v/>
      </c>
      <c r="E1662" t="str" cm="1">
        <f t="array" ref="E1662">IF($F1662="","",INDEX(CUT_LIST!$H$6:$H$1000,$F1662))</f>
        <v/>
      </c>
      <c r="F1662" t="str" cm="1">
        <f t="array" ref="F1662">IFERROR(
  SMALL(
    IF(
      (TRIM(UPPER(CUT_LIST!$F$6:$F$1000))="YES")*(N(CUT_LIST!$G$6:$G$1000)&gt;0),
      ROW(CUT_LIST!$F$6:$F$1000)-ROW(CUT_LIST!$F$6)+1
    ),
    ROWS($F$7:F1662)
  ),
"")</f>
        <v/>
      </c>
    </row>
    <row r="1663" spans="1:6">
      <c r="A1663" t="str" cm="1">
        <f t="array" ref="A1663">IF($F1663="","",INDEX(CUT_LIST!$A$6:$A$1000,$F1663))</f>
        <v/>
      </c>
      <c r="B1663" t="str" cm="1">
        <f t="array" ref="B1663">IF($F1663="","",INDEX(CUT_LIST!$B$6:$B$1000,$F1663))</f>
        <v/>
      </c>
      <c r="C1663" t="str" cm="1">
        <f t="array" ref="C1663">IF($F1663="","",INDEX(CUT_LIST!$C$6:$C$1000,$F1663))</f>
        <v/>
      </c>
      <c r="D1663" t="str">
        <f>IF($F1663="","",
  MIN(
    INDEX(CUT_LIST!$D$6:$D$1000,$F1663),
    N(INDEX(CUT_LIST!$G$6:$G$1000,$F1663))
  )
)</f>
        <v/>
      </c>
      <c r="E1663" t="str" cm="1">
        <f t="array" ref="E1663">IF($F1663="","",INDEX(CUT_LIST!$H$6:$H$1000,$F1663))</f>
        <v/>
      </c>
      <c r="F1663" t="str" cm="1">
        <f t="array" ref="F1663">IFERROR(
  SMALL(
    IF(
      (TRIM(UPPER(CUT_LIST!$F$6:$F$1000))="YES")*(N(CUT_LIST!$G$6:$G$1000)&gt;0),
      ROW(CUT_LIST!$F$6:$F$1000)-ROW(CUT_LIST!$F$6)+1
    ),
    ROWS($F$7:F1663)
  ),
"")</f>
        <v/>
      </c>
    </row>
    <row r="1664" spans="1:6">
      <c r="A1664" t="str" cm="1">
        <f t="array" ref="A1664">IF($F1664="","",INDEX(CUT_LIST!$A$6:$A$1000,$F1664))</f>
        <v/>
      </c>
      <c r="B1664" t="str" cm="1">
        <f t="array" ref="B1664">IF($F1664="","",INDEX(CUT_LIST!$B$6:$B$1000,$F1664))</f>
        <v/>
      </c>
      <c r="C1664" t="str" cm="1">
        <f t="array" ref="C1664">IF($F1664="","",INDEX(CUT_LIST!$C$6:$C$1000,$F1664))</f>
        <v/>
      </c>
      <c r="D1664" t="str">
        <f>IF($F1664="","",
  MIN(
    INDEX(CUT_LIST!$D$6:$D$1000,$F1664),
    N(INDEX(CUT_LIST!$G$6:$G$1000,$F1664))
  )
)</f>
        <v/>
      </c>
      <c r="E1664" t="str" cm="1">
        <f t="array" ref="E1664">IF($F1664="","",INDEX(CUT_LIST!$H$6:$H$1000,$F1664))</f>
        <v/>
      </c>
      <c r="F1664" t="str" cm="1">
        <f t="array" ref="F1664">IFERROR(
  SMALL(
    IF(
      (TRIM(UPPER(CUT_LIST!$F$6:$F$1000))="YES")*(N(CUT_LIST!$G$6:$G$1000)&gt;0),
      ROW(CUT_LIST!$F$6:$F$1000)-ROW(CUT_LIST!$F$6)+1
    ),
    ROWS($F$7:F1664)
  ),
"")</f>
        <v/>
      </c>
    </row>
    <row r="1665" spans="1:6">
      <c r="A1665" t="str" cm="1">
        <f t="array" ref="A1665">IF($F1665="","",INDEX(CUT_LIST!$A$6:$A$1000,$F1665))</f>
        <v/>
      </c>
      <c r="B1665" t="str" cm="1">
        <f t="array" ref="B1665">IF($F1665="","",INDEX(CUT_LIST!$B$6:$B$1000,$F1665))</f>
        <v/>
      </c>
      <c r="C1665" t="str" cm="1">
        <f t="array" ref="C1665">IF($F1665="","",INDEX(CUT_LIST!$C$6:$C$1000,$F1665))</f>
        <v/>
      </c>
      <c r="D1665" t="str">
        <f>IF($F1665="","",
  MIN(
    INDEX(CUT_LIST!$D$6:$D$1000,$F1665),
    N(INDEX(CUT_LIST!$G$6:$G$1000,$F1665))
  )
)</f>
        <v/>
      </c>
      <c r="E1665" t="str" cm="1">
        <f t="array" ref="E1665">IF($F1665="","",INDEX(CUT_LIST!$H$6:$H$1000,$F1665))</f>
        <v/>
      </c>
      <c r="F1665" t="str" cm="1">
        <f t="array" ref="F1665">IFERROR(
  SMALL(
    IF(
      (TRIM(UPPER(CUT_LIST!$F$6:$F$1000))="YES")*(N(CUT_LIST!$G$6:$G$1000)&gt;0),
      ROW(CUT_LIST!$F$6:$F$1000)-ROW(CUT_LIST!$F$6)+1
    ),
    ROWS($F$7:F1665)
  ),
"")</f>
        <v/>
      </c>
    </row>
    <row r="1666" spans="1:6">
      <c r="A1666" t="str" cm="1">
        <f t="array" ref="A1666">IF($F1666="","",INDEX(CUT_LIST!$A$6:$A$1000,$F1666))</f>
        <v/>
      </c>
      <c r="B1666" t="str" cm="1">
        <f t="array" ref="B1666">IF($F1666="","",INDEX(CUT_LIST!$B$6:$B$1000,$F1666))</f>
        <v/>
      </c>
      <c r="C1666" t="str" cm="1">
        <f t="array" ref="C1666">IF($F1666="","",INDEX(CUT_LIST!$C$6:$C$1000,$F1666))</f>
        <v/>
      </c>
      <c r="D1666" t="str">
        <f>IF($F1666="","",
  MIN(
    INDEX(CUT_LIST!$D$6:$D$1000,$F1666),
    N(INDEX(CUT_LIST!$G$6:$G$1000,$F1666))
  )
)</f>
        <v/>
      </c>
      <c r="E1666" t="str" cm="1">
        <f t="array" ref="E1666">IF($F1666="","",INDEX(CUT_LIST!$H$6:$H$1000,$F1666))</f>
        <v/>
      </c>
      <c r="F1666" t="str" cm="1">
        <f t="array" ref="F1666">IFERROR(
  SMALL(
    IF(
      (TRIM(UPPER(CUT_LIST!$F$6:$F$1000))="YES")*(N(CUT_LIST!$G$6:$G$1000)&gt;0),
      ROW(CUT_LIST!$F$6:$F$1000)-ROW(CUT_LIST!$F$6)+1
    ),
    ROWS($F$7:F1666)
  ),
"")</f>
        <v/>
      </c>
    </row>
    <row r="1667" spans="1:6">
      <c r="A1667" t="str" cm="1">
        <f t="array" ref="A1667">IF($F1667="","",INDEX(CUT_LIST!$A$6:$A$1000,$F1667))</f>
        <v/>
      </c>
      <c r="B1667" t="str" cm="1">
        <f t="array" ref="B1667">IF($F1667="","",INDEX(CUT_LIST!$B$6:$B$1000,$F1667))</f>
        <v/>
      </c>
      <c r="C1667" t="str" cm="1">
        <f t="array" ref="C1667">IF($F1667="","",INDEX(CUT_LIST!$C$6:$C$1000,$F1667))</f>
        <v/>
      </c>
      <c r="D1667" t="str">
        <f>IF($F1667="","",
  MIN(
    INDEX(CUT_LIST!$D$6:$D$1000,$F1667),
    N(INDEX(CUT_LIST!$G$6:$G$1000,$F1667))
  )
)</f>
        <v/>
      </c>
      <c r="E1667" t="str" cm="1">
        <f t="array" ref="E1667">IF($F1667="","",INDEX(CUT_LIST!$H$6:$H$1000,$F1667))</f>
        <v/>
      </c>
      <c r="F1667" t="str" cm="1">
        <f t="array" ref="F1667">IFERROR(
  SMALL(
    IF(
      (TRIM(UPPER(CUT_LIST!$F$6:$F$1000))="YES")*(N(CUT_LIST!$G$6:$G$1000)&gt;0),
      ROW(CUT_LIST!$F$6:$F$1000)-ROW(CUT_LIST!$F$6)+1
    ),
    ROWS($F$7:F1667)
  ),
"")</f>
        <v/>
      </c>
    </row>
    <row r="1668" spans="1:6">
      <c r="A1668" t="str" cm="1">
        <f t="array" ref="A1668">IF($F1668="","",INDEX(CUT_LIST!$A$6:$A$1000,$F1668))</f>
        <v/>
      </c>
      <c r="B1668" t="str" cm="1">
        <f t="array" ref="B1668">IF($F1668="","",INDEX(CUT_LIST!$B$6:$B$1000,$F1668))</f>
        <v/>
      </c>
      <c r="C1668" t="str" cm="1">
        <f t="array" ref="C1668">IF($F1668="","",INDEX(CUT_LIST!$C$6:$C$1000,$F1668))</f>
        <v/>
      </c>
      <c r="D1668" t="str">
        <f>IF($F1668="","",
  MIN(
    INDEX(CUT_LIST!$D$6:$D$1000,$F1668),
    N(INDEX(CUT_LIST!$G$6:$G$1000,$F1668))
  )
)</f>
        <v/>
      </c>
      <c r="E1668" t="str" cm="1">
        <f t="array" ref="E1668">IF($F1668="","",INDEX(CUT_LIST!$H$6:$H$1000,$F1668))</f>
        <v/>
      </c>
      <c r="F1668" t="str" cm="1">
        <f t="array" ref="F1668">IFERROR(
  SMALL(
    IF(
      (TRIM(UPPER(CUT_LIST!$F$6:$F$1000))="YES")*(N(CUT_LIST!$G$6:$G$1000)&gt;0),
      ROW(CUT_LIST!$F$6:$F$1000)-ROW(CUT_LIST!$F$6)+1
    ),
    ROWS($F$7:F1668)
  ),
"")</f>
        <v/>
      </c>
    </row>
    <row r="1669" spans="1:6">
      <c r="A1669" t="str" cm="1">
        <f t="array" ref="A1669">IF($F1669="","",INDEX(CUT_LIST!$A$6:$A$1000,$F1669))</f>
        <v/>
      </c>
      <c r="B1669" t="str" cm="1">
        <f t="array" ref="B1669">IF($F1669="","",INDEX(CUT_LIST!$B$6:$B$1000,$F1669))</f>
        <v/>
      </c>
      <c r="C1669" t="str" cm="1">
        <f t="array" ref="C1669">IF($F1669="","",INDEX(CUT_LIST!$C$6:$C$1000,$F1669))</f>
        <v/>
      </c>
      <c r="D1669" t="str">
        <f>IF($F1669="","",
  MIN(
    INDEX(CUT_LIST!$D$6:$D$1000,$F1669),
    N(INDEX(CUT_LIST!$G$6:$G$1000,$F1669))
  )
)</f>
        <v/>
      </c>
      <c r="E1669" t="str" cm="1">
        <f t="array" ref="E1669">IF($F1669="","",INDEX(CUT_LIST!$H$6:$H$1000,$F1669))</f>
        <v/>
      </c>
      <c r="F1669" t="str" cm="1">
        <f t="array" ref="F1669">IFERROR(
  SMALL(
    IF(
      (TRIM(UPPER(CUT_LIST!$F$6:$F$1000))="YES")*(N(CUT_LIST!$G$6:$G$1000)&gt;0),
      ROW(CUT_LIST!$F$6:$F$1000)-ROW(CUT_LIST!$F$6)+1
    ),
    ROWS($F$7:F1669)
  ),
"")</f>
        <v/>
      </c>
    </row>
    <row r="1670" spans="1:6">
      <c r="A1670" t="str" cm="1">
        <f t="array" ref="A1670">IF($F1670="","",INDEX(CUT_LIST!$A$6:$A$1000,$F1670))</f>
        <v/>
      </c>
      <c r="B1670" t="str" cm="1">
        <f t="array" ref="B1670">IF($F1670="","",INDEX(CUT_LIST!$B$6:$B$1000,$F1670))</f>
        <v/>
      </c>
      <c r="C1670" t="str" cm="1">
        <f t="array" ref="C1670">IF($F1670="","",INDEX(CUT_LIST!$C$6:$C$1000,$F1670))</f>
        <v/>
      </c>
      <c r="D1670" t="str">
        <f>IF($F1670="","",
  MIN(
    INDEX(CUT_LIST!$D$6:$D$1000,$F1670),
    N(INDEX(CUT_LIST!$G$6:$G$1000,$F1670))
  )
)</f>
        <v/>
      </c>
      <c r="E1670" t="str" cm="1">
        <f t="array" ref="E1670">IF($F1670="","",INDEX(CUT_LIST!$H$6:$H$1000,$F1670))</f>
        <v/>
      </c>
      <c r="F1670" t="str" cm="1">
        <f t="array" ref="F1670">IFERROR(
  SMALL(
    IF(
      (TRIM(UPPER(CUT_LIST!$F$6:$F$1000))="YES")*(N(CUT_LIST!$G$6:$G$1000)&gt;0),
      ROW(CUT_LIST!$F$6:$F$1000)-ROW(CUT_LIST!$F$6)+1
    ),
    ROWS($F$7:F1670)
  ),
"")</f>
        <v/>
      </c>
    </row>
    <row r="1671" spans="1:6">
      <c r="A1671" t="str" cm="1">
        <f t="array" ref="A1671">IF($F1671="","",INDEX(CUT_LIST!$A$6:$A$1000,$F1671))</f>
        <v/>
      </c>
      <c r="B1671" t="str" cm="1">
        <f t="array" ref="B1671">IF($F1671="","",INDEX(CUT_LIST!$B$6:$B$1000,$F1671))</f>
        <v/>
      </c>
      <c r="C1671" t="str" cm="1">
        <f t="array" ref="C1671">IF($F1671="","",INDEX(CUT_LIST!$C$6:$C$1000,$F1671))</f>
        <v/>
      </c>
      <c r="D1671" t="str">
        <f>IF($F1671="","",
  MIN(
    INDEX(CUT_LIST!$D$6:$D$1000,$F1671),
    N(INDEX(CUT_LIST!$G$6:$G$1000,$F1671))
  )
)</f>
        <v/>
      </c>
      <c r="E1671" t="str" cm="1">
        <f t="array" ref="E1671">IF($F1671="","",INDEX(CUT_LIST!$H$6:$H$1000,$F1671))</f>
        <v/>
      </c>
      <c r="F1671" t="str" cm="1">
        <f t="array" ref="F1671">IFERROR(
  SMALL(
    IF(
      (TRIM(UPPER(CUT_LIST!$F$6:$F$1000))="YES")*(N(CUT_LIST!$G$6:$G$1000)&gt;0),
      ROW(CUT_LIST!$F$6:$F$1000)-ROW(CUT_LIST!$F$6)+1
    ),
    ROWS($F$7:F1671)
  ),
"")</f>
        <v/>
      </c>
    </row>
    <row r="1672" spans="1:6">
      <c r="A1672" t="str" cm="1">
        <f t="array" ref="A1672">IF($F1672="","",INDEX(CUT_LIST!$A$6:$A$1000,$F1672))</f>
        <v/>
      </c>
      <c r="B1672" t="str" cm="1">
        <f t="array" ref="B1672">IF($F1672="","",INDEX(CUT_LIST!$B$6:$B$1000,$F1672))</f>
        <v/>
      </c>
      <c r="C1672" t="str" cm="1">
        <f t="array" ref="C1672">IF($F1672="","",INDEX(CUT_LIST!$C$6:$C$1000,$F1672))</f>
        <v/>
      </c>
      <c r="D1672" t="str">
        <f>IF($F1672="","",
  MIN(
    INDEX(CUT_LIST!$D$6:$D$1000,$F1672),
    N(INDEX(CUT_LIST!$G$6:$G$1000,$F1672))
  )
)</f>
        <v/>
      </c>
      <c r="E1672" t="str" cm="1">
        <f t="array" ref="E1672">IF($F1672="","",INDEX(CUT_LIST!$H$6:$H$1000,$F1672))</f>
        <v/>
      </c>
      <c r="F1672" t="str" cm="1">
        <f t="array" ref="F1672">IFERROR(
  SMALL(
    IF(
      (TRIM(UPPER(CUT_LIST!$F$6:$F$1000))="YES")*(N(CUT_LIST!$G$6:$G$1000)&gt;0),
      ROW(CUT_LIST!$F$6:$F$1000)-ROW(CUT_LIST!$F$6)+1
    ),
    ROWS($F$7:F1672)
  ),
"")</f>
        <v/>
      </c>
    </row>
    <row r="1673" spans="1:6">
      <c r="A1673" t="str" cm="1">
        <f t="array" ref="A1673">IF($F1673="","",INDEX(CUT_LIST!$A$6:$A$1000,$F1673))</f>
        <v/>
      </c>
      <c r="B1673" t="str" cm="1">
        <f t="array" ref="B1673">IF($F1673="","",INDEX(CUT_LIST!$B$6:$B$1000,$F1673))</f>
        <v/>
      </c>
      <c r="C1673" t="str" cm="1">
        <f t="array" ref="C1673">IF($F1673="","",INDEX(CUT_LIST!$C$6:$C$1000,$F1673))</f>
        <v/>
      </c>
      <c r="D1673" t="str">
        <f>IF($F1673="","",
  MIN(
    INDEX(CUT_LIST!$D$6:$D$1000,$F1673),
    N(INDEX(CUT_LIST!$G$6:$G$1000,$F1673))
  )
)</f>
        <v/>
      </c>
      <c r="E1673" t="str" cm="1">
        <f t="array" ref="E1673">IF($F1673="","",INDEX(CUT_LIST!$H$6:$H$1000,$F1673))</f>
        <v/>
      </c>
      <c r="F1673" t="str" cm="1">
        <f t="array" ref="F1673">IFERROR(
  SMALL(
    IF(
      (TRIM(UPPER(CUT_LIST!$F$6:$F$1000))="YES")*(N(CUT_LIST!$G$6:$G$1000)&gt;0),
      ROW(CUT_LIST!$F$6:$F$1000)-ROW(CUT_LIST!$F$6)+1
    ),
    ROWS($F$7:F1673)
  ),
"")</f>
        <v/>
      </c>
    </row>
    <row r="1674" spans="1:6">
      <c r="A1674" t="str" cm="1">
        <f t="array" ref="A1674">IF($F1674="","",INDEX(CUT_LIST!$A$6:$A$1000,$F1674))</f>
        <v/>
      </c>
      <c r="B1674" t="str" cm="1">
        <f t="array" ref="B1674">IF($F1674="","",INDEX(CUT_LIST!$B$6:$B$1000,$F1674))</f>
        <v/>
      </c>
      <c r="C1674" t="str" cm="1">
        <f t="array" ref="C1674">IF($F1674="","",INDEX(CUT_LIST!$C$6:$C$1000,$F1674))</f>
        <v/>
      </c>
      <c r="D1674" t="str">
        <f>IF($F1674="","",
  MIN(
    INDEX(CUT_LIST!$D$6:$D$1000,$F1674),
    N(INDEX(CUT_LIST!$G$6:$G$1000,$F1674))
  )
)</f>
        <v/>
      </c>
      <c r="E1674" t="str" cm="1">
        <f t="array" ref="E1674">IF($F1674="","",INDEX(CUT_LIST!$H$6:$H$1000,$F1674))</f>
        <v/>
      </c>
      <c r="F1674" t="str" cm="1">
        <f t="array" ref="F1674">IFERROR(
  SMALL(
    IF(
      (TRIM(UPPER(CUT_LIST!$F$6:$F$1000))="YES")*(N(CUT_LIST!$G$6:$G$1000)&gt;0),
      ROW(CUT_LIST!$F$6:$F$1000)-ROW(CUT_LIST!$F$6)+1
    ),
    ROWS($F$7:F1674)
  ),
"")</f>
        <v/>
      </c>
    </row>
    <row r="1675" spans="1:6">
      <c r="A1675" t="str" cm="1">
        <f t="array" ref="A1675">IF($F1675="","",INDEX(CUT_LIST!$A$6:$A$1000,$F1675))</f>
        <v/>
      </c>
      <c r="B1675" t="str" cm="1">
        <f t="array" ref="B1675">IF($F1675="","",INDEX(CUT_LIST!$B$6:$B$1000,$F1675))</f>
        <v/>
      </c>
      <c r="C1675" t="str" cm="1">
        <f t="array" ref="C1675">IF($F1675="","",INDEX(CUT_LIST!$C$6:$C$1000,$F1675))</f>
        <v/>
      </c>
      <c r="D1675" t="str">
        <f>IF($F1675="","",
  MIN(
    INDEX(CUT_LIST!$D$6:$D$1000,$F1675),
    N(INDEX(CUT_LIST!$G$6:$G$1000,$F1675))
  )
)</f>
        <v/>
      </c>
      <c r="E1675" t="str" cm="1">
        <f t="array" ref="E1675">IF($F1675="","",INDEX(CUT_LIST!$H$6:$H$1000,$F1675))</f>
        <v/>
      </c>
      <c r="F1675" t="str" cm="1">
        <f t="array" ref="F1675">IFERROR(
  SMALL(
    IF(
      (TRIM(UPPER(CUT_LIST!$F$6:$F$1000))="YES")*(N(CUT_LIST!$G$6:$G$1000)&gt;0),
      ROW(CUT_LIST!$F$6:$F$1000)-ROW(CUT_LIST!$F$6)+1
    ),
    ROWS($F$7:F1675)
  ),
"")</f>
        <v/>
      </c>
    </row>
    <row r="1676" spans="1:6">
      <c r="A1676" t="str" cm="1">
        <f t="array" ref="A1676">IF($F1676="","",INDEX(CUT_LIST!$A$6:$A$1000,$F1676))</f>
        <v/>
      </c>
      <c r="B1676" t="str" cm="1">
        <f t="array" ref="B1676">IF($F1676="","",INDEX(CUT_LIST!$B$6:$B$1000,$F1676))</f>
        <v/>
      </c>
      <c r="C1676" t="str" cm="1">
        <f t="array" ref="C1676">IF($F1676="","",INDEX(CUT_LIST!$C$6:$C$1000,$F1676))</f>
        <v/>
      </c>
      <c r="D1676" t="str">
        <f>IF($F1676="","",
  MIN(
    INDEX(CUT_LIST!$D$6:$D$1000,$F1676),
    N(INDEX(CUT_LIST!$G$6:$G$1000,$F1676))
  )
)</f>
        <v/>
      </c>
      <c r="E1676" t="str" cm="1">
        <f t="array" ref="E1676">IF($F1676="","",INDEX(CUT_LIST!$H$6:$H$1000,$F1676))</f>
        <v/>
      </c>
      <c r="F1676" t="str" cm="1">
        <f t="array" ref="F1676">IFERROR(
  SMALL(
    IF(
      (TRIM(UPPER(CUT_LIST!$F$6:$F$1000))="YES")*(N(CUT_LIST!$G$6:$G$1000)&gt;0),
      ROW(CUT_LIST!$F$6:$F$1000)-ROW(CUT_LIST!$F$6)+1
    ),
    ROWS($F$7:F1676)
  ),
"")</f>
        <v/>
      </c>
    </row>
    <row r="1677" spans="1:6">
      <c r="A1677" t="str" cm="1">
        <f t="array" ref="A1677">IF($F1677="","",INDEX(CUT_LIST!$A$6:$A$1000,$F1677))</f>
        <v/>
      </c>
      <c r="B1677" t="str" cm="1">
        <f t="array" ref="B1677">IF($F1677="","",INDEX(CUT_LIST!$B$6:$B$1000,$F1677))</f>
        <v/>
      </c>
      <c r="C1677" t="str" cm="1">
        <f t="array" ref="C1677">IF($F1677="","",INDEX(CUT_LIST!$C$6:$C$1000,$F1677))</f>
        <v/>
      </c>
      <c r="D1677" t="str">
        <f>IF($F1677="","",
  MIN(
    INDEX(CUT_LIST!$D$6:$D$1000,$F1677),
    N(INDEX(CUT_LIST!$G$6:$G$1000,$F1677))
  )
)</f>
        <v/>
      </c>
      <c r="E1677" t="str" cm="1">
        <f t="array" ref="E1677">IF($F1677="","",INDEX(CUT_LIST!$H$6:$H$1000,$F1677))</f>
        <v/>
      </c>
      <c r="F1677" t="str" cm="1">
        <f t="array" ref="F1677">IFERROR(
  SMALL(
    IF(
      (TRIM(UPPER(CUT_LIST!$F$6:$F$1000))="YES")*(N(CUT_LIST!$G$6:$G$1000)&gt;0),
      ROW(CUT_LIST!$F$6:$F$1000)-ROW(CUT_LIST!$F$6)+1
    ),
    ROWS($F$7:F1677)
  ),
"")</f>
        <v/>
      </c>
    </row>
    <row r="1678" spans="1:6">
      <c r="A1678" t="str" cm="1">
        <f t="array" ref="A1678">IF($F1678="","",INDEX(CUT_LIST!$A$6:$A$1000,$F1678))</f>
        <v/>
      </c>
      <c r="B1678" t="str" cm="1">
        <f t="array" ref="B1678">IF($F1678="","",INDEX(CUT_LIST!$B$6:$B$1000,$F1678))</f>
        <v/>
      </c>
      <c r="C1678" t="str" cm="1">
        <f t="array" ref="C1678">IF($F1678="","",INDEX(CUT_LIST!$C$6:$C$1000,$F1678))</f>
        <v/>
      </c>
      <c r="D1678" t="str">
        <f>IF($F1678="","",
  MIN(
    INDEX(CUT_LIST!$D$6:$D$1000,$F1678),
    N(INDEX(CUT_LIST!$G$6:$G$1000,$F1678))
  )
)</f>
        <v/>
      </c>
      <c r="E1678" t="str" cm="1">
        <f t="array" ref="E1678">IF($F1678="","",INDEX(CUT_LIST!$H$6:$H$1000,$F1678))</f>
        <v/>
      </c>
      <c r="F1678" t="str" cm="1">
        <f t="array" ref="F1678">IFERROR(
  SMALL(
    IF(
      (TRIM(UPPER(CUT_LIST!$F$6:$F$1000))="YES")*(N(CUT_LIST!$G$6:$G$1000)&gt;0),
      ROW(CUT_LIST!$F$6:$F$1000)-ROW(CUT_LIST!$F$6)+1
    ),
    ROWS($F$7:F1678)
  ),
"")</f>
        <v/>
      </c>
    </row>
    <row r="1679" spans="1:6">
      <c r="A1679" t="str" cm="1">
        <f t="array" ref="A1679">IF($F1679="","",INDEX(CUT_LIST!$A$6:$A$1000,$F1679))</f>
        <v/>
      </c>
      <c r="B1679" t="str" cm="1">
        <f t="array" ref="B1679">IF($F1679="","",INDEX(CUT_LIST!$B$6:$B$1000,$F1679))</f>
        <v/>
      </c>
      <c r="C1679" t="str" cm="1">
        <f t="array" ref="C1679">IF($F1679="","",INDEX(CUT_LIST!$C$6:$C$1000,$F1679))</f>
        <v/>
      </c>
      <c r="D1679" t="str">
        <f>IF($F1679="","",
  MIN(
    INDEX(CUT_LIST!$D$6:$D$1000,$F1679),
    N(INDEX(CUT_LIST!$G$6:$G$1000,$F1679))
  )
)</f>
        <v/>
      </c>
      <c r="E1679" t="str" cm="1">
        <f t="array" ref="E1679">IF($F1679="","",INDEX(CUT_LIST!$H$6:$H$1000,$F1679))</f>
        <v/>
      </c>
      <c r="F1679" t="str" cm="1">
        <f t="array" ref="F1679">IFERROR(
  SMALL(
    IF(
      (TRIM(UPPER(CUT_LIST!$F$6:$F$1000))="YES")*(N(CUT_LIST!$G$6:$G$1000)&gt;0),
      ROW(CUT_LIST!$F$6:$F$1000)-ROW(CUT_LIST!$F$6)+1
    ),
    ROWS($F$7:F1679)
  ),
"")</f>
        <v/>
      </c>
    </row>
    <row r="1680" spans="1:6">
      <c r="A1680" t="str" cm="1">
        <f t="array" ref="A1680">IF($F1680="","",INDEX(CUT_LIST!$A$6:$A$1000,$F1680))</f>
        <v/>
      </c>
      <c r="B1680" t="str" cm="1">
        <f t="array" ref="B1680">IF($F1680="","",INDEX(CUT_LIST!$B$6:$B$1000,$F1680))</f>
        <v/>
      </c>
      <c r="C1680" t="str" cm="1">
        <f t="array" ref="C1680">IF($F1680="","",INDEX(CUT_LIST!$C$6:$C$1000,$F1680))</f>
        <v/>
      </c>
      <c r="D1680" t="str">
        <f>IF($F1680="","",
  MIN(
    INDEX(CUT_LIST!$D$6:$D$1000,$F1680),
    N(INDEX(CUT_LIST!$G$6:$G$1000,$F1680))
  )
)</f>
        <v/>
      </c>
      <c r="E1680" t="str" cm="1">
        <f t="array" ref="E1680">IF($F1680="","",INDEX(CUT_LIST!$H$6:$H$1000,$F1680))</f>
        <v/>
      </c>
      <c r="F1680" t="str" cm="1">
        <f t="array" ref="F1680">IFERROR(
  SMALL(
    IF(
      (TRIM(UPPER(CUT_LIST!$F$6:$F$1000))="YES")*(N(CUT_LIST!$G$6:$G$1000)&gt;0),
      ROW(CUT_LIST!$F$6:$F$1000)-ROW(CUT_LIST!$F$6)+1
    ),
    ROWS($F$7:F1680)
  ),
"")</f>
        <v/>
      </c>
    </row>
    <row r="1681" spans="1:6">
      <c r="A1681" t="str" cm="1">
        <f t="array" ref="A1681">IF($F1681="","",INDEX(CUT_LIST!$A$6:$A$1000,$F1681))</f>
        <v/>
      </c>
      <c r="B1681" t="str" cm="1">
        <f t="array" ref="B1681">IF($F1681="","",INDEX(CUT_LIST!$B$6:$B$1000,$F1681))</f>
        <v/>
      </c>
      <c r="C1681" t="str" cm="1">
        <f t="array" ref="C1681">IF($F1681="","",INDEX(CUT_LIST!$C$6:$C$1000,$F1681))</f>
        <v/>
      </c>
      <c r="D1681" t="str">
        <f>IF($F1681="","",
  MIN(
    INDEX(CUT_LIST!$D$6:$D$1000,$F1681),
    N(INDEX(CUT_LIST!$G$6:$G$1000,$F1681))
  )
)</f>
        <v/>
      </c>
      <c r="E1681" t="str" cm="1">
        <f t="array" ref="E1681">IF($F1681="","",INDEX(CUT_LIST!$H$6:$H$1000,$F1681))</f>
        <v/>
      </c>
      <c r="F1681" t="str" cm="1">
        <f t="array" ref="F1681">IFERROR(
  SMALL(
    IF(
      (TRIM(UPPER(CUT_LIST!$F$6:$F$1000))="YES")*(N(CUT_LIST!$G$6:$G$1000)&gt;0),
      ROW(CUT_LIST!$F$6:$F$1000)-ROW(CUT_LIST!$F$6)+1
    ),
    ROWS($F$7:F1681)
  ),
"")</f>
        <v/>
      </c>
    </row>
    <row r="1682" spans="1:6">
      <c r="A1682" t="str" cm="1">
        <f t="array" ref="A1682">IF($F1682="","",INDEX(CUT_LIST!$A$6:$A$1000,$F1682))</f>
        <v/>
      </c>
      <c r="B1682" t="str" cm="1">
        <f t="array" ref="B1682">IF($F1682="","",INDEX(CUT_LIST!$B$6:$B$1000,$F1682))</f>
        <v/>
      </c>
      <c r="C1682" t="str" cm="1">
        <f t="array" ref="C1682">IF($F1682="","",INDEX(CUT_LIST!$C$6:$C$1000,$F1682))</f>
        <v/>
      </c>
      <c r="D1682" t="str">
        <f>IF($F1682="","",
  MIN(
    INDEX(CUT_LIST!$D$6:$D$1000,$F1682),
    N(INDEX(CUT_LIST!$G$6:$G$1000,$F1682))
  )
)</f>
        <v/>
      </c>
      <c r="E1682" t="str" cm="1">
        <f t="array" ref="E1682">IF($F1682="","",INDEX(CUT_LIST!$H$6:$H$1000,$F1682))</f>
        <v/>
      </c>
      <c r="F1682" t="str" cm="1">
        <f t="array" ref="F1682">IFERROR(
  SMALL(
    IF(
      (TRIM(UPPER(CUT_LIST!$F$6:$F$1000))="YES")*(N(CUT_LIST!$G$6:$G$1000)&gt;0),
      ROW(CUT_LIST!$F$6:$F$1000)-ROW(CUT_LIST!$F$6)+1
    ),
    ROWS($F$7:F1682)
  ),
"")</f>
        <v/>
      </c>
    </row>
    <row r="1683" spans="1:6">
      <c r="A1683" t="str" cm="1">
        <f t="array" ref="A1683">IF($F1683="","",INDEX(CUT_LIST!$A$6:$A$1000,$F1683))</f>
        <v/>
      </c>
      <c r="B1683" t="str" cm="1">
        <f t="array" ref="B1683">IF($F1683="","",INDEX(CUT_LIST!$B$6:$B$1000,$F1683))</f>
        <v/>
      </c>
      <c r="C1683" t="str" cm="1">
        <f t="array" ref="C1683">IF($F1683="","",INDEX(CUT_LIST!$C$6:$C$1000,$F1683))</f>
        <v/>
      </c>
      <c r="D1683" t="str">
        <f>IF($F1683="","",
  MIN(
    INDEX(CUT_LIST!$D$6:$D$1000,$F1683),
    N(INDEX(CUT_LIST!$G$6:$G$1000,$F1683))
  )
)</f>
        <v/>
      </c>
      <c r="E1683" t="str" cm="1">
        <f t="array" ref="E1683">IF($F1683="","",INDEX(CUT_LIST!$H$6:$H$1000,$F1683))</f>
        <v/>
      </c>
      <c r="F1683" t="str" cm="1">
        <f t="array" ref="F1683">IFERROR(
  SMALL(
    IF(
      (TRIM(UPPER(CUT_LIST!$F$6:$F$1000))="YES")*(N(CUT_LIST!$G$6:$G$1000)&gt;0),
      ROW(CUT_LIST!$F$6:$F$1000)-ROW(CUT_LIST!$F$6)+1
    ),
    ROWS($F$7:F1683)
  ),
"")</f>
        <v/>
      </c>
    </row>
    <row r="1684" spans="1:6">
      <c r="A1684" t="str" cm="1">
        <f t="array" ref="A1684">IF($F1684="","",INDEX(CUT_LIST!$A$6:$A$1000,$F1684))</f>
        <v/>
      </c>
      <c r="B1684" t="str" cm="1">
        <f t="array" ref="B1684">IF($F1684="","",INDEX(CUT_LIST!$B$6:$B$1000,$F1684))</f>
        <v/>
      </c>
      <c r="C1684" t="str" cm="1">
        <f t="array" ref="C1684">IF($F1684="","",INDEX(CUT_LIST!$C$6:$C$1000,$F1684))</f>
        <v/>
      </c>
      <c r="D1684" t="str">
        <f>IF($F1684="","",
  MIN(
    INDEX(CUT_LIST!$D$6:$D$1000,$F1684),
    N(INDEX(CUT_LIST!$G$6:$G$1000,$F1684))
  )
)</f>
        <v/>
      </c>
      <c r="E1684" t="str" cm="1">
        <f t="array" ref="E1684">IF($F1684="","",INDEX(CUT_LIST!$H$6:$H$1000,$F1684))</f>
        <v/>
      </c>
      <c r="F1684" t="str" cm="1">
        <f t="array" ref="F1684">IFERROR(
  SMALL(
    IF(
      (TRIM(UPPER(CUT_LIST!$F$6:$F$1000))="YES")*(N(CUT_LIST!$G$6:$G$1000)&gt;0),
      ROW(CUT_LIST!$F$6:$F$1000)-ROW(CUT_LIST!$F$6)+1
    ),
    ROWS($F$7:F1684)
  ),
"")</f>
        <v/>
      </c>
    </row>
    <row r="1685" spans="1:6">
      <c r="A1685" t="str" cm="1">
        <f t="array" ref="A1685">IF($F1685="","",INDEX(CUT_LIST!$A$6:$A$1000,$F1685))</f>
        <v/>
      </c>
      <c r="B1685" t="str" cm="1">
        <f t="array" ref="B1685">IF($F1685="","",INDEX(CUT_LIST!$B$6:$B$1000,$F1685))</f>
        <v/>
      </c>
      <c r="C1685" t="str" cm="1">
        <f t="array" ref="C1685">IF($F1685="","",INDEX(CUT_LIST!$C$6:$C$1000,$F1685))</f>
        <v/>
      </c>
      <c r="D1685" t="str">
        <f>IF($F1685="","",
  MIN(
    INDEX(CUT_LIST!$D$6:$D$1000,$F1685),
    N(INDEX(CUT_LIST!$G$6:$G$1000,$F1685))
  )
)</f>
        <v/>
      </c>
      <c r="E1685" t="str" cm="1">
        <f t="array" ref="E1685">IF($F1685="","",INDEX(CUT_LIST!$H$6:$H$1000,$F1685))</f>
        <v/>
      </c>
      <c r="F1685" t="str" cm="1">
        <f t="array" ref="F1685">IFERROR(
  SMALL(
    IF(
      (TRIM(UPPER(CUT_LIST!$F$6:$F$1000))="YES")*(N(CUT_LIST!$G$6:$G$1000)&gt;0),
      ROW(CUT_LIST!$F$6:$F$1000)-ROW(CUT_LIST!$F$6)+1
    ),
    ROWS($F$7:F1685)
  ),
"")</f>
        <v/>
      </c>
    </row>
    <row r="1686" spans="1:6">
      <c r="A1686" t="str" cm="1">
        <f t="array" ref="A1686">IF($F1686="","",INDEX(CUT_LIST!$A$6:$A$1000,$F1686))</f>
        <v/>
      </c>
      <c r="B1686" t="str" cm="1">
        <f t="array" ref="B1686">IF($F1686="","",INDEX(CUT_LIST!$B$6:$B$1000,$F1686))</f>
        <v/>
      </c>
      <c r="C1686" t="str" cm="1">
        <f t="array" ref="C1686">IF($F1686="","",INDEX(CUT_LIST!$C$6:$C$1000,$F1686))</f>
        <v/>
      </c>
      <c r="D1686" t="str">
        <f>IF($F1686="","",
  MIN(
    INDEX(CUT_LIST!$D$6:$D$1000,$F1686),
    N(INDEX(CUT_LIST!$G$6:$G$1000,$F1686))
  )
)</f>
        <v/>
      </c>
      <c r="E1686" t="str" cm="1">
        <f t="array" ref="E1686">IF($F1686="","",INDEX(CUT_LIST!$H$6:$H$1000,$F1686))</f>
        <v/>
      </c>
      <c r="F1686" t="str" cm="1">
        <f t="array" ref="F1686">IFERROR(
  SMALL(
    IF(
      (TRIM(UPPER(CUT_LIST!$F$6:$F$1000))="YES")*(N(CUT_LIST!$G$6:$G$1000)&gt;0),
      ROW(CUT_LIST!$F$6:$F$1000)-ROW(CUT_LIST!$F$6)+1
    ),
    ROWS($F$7:F1686)
  ),
"")</f>
        <v/>
      </c>
    </row>
    <row r="1687" spans="1:6">
      <c r="A1687" t="str" cm="1">
        <f t="array" ref="A1687">IF($F1687="","",INDEX(CUT_LIST!$A$6:$A$1000,$F1687))</f>
        <v/>
      </c>
      <c r="B1687" t="str" cm="1">
        <f t="array" ref="B1687">IF($F1687="","",INDEX(CUT_LIST!$B$6:$B$1000,$F1687))</f>
        <v/>
      </c>
      <c r="C1687" t="str" cm="1">
        <f t="array" ref="C1687">IF($F1687="","",INDEX(CUT_LIST!$C$6:$C$1000,$F1687))</f>
        <v/>
      </c>
      <c r="D1687" t="str">
        <f>IF($F1687="","",
  MIN(
    INDEX(CUT_LIST!$D$6:$D$1000,$F1687),
    N(INDEX(CUT_LIST!$G$6:$G$1000,$F1687))
  )
)</f>
        <v/>
      </c>
      <c r="E1687" t="str" cm="1">
        <f t="array" ref="E1687">IF($F1687="","",INDEX(CUT_LIST!$H$6:$H$1000,$F1687))</f>
        <v/>
      </c>
      <c r="F1687" t="str" cm="1">
        <f t="array" ref="F1687">IFERROR(
  SMALL(
    IF(
      (TRIM(UPPER(CUT_LIST!$F$6:$F$1000))="YES")*(N(CUT_LIST!$G$6:$G$1000)&gt;0),
      ROW(CUT_LIST!$F$6:$F$1000)-ROW(CUT_LIST!$F$6)+1
    ),
    ROWS($F$7:F1687)
  ),
"")</f>
        <v/>
      </c>
    </row>
    <row r="1688" spans="1:6">
      <c r="A1688" t="str" cm="1">
        <f t="array" ref="A1688">IF($F1688="","",INDEX(CUT_LIST!$A$6:$A$1000,$F1688))</f>
        <v/>
      </c>
      <c r="B1688" t="str" cm="1">
        <f t="array" ref="B1688">IF($F1688="","",INDEX(CUT_LIST!$B$6:$B$1000,$F1688))</f>
        <v/>
      </c>
      <c r="C1688" t="str" cm="1">
        <f t="array" ref="C1688">IF($F1688="","",INDEX(CUT_LIST!$C$6:$C$1000,$F1688))</f>
        <v/>
      </c>
      <c r="D1688" t="str">
        <f>IF($F1688="","",
  MIN(
    INDEX(CUT_LIST!$D$6:$D$1000,$F1688),
    N(INDEX(CUT_LIST!$G$6:$G$1000,$F1688))
  )
)</f>
        <v/>
      </c>
      <c r="E1688" t="str" cm="1">
        <f t="array" ref="E1688">IF($F1688="","",INDEX(CUT_LIST!$H$6:$H$1000,$F1688))</f>
        <v/>
      </c>
      <c r="F1688" t="str" cm="1">
        <f t="array" ref="F1688">IFERROR(
  SMALL(
    IF(
      (TRIM(UPPER(CUT_LIST!$F$6:$F$1000))="YES")*(N(CUT_LIST!$G$6:$G$1000)&gt;0),
      ROW(CUT_LIST!$F$6:$F$1000)-ROW(CUT_LIST!$F$6)+1
    ),
    ROWS($F$7:F1688)
  ),
"")</f>
        <v/>
      </c>
    </row>
    <row r="1689" spans="1:6">
      <c r="A1689" t="str" cm="1">
        <f t="array" ref="A1689">IF($F1689="","",INDEX(CUT_LIST!$A$6:$A$1000,$F1689))</f>
        <v/>
      </c>
      <c r="B1689" t="str" cm="1">
        <f t="array" ref="B1689">IF($F1689="","",INDEX(CUT_LIST!$B$6:$B$1000,$F1689))</f>
        <v/>
      </c>
      <c r="C1689" t="str" cm="1">
        <f t="array" ref="C1689">IF($F1689="","",INDEX(CUT_LIST!$C$6:$C$1000,$F1689))</f>
        <v/>
      </c>
      <c r="D1689" t="str">
        <f>IF($F1689="","",
  MIN(
    INDEX(CUT_LIST!$D$6:$D$1000,$F1689),
    N(INDEX(CUT_LIST!$G$6:$G$1000,$F1689))
  )
)</f>
        <v/>
      </c>
      <c r="E1689" t="str" cm="1">
        <f t="array" ref="E1689">IF($F1689="","",INDEX(CUT_LIST!$H$6:$H$1000,$F1689))</f>
        <v/>
      </c>
      <c r="F1689" t="str" cm="1">
        <f t="array" ref="F1689">IFERROR(
  SMALL(
    IF(
      (TRIM(UPPER(CUT_LIST!$F$6:$F$1000))="YES")*(N(CUT_LIST!$G$6:$G$1000)&gt;0),
      ROW(CUT_LIST!$F$6:$F$1000)-ROW(CUT_LIST!$F$6)+1
    ),
    ROWS($F$7:F1689)
  ),
"")</f>
        <v/>
      </c>
    </row>
    <row r="1690" spans="1:6">
      <c r="A1690" t="str" cm="1">
        <f t="array" ref="A1690">IF($F1690="","",INDEX(CUT_LIST!$A$6:$A$1000,$F1690))</f>
        <v/>
      </c>
      <c r="B1690" t="str" cm="1">
        <f t="array" ref="B1690">IF($F1690="","",INDEX(CUT_LIST!$B$6:$B$1000,$F1690))</f>
        <v/>
      </c>
      <c r="C1690" t="str" cm="1">
        <f t="array" ref="C1690">IF($F1690="","",INDEX(CUT_LIST!$C$6:$C$1000,$F1690))</f>
        <v/>
      </c>
      <c r="D1690" t="str">
        <f>IF($F1690="","",
  MIN(
    INDEX(CUT_LIST!$D$6:$D$1000,$F1690),
    N(INDEX(CUT_LIST!$G$6:$G$1000,$F1690))
  )
)</f>
        <v/>
      </c>
      <c r="E1690" t="str" cm="1">
        <f t="array" ref="E1690">IF($F1690="","",INDEX(CUT_LIST!$H$6:$H$1000,$F1690))</f>
        <v/>
      </c>
      <c r="F1690" t="str" cm="1">
        <f t="array" ref="F1690">IFERROR(
  SMALL(
    IF(
      (TRIM(UPPER(CUT_LIST!$F$6:$F$1000))="YES")*(N(CUT_LIST!$G$6:$G$1000)&gt;0),
      ROW(CUT_LIST!$F$6:$F$1000)-ROW(CUT_LIST!$F$6)+1
    ),
    ROWS($F$7:F1690)
  ),
"")</f>
        <v/>
      </c>
    </row>
    <row r="1691" spans="1:6">
      <c r="A1691" t="str" cm="1">
        <f t="array" ref="A1691">IF($F1691="","",INDEX(CUT_LIST!$A$6:$A$1000,$F1691))</f>
        <v/>
      </c>
      <c r="B1691" t="str" cm="1">
        <f t="array" ref="B1691">IF($F1691="","",INDEX(CUT_LIST!$B$6:$B$1000,$F1691))</f>
        <v/>
      </c>
      <c r="C1691" t="str" cm="1">
        <f t="array" ref="C1691">IF($F1691="","",INDEX(CUT_LIST!$C$6:$C$1000,$F1691))</f>
        <v/>
      </c>
      <c r="D1691" t="str">
        <f>IF($F1691="","",
  MIN(
    INDEX(CUT_LIST!$D$6:$D$1000,$F1691),
    N(INDEX(CUT_LIST!$G$6:$G$1000,$F1691))
  )
)</f>
        <v/>
      </c>
      <c r="E1691" t="str" cm="1">
        <f t="array" ref="E1691">IF($F1691="","",INDEX(CUT_LIST!$H$6:$H$1000,$F1691))</f>
        <v/>
      </c>
      <c r="F1691" t="str" cm="1">
        <f t="array" ref="F1691">IFERROR(
  SMALL(
    IF(
      (TRIM(UPPER(CUT_LIST!$F$6:$F$1000))="YES")*(N(CUT_LIST!$G$6:$G$1000)&gt;0),
      ROW(CUT_LIST!$F$6:$F$1000)-ROW(CUT_LIST!$F$6)+1
    ),
    ROWS($F$7:F1691)
  ),
"")</f>
        <v/>
      </c>
    </row>
    <row r="1692" spans="1:6">
      <c r="A1692" t="str" cm="1">
        <f t="array" ref="A1692">IF($F1692="","",INDEX(CUT_LIST!$A$6:$A$1000,$F1692))</f>
        <v/>
      </c>
      <c r="B1692" t="str" cm="1">
        <f t="array" ref="B1692">IF($F1692="","",INDEX(CUT_LIST!$B$6:$B$1000,$F1692))</f>
        <v/>
      </c>
      <c r="C1692" t="str" cm="1">
        <f t="array" ref="C1692">IF($F1692="","",INDEX(CUT_LIST!$C$6:$C$1000,$F1692))</f>
        <v/>
      </c>
      <c r="D1692" t="str">
        <f>IF($F1692="","",
  MIN(
    INDEX(CUT_LIST!$D$6:$D$1000,$F1692),
    N(INDEX(CUT_LIST!$G$6:$G$1000,$F1692))
  )
)</f>
        <v/>
      </c>
      <c r="E1692" t="str" cm="1">
        <f t="array" ref="E1692">IF($F1692="","",INDEX(CUT_LIST!$H$6:$H$1000,$F1692))</f>
        <v/>
      </c>
      <c r="F1692" t="str" cm="1">
        <f t="array" ref="F1692">IFERROR(
  SMALL(
    IF(
      (TRIM(UPPER(CUT_LIST!$F$6:$F$1000))="YES")*(N(CUT_LIST!$G$6:$G$1000)&gt;0),
      ROW(CUT_LIST!$F$6:$F$1000)-ROW(CUT_LIST!$F$6)+1
    ),
    ROWS($F$7:F1692)
  ),
"")</f>
        <v/>
      </c>
    </row>
    <row r="1693" spans="1:6">
      <c r="A1693" t="str" cm="1">
        <f t="array" ref="A1693">IF($F1693="","",INDEX(CUT_LIST!$A$6:$A$1000,$F1693))</f>
        <v/>
      </c>
      <c r="B1693" t="str" cm="1">
        <f t="array" ref="B1693">IF($F1693="","",INDEX(CUT_LIST!$B$6:$B$1000,$F1693))</f>
        <v/>
      </c>
      <c r="C1693" t="str" cm="1">
        <f t="array" ref="C1693">IF($F1693="","",INDEX(CUT_LIST!$C$6:$C$1000,$F1693))</f>
        <v/>
      </c>
      <c r="D1693" t="str">
        <f>IF($F1693="","",
  MIN(
    INDEX(CUT_LIST!$D$6:$D$1000,$F1693),
    N(INDEX(CUT_LIST!$G$6:$G$1000,$F1693))
  )
)</f>
        <v/>
      </c>
      <c r="E1693" t="str" cm="1">
        <f t="array" ref="E1693">IF($F1693="","",INDEX(CUT_LIST!$H$6:$H$1000,$F1693))</f>
        <v/>
      </c>
      <c r="F1693" t="str" cm="1">
        <f t="array" ref="F1693">IFERROR(
  SMALL(
    IF(
      (TRIM(UPPER(CUT_LIST!$F$6:$F$1000))="YES")*(N(CUT_LIST!$G$6:$G$1000)&gt;0),
      ROW(CUT_LIST!$F$6:$F$1000)-ROW(CUT_LIST!$F$6)+1
    ),
    ROWS($F$7:F1693)
  ),
"")</f>
        <v/>
      </c>
    </row>
    <row r="1694" spans="1:6">
      <c r="A1694" t="str" cm="1">
        <f t="array" ref="A1694">IF($F1694="","",INDEX(CUT_LIST!$A$6:$A$1000,$F1694))</f>
        <v/>
      </c>
      <c r="B1694" t="str" cm="1">
        <f t="array" ref="B1694">IF($F1694="","",INDEX(CUT_LIST!$B$6:$B$1000,$F1694))</f>
        <v/>
      </c>
      <c r="C1694" t="str" cm="1">
        <f t="array" ref="C1694">IF($F1694="","",INDEX(CUT_LIST!$C$6:$C$1000,$F1694))</f>
        <v/>
      </c>
      <c r="D1694" t="str">
        <f>IF($F1694="","",
  MIN(
    INDEX(CUT_LIST!$D$6:$D$1000,$F1694),
    N(INDEX(CUT_LIST!$G$6:$G$1000,$F1694))
  )
)</f>
        <v/>
      </c>
      <c r="E1694" t="str" cm="1">
        <f t="array" ref="E1694">IF($F1694="","",INDEX(CUT_LIST!$H$6:$H$1000,$F1694))</f>
        <v/>
      </c>
      <c r="F1694" t="str" cm="1">
        <f t="array" ref="F1694">IFERROR(
  SMALL(
    IF(
      (TRIM(UPPER(CUT_LIST!$F$6:$F$1000))="YES")*(N(CUT_LIST!$G$6:$G$1000)&gt;0),
      ROW(CUT_LIST!$F$6:$F$1000)-ROW(CUT_LIST!$F$6)+1
    ),
    ROWS($F$7:F1694)
  ),
"")</f>
        <v/>
      </c>
    </row>
    <row r="1695" spans="1:6">
      <c r="A1695" t="str" cm="1">
        <f t="array" ref="A1695">IF($F1695="","",INDEX(CUT_LIST!$A$6:$A$1000,$F1695))</f>
        <v/>
      </c>
      <c r="B1695" t="str" cm="1">
        <f t="array" ref="B1695">IF($F1695="","",INDEX(CUT_LIST!$B$6:$B$1000,$F1695))</f>
        <v/>
      </c>
      <c r="C1695" t="str" cm="1">
        <f t="array" ref="C1695">IF($F1695="","",INDEX(CUT_LIST!$C$6:$C$1000,$F1695))</f>
        <v/>
      </c>
      <c r="D1695" t="str">
        <f>IF($F1695="","",
  MIN(
    INDEX(CUT_LIST!$D$6:$D$1000,$F1695),
    N(INDEX(CUT_LIST!$G$6:$G$1000,$F1695))
  )
)</f>
        <v/>
      </c>
      <c r="E1695" t="str" cm="1">
        <f t="array" ref="E1695">IF($F1695="","",INDEX(CUT_LIST!$H$6:$H$1000,$F1695))</f>
        <v/>
      </c>
      <c r="F1695" t="str" cm="1">
        <f t="array" ref="F1695">IFERROR(
  SMALL(
    IF(
      (TRIM(UPPER(CUT_LIST!$F$6:$F$1000))="YES")*(N(CUT_LIST!$G$6:$G$1000)&gt;0),
      ROW(CUT_LIST!$F$6:$F$1000)-ROW(CUT_LIST!$F$6)+1
    ),
    ROWS($F$7:F1695)
  ),
"")</f>
        <v/>
      </c>
    </row>
    <row r="1696" spans="1:6">
      <c r="A1696" t="str" cm="1">
        <f t="array" ref="A1696">IF($F1696="","",INDEX(CUT_LIST!$A$6:$A$1000,$F1696))</f>
        <v/>
      </c>
      <c r="B1696" t="str" cm="1">
        <f t="array" ref="B1696">IF($F1696="","",INDEX(CUT_LIST!$B$6:$B$1000,$F1696))</f>
        <v/>
      </c>
      <c r="C1696" t="str" cm="1">
        <f t="array" ref="C1696">IF($F1696="","",INDEX(CUT_LIST!$C$6:$C$1000,$F1696))</f>
        <v/>
      </c>
      <c r="D1696" t="str">
        <f>IF($F1696="","",
  MIN(
    INDEX(CUT_LIST!$D$6:$D$1000,$F1696),
    N(INDEX(CUT_LIST!$G$6:$G$1000,$F1696))
  )
)</f>
        <v/>
      </c>
      <c r="E1696" t="str" cm="1">
        <f t="array" ref="E1696">IF($F1696="","",INDEX(CUT_LIST!$H$6:$H$1000,$F1696))</f>
        <v/>
      </c>
      <c r="F1696" t="str" cm="1">
        <f t="array" ref="F1696">IFERROR(
  SMALL(
    IF(
      (TRIM(UPPER(CUT_LIST!$F$6:$F$1000))="YES")*(N(CUT_LIST!$G$6:$G$1000)&gt;0),
      ROW(CUT_LIST!$F$6:$F$1000)-ROW(CUT_LIST!$F$6)+1
    ),
    ROWS($F$7:F1696)
  ),
"")</f>
        <v/>
      </c>
    </row>
    <row r="1697" spans="1:6">
      <c r="A1697" t="str" cm="1">
        <f t="array" ref="A1697">IF($F1697="","",INDEX(CUT_LIST!$A$6:$A$1000,$F1697))</f>
        <v/>
      </c>
      <c r="B1697" t="str" cm="1">
        <f t="array" ref="B1697">IF($F1697="","",INDEX(CUT_LIST!$B$6:$B$1000,$F1697))</f>
        <v/>
      </c>
      <c r="C1697" t="str" cm="1">
        <f t="array" ref="C1697">IF($F1697="","",INDEX(CUT_LIST!$C$6:$C$1000,$F1697))</f>
        <v/>
      </c>
      <c r="D1697" t="str">
        <f>IF($F1697="","",
  MIN(
    INDEX(CUT_LIST!$D$6:$D$1000,$F1697),
    N(INDEX(CUT_LIST!$G$6:$G$1000,$F1697))
  )
)</f>
        <v/>
      </c>
      <c r="E1697" t="str" cm="1">
        <f t="array" ref="E1697">IF($F1697="","",INDEX(CUT_LIST!$H$6:$H$1000,$F1697))</f>
        <v/>
      </c>
      <c r="F1697" t="str" cm="1">
        <f t="array" ref="F1697">IFERROR(
  SMALL(
    IF(
      (TRIM(UPPER(CUT_LIST!$F$6:$F$1000))="YES")*(N(CUT_LIST!$G$6:$G$1000)&gt;0),
      ROW(CUT_LIST!$F$6:$F$1000)-ROW(CUT_LIST!$F$6)+1
    ),
    ROWS($F$7:F1697)
  ),
"")</f>
        <v/>
      </c>
    </row>
    <row r="1698" spans="1:6">
      <c r="A1698" t="str" cm="1">
        <f t="array" ref="A1698">IF($F1698="","",INDEX(CUT_LIST!$A$6:$A$1000,$F1698))</f>
        <v/>
      </c>
      <c r="B1698" t="str" cm="1">
        <f t="array" ref="B1698">IF($F1698="","",INDEX(CUT_LIST!$B$6:$B$1000,$F1698))</f>
        <v/>
      </c>
      <c r="C1698" t="str" cm="1">
        <f t="array" ref="C1698">IF($F1698="","",INDEX(CUT_LIST!$C$6:$C$1000,$F1698))</f>
        <v/>
      </c>
      <c r="D1698" t="str">
        <f>IF($F1698="","",
  MIN(
    INDEX(CUT_LIST!$D$6:$D$1000,$F1698),
    N(INDEX(CUT_LIST!$G$6:$G$1000,$F1698))
  )
)</f>
        <v/>
      </c>
      <c r="E1698" t="str" cm="1">
        <f t="array" ref="E1698">IF($F1698="","",INDEX(CUT_LIST!$H$6:$H$1000,$F1698))</f>
        <v/>
      </c>
      <c r="F1698" t="str" cm="1">
        <f t="array" ref="F1698">IFERROR(
  SMALL(
    IF(
      (TRIM(UPPER(CUT_LIST!$F$6:$F$1000))="YES")*(N(CUT_LIST!$G$6:$G$1000)&gt;0),
      ROW(CUT_LIST!$F$6:$F$1000)-ROW(CUT_LIST!$F$6)+1
    ),
    ROWS($F$7:F1698)
  ),
"")</f>
        <v/>
      </c>
    </row>
    <row r="1699" spans="1:6">
      <c r="A1699" t="str" cm="1">
        <f t="array" ref="A1699">IF($F1699="","",INDEX(CUT_LIST!$A$6:$A$1000,$F1699))</f>
        <v/>
      </c>
      <c r="B1699" t="str" cm="1">
        <f t="array" ref="B1699">IF($F1699="","",INDEX(CUT_LIST!$B$6:$B$1000,$F1699))</f>
        <v/>
      </c>
      <c r="C1699" t="str" cm="1">
        <f t="array" ref="C1699">IF($F1699="","",INDEX(CUT_LIST!$C$6:$C$1000,$F1699))</f>
        <v/>
      </c>
      <c r="D1699" t="str">
        <f>IF($F1699="","",
  MIN(
    INDEX(CUT_LIST!$D$6:$D$1000,$F1699),
    N(INDEX(CUT_LIST!$G$6:$G$1000,$F1699))
  )
)</f>
        <v/>
      </c>
      <c r="E1699" t="str" cm="1">
        <f t="array" ref="E1699">IF($F1699="","",INDEX(CUT_LIST!$H$6:$H$1000,$F1699))</f>
        <v/>
      </c>
      <c r="F1699" t="str" cm="1">
        <f t="array" ref="F1699">IFERROR(
  SMALL(
    IF(
      (TRIM(UPPER(CUT_LIST!$F$6:$F$1000))="YES")*(N(CUT_LIST!$G$6:$G$1000)&gt;0),
      ROW(CUT_LIST!$F$6:$F$1000)-ROW(CUT_LIST!$F$6)+1
    ),
    ROWS($F$7:F1699)
  ),
"")</f>
        <v/>
      </c>
    </row>
    <row r="1700" spans="1:6">
      <c r="A1700" t="str" cm="1">
        <f t="array" ref="A1700">IF($F1700="","",INDEX(CUT_LIST!$A$6:$A$1000,$F1700))</f>
        <v/>
      </c>
      <c r="B1700" t="str" cm="1">
        <f t="array" ref="B1700">IF($F1700="","",INDEX(CUT_LIST!$B$6:$B$1000,$F1700))</f>
        <v/>
      </c>
      <c r="C1700" t="str" cm="1">
        <f t="array" ref="C1700">IF($F1700="","",INDEX(CUT_LIST!$C$6:$C$1000,$F1700))</f>
        <v/>
      </c>
      <c r="D1700" t="str">
        <f>IF($F1700="","",
  MIN(
    INDEX(CUT_LIST!$D$6:$D$1000,$F1700),
    N(INDEX(CUT_LIST!$G$6:$G$1000,$F1700))
  )
)</f>
        <v/>
      </c>
      <c r="E1700" t="str" cm="1">
        <f t="array" ref="E1700">IF($F1700="","",INDEX(CUT_LIST!$H$6:$H$1000,$F1700))</f>
        <v/>
      </c>
      <c r="F1700" t="str" cm="1">
        <f t="array" ref="F1700">IFERROR(
  SMALL(
    IF(
      (TRIM(UPPER(CUT_LIST!$F$6:$F$1000))="YES")*(N(CUT_LIST!$G$6:$G$1000)&gt;0),
      ROW(CUT_LIST!$F$6:$F$1000)-ROW(CUT_LIST!$F$6)+1
    ),
    ROWS($F$7:F1700)
  ),
"")</f>
        <v/>
      </c>
    </row>
    <row r="1701" spans="1:6">
      <c r="A1701" t="str" cm="1">
        <f t="array" ref="A1701">IF($F1701="","",INDEX(CUT_LIST!$A$6:$A$1000,$F1701))</f>
        <v/>
      </c>
      <c r="B1701" t="str" cm="1">
        <f t="array" ref="B1701">IF($F1701="","",INDEX(CUT_LIST!$B$6:$B$1000,$F1701))</f>
        <v/>
      </c>
      <c r="C1701" t="str" cm="1">
        <f t="array" ref="C1701">IF($F1701="","",INDEX(CUT_LIST!$C$6:$C$1000,$F1701))</f>
        <v/>
      </c>
      <c r="D1701" t="str">
        <f>IF($F1701="","",
  MIN(
    INDEX(CUT_LIST!$D$6:$D$1000,$F1701),
    N(INDEX(CUT_LIST!$G$6:$G$1000,$F1701))
  )
)</f>
        <v/>
      </c>
      <c r="E1701" t="str" cm="1">
        <f t="array" ref="E1701">IF($F1701="","",INDEX(CUT_LIST!$H$6:$H$1000,$F1701))</f>
        <v/>
      </c>
      <c r="F1701" t="str" cm="1">
        <f t="array" ref="F1701">IFERROR(
  SMALL(
    IF(
      (TRIM(UPPER(CUT_LIST!$F$6:$F$1000))="YES")*(N(CUT_LIST!$G$6:$G$1000)&gt;0),
      ROW(CUT_LIST!$F$6:$F$1000)-ROW(CUT_LIST!$F$6)+1
    ),
    ROWS($F$7:F1701)
  ),
"")</f>
        <v/>
      </c>
    </row>
    <row r="1702" spans="1:6">
      <c r="A1702" t="str" cm="1">
        <f t="array" ref="A1702">IF($F1702="","",INDEX(CUT_LIST!$A$6:$A$1000,$F1702))</f>
        <v/>
      </c>
      <c r="B1702" t="str" cm="1">
        <f t="array" ref="B1702">IF($F1702="","",INDEX(CUT_LIST!$B$6:$B$1000,$F1702))</f>
        <v/>
      </c>
      <c r="C1702" t="str" cm="1">
        <f t="array" ref="C1702">IF($F1702="","",INDEX(CUT_LIST!$C$6:$C$1000,$F1702))</f>
        <v/>
      </c>
      <c r="D1702" t="str">
        <f>IF($F1702="","",
  MIN(
    INDEX(CUT_LIST!$D$6:$D$1000,$F1702),
    N(INDEX(CUT_LIST!$G$6:$G$1000,$F1702))
  )
)</f>
        <v/>
      </c>
      <c r="E1702" t="str" cm="1">
        <f t="array" ref="E1702">IF($F1702="","",INDEX(CUT_LIST!$H$6:$H$1000,$F1702))</f>
        <v/>
      </c>
      <c r="F1702" t="str" cm="1">
        <f t="array" ref="F1702">IFERROR(
  SMALL(
    IF(
      (TRIM(UPPER(CUT_LIST!$F$6:$F$1000))="YES")*(N(CUT_LIST!$G$6:$G$1000)&gt;0),
      ROW(CUT_LIST!$F$6:$F$1000)-ROW(CUT_LIST!$F$6)+1
    ),
    ROWS($F$7:F1702)
  ),
"")</f>
        <v/>
      </c>
    </row>
    <row r="1703" spans="1:6">
      <c r="A1703" t="str" cm="1">
        <f t="array" ref="A1703">IF($F1703="","",INDEX(CUT_LIST!$A$6:$A$1000,$F1703))</f>
        <v/>
      </c>
      <c r="B1703" t="str" cm="1">
        <f t="array" ref="B1703">IF($F1703="","",INDEX(CUT_LIST!$B$6:$B$1000,$F1703))</f>
        <v/>
      </c>
      <c r="C1703" t="str" cm="1">
        <f t="array" ref="C1703">IF($F1703="","",INDEX(CUT_LIST!$C$6:$C$1000,$F1703))</f>
        <v/>
      </c>
      <c r="D1703" t="str">
        <f>IF($F1703="","",
  MIN(
    INDEX(CUT_LIST!$D$6:$D$1000,$F1703),
    N(INDEX(CUT_LIST!$G$6:$G$1000,$F1703))
  )
)</f>
        <v/>
      </c>
      <c r="E1703" t="str" cm="1">
        <f t="array" ref="E1703">IF($F1703="","",INDEX(CUT_LIST!$H$6:$H$1000,$F1703))</f>
        <v/>
      </c>
      <c r="F1703" t="str" cm="1">
        <f t="array" ref="F1703">IFERROR(
  SMALL(
    IF(
      (TRIM(UPPER(CUT_LIST!$F$6:$F$1000))="YES")*(N(CUT_LIST!$G$6:$G$1000)&gt;0),
      ROW(CUT_LIST!$F$6:$F$1000)-ROW(CUT_LIST!$F$6)+1
    ),
    ROWS($F$7:F1703)
  ),
"")</f>
        <v/>
      </c>
    </row>
    <row r="1704" spans="1:6">
      <c r="A1704" t="str" cm="1">
        <f t="array" ref="A1704">IF($F1704="","",INDEX(CUT_LIST!$A$6:$A$1000,$F1704))</f>
        <v/>
      </c>
      <c r="B1704" t="str" cm="1">
        <f t="array" ref="B1704">IF($F1704="","",INDEX(CUT_LIST!$B$6:$B$1000,$F1704))</f>
        <v/>
      </c>
      <c r="C1704" t="str" cm="1">
        <f t="array" ref="C1704">IF($F1704="","",INDEX(CUT_LIST!$C$6:$C$1000,$F1704))</f>
        <v/>
      </c>
      <c r="D1704" t="str">
        <f>IF($F1704="","",
  MIN(
    INDEX(CUT_LIST!$D$6:$D$1000,$F1704),
    N(INDEX(CUT_LIST!$G$6:$G$1000,$F1704))
  )
)</f>
        <v/>
      </c>
      <c r="E1704" t="str" cm="1">
        <f t="array" ref="E1704">IF($F1704="","",INDEX(CUT_LIST!$H$6:$H$1000,$F1704))</f>
        <v/>
      </c>
      <c r="F1704" t="str" cm="1">
        <f t="array" ref="F1704">IFERROR(
  SMALL(
    IF(
      (TRIM(UPPER(CUT_LIST!$F$6:$F$1000))="YES")*(N(CUT_LIST!$G$6:$G$1000)&gt;0),
      ROW(CUT_LIST!$F$6:$F$1000)-ROW(CUT_LIST!$F$6)+1
    ),
    ROWS($F$7:F1704)
  ),
"")</f>
        <v/>
      </c>
    </row>
    <row r="1705" spans="1:6">
      <c r="A1705" t="str" cm="1">
        <f t="array" ref="A1705">IF($F1705="","",INDEX(CUT_LIST!$A$6:$A$1000,$F1705))</f>
        <v/>
      </c>
      <c r="B1705" t="str" cm="1">
        <f t="array" ref="B1705">IF($F1705="","",INDEX(CUT_LIST!$B$6:$B$1000,$F1705))</f>
        <v/>
      </c>
      <c r="C1705" t="str" cm="1">
        <f t="array" ref="C1705">IF($F1705="","",INDEX(CUT_LIST!$C$6:$C$1000,$F1705))</f>
        <v/>
      </c>
      <c r="D1705" t="str">
        <f>IF($F1705="","",
  MIN(
    INDEX(CUT_LIST!$D$6:$D$1000,$F1705),
    N(INDEX(CUT_LIST!$G$6:$G$1000,$F1705))
  )
)</f>
        <v/>
      </c>
      <c r="E1705" t="str" cm="1">
        <f t="array" ref="E1705">IF($F1705="","",INDEX(CUT_LIST!$H$6:$H$1000,$F1705))</f>
        <v/>
      </c>
      <c r="F1705" t="str" cm="1">
        <f t="array" ref="F1705">IFERROR(
  SMALL(
    IF(
      (TRIM(UPPER(CUT_LIST!$F$6:$F$1000))="YES")*(N(CUT_LIST!$G$6:$G$1000)&gt;0),
      ROW(CUT_LIST!$F$6:$F$1000)-ROW(CUT_LIST!$F$6)+1
    ),
    ROWS($F$7:F1705)
  ),
"")</f>
        <v/>
      </c>
    </row>
    <row r="1706" spans="1:6">
      <c r="A1706" t="str" cm="1">
        <f t="array" ref="A1706">IF($F1706="","",INDEX(CUT_LIST!$A$6:$A$1000,$F1706))</f>
        <v/>
      </c>
      <c r="B1706" t="str" cm="1">
        <f t="array" ref="B1706">IF($F1706="","",INDEX(CUT_LIST!$B$6:$B$1000,$F1706))</f>
        <v/>
      </c>
      <c r="C1706" t="str" cm="1">
        <f t="array" ref="C1706">IF($F1706="","",INDEX(CUT_LIST!$C$6:$C$1000,$F1706))</f>
        <v/>
      </c>
      <c r="D1706" t="str">
        <f>IF($F1706="","",
  MIN(
    INDEX(CUT_LIST!$D$6:$D$1000,$F1706),
    N(INDEX(CUT_LIST!$G$6:$G$1000,$F1706))
  )
)</f>
        <v/>
      </c>
      <c r="E1706" t="str" cm="1">
        <f t="array" ref="E1706">IF($F1706="","",INDEX(CUT_LIST!$H$6:$H$1000,$F1706))</f>
        <v/>
      </c>
      <c r="F1706" t="str" cm="1">
        <f t="array" ref="F1706">IFERROR(
  SMALL(
    IF(
      (TRIM(UPPER(CUT_LIST!$F$6:$F$1000))="YES")*(N(CUT_LIST!$G$6:$G$1000)&gt;0),
      ROW(CUT_LIST!$F$6:$F$1000)-ROW(CUT_LIST!$F$6)+1
    ),
    ROWS($F$7:F1706)
  ),
"")</f>
        <v/>
      </c>
    </row>
    <row r="1707" spans="1:6">
      <c r="A1707" t="str" cm="1">
        <f t="array" ref="A1707">IF($F1707="","",INDEX(CUT_LIST!$A$6:$A$1000,$F1707))</f>
        <v/>
      </c>
      <c r="B1707" t="str" cm="1">
        <f t="array" ref="B1707">IF($F1707="","",INDEX(CUT_LIST!$B$6:$B$1000,$F1707))</f>
        <v/>
      </c>
      <c r="C1707" t="str" cm="1">
        <f t="array" ref="C1707">IF($F1707="","",INDEX(CUT_LIST!$C$6:$C$1000,$F1707))</f>
        <v/>
      </c>
      <c r="D1707" t="str">
        <f>IF($F1707="","",
  MIN(
    INDEX(CUT_LIST!$D$6:$D$1000,$F1707),
    N(INDEX(CUT_LIST!$G$6:$G$1000,$F1707))
  )
)</f>
        <v/>
      </c>
      <c r="E1707" t="str" cm="1">
        <f t="array" ref="E1707">IF($F1707="","",INDEX(CUT_LIST!$H$6:$H$1000,$F1707))</f>
        <v/>
      </c>
      <c r="F1707" t="str" cm="1">
        <f t="array" ref="F1707">IFERROR(
  SMALL(
    IF(
      (TRIM(UPPER(CUT_LIST!$F$6:$F$1000))="YES")*(N(CUT_LIST!$G$6:$G$1000)&gt;0),
      ROW(CUT_LIST!$F$6:$F$1000)-ROW(CUT_LIST!$F$6)+1
    ),
    ROWS($F$7:F1707)
  ),
"")</f>
        <v/>
      </c>
    </row>
    <row r="1708" spans="1:6">
      <c r="A1708" t="str" cm="1">
        <f t="array" ref="A1708">IF($F1708="","",INDEX(CUT_LIST!$A$6:$A$1000,$F1708))</f>
        <v/>
      </c>
      <c r="B1708" t="str" cm="1">
        <f t="array" ref="B1708">IF($F1708="","",INDEX(CUT_LIST!$B$6:$B$1000,$F1708))</f>
        <v/>
      </c>
      <c r="C1708" t="str" cm="1">
        <f t="array" ref="C1708">IF($F1708="","",INDEX(CUT_LIST!$C$6:$C$1000,$F1708))</f>
        <v/>
      </c>
      <c r="D1708" t="str">
        <f>IF($F1708="","",
  MIN(
    INDEX(CUT_LIST!$D$6:$D$1000,$F1708),
    N(INDEX(CUT_LIST!$G$6:$G$1000,$F1708))
  )
)</f>
        <v/>
      </c>
      <c r="E1708" t="str" cm="1">
        <f t="array" ref="E1708">IF($F1708="","",INDEX(CUT_LIST!$H$6:$H$1000,$F1708))</f>
        <v/>
      </c>
      <c r="F1708" t="str" cm="1">
        <f t="array" ref="F1708">IFERROR(
  SMALL(
    IF(
      (TRIM(UPPER(CUT_LIST!$F$6:$F$1000))="YES")*(N(CUT_LIST!$G$6:$G$1000)&gt;0),
      ROW(CUT_LIST!$F$6:$F$1000)-ROW(CUT_LIST!$F$6)+1
    ),
    ROWS($F$7:F1708)
  ),
"")</f>
        <v/>
      </c>
    </row>
    <row r="1709" spans="1:6">
      <c r="A1709" t="str" cm="1">
        <f t="array" ref="A1709">IF($F1709="","",INDEX(CUT_LIST!$A$6:$A$1000,$F1709))</f>
        <v/>
      </c>
      <c r="B1709" t="str" cm="1">
        <f t="array" ref="B1709">IF($F1709="","",INDEX(CUT_LIST!$B$6:$B$1000,$F1709))</f>
        <v/>
      </c>
      <c r="C1709" t="str" cm="1">
        <f t="array" ref="C1709">IF($F1709="","",INDEX(CUT_LIST!$C$6:$C$1000,$F1709))</f>
        <v/>
      </c>
      <c r="D1709" t="str">
        <f>IF($F1709="","",
  MIN(
    INDEX(CUT_LIST!$D$6:$D$1000,$F1709),
    N(INDEX(CUT_LIST!$G$6:$G$1000,$F1709))
  )
)</f>
        <v/>
      </c>
      <c r="E1709" t="str" cm="1">
        <f t="array" ref="E1709">IF($F1709="","",INDEX(CUT_LIST!$H$6:$H$1000,$F1709))</f>
        <v/>
      </c>
      <c r="F1709" t="str" cm="1">
        <f t="array" ref="F1709">IFERROR(
  SMALL(
    IF(
      (TRIM(UPPER(CUT_LIST!$F$6:$F$1000))="YES")*(N(CUT_LIST!$G$6:$G$1000)&gt;0),
      ROW(CUT_LIST!$F$6:$F$1000)-ROW(CUT_LIST!$F$6)+1
    ),
    ROWS($F$7:F1709)
  ),
"")</f>
        <v/>
      </c>
    </row>
    <row r="1710" spans="1:6">
      <c r="A1710" t="str" cm="1">
        <f t="array" ref="A1710">IF($F1710="","",INDEX(CUT_LIST!$A$6:$A$1000,$F1710))</f>
        <v/>
      </c>
      <c r="B1710" t="str" cm="1">
        <f t="array" ref="B1710">IF($F1710="","",INDEX(CUT_LIST!$B$6:$B$1000,$F1710))</f>
        <v/>
      </c>
      <c r="C1710" t="str" cm="1">
        <f t="array" ref="C1710">IF($F1710="","",INDEX(CUT_LIST!$C$6:$C$1000,$F1710))</f>
        <v/>
      </c>
      <c r="D1710" t="str">
        <f>IF($F1710="","",
  MIN(
    INDEX(CUT_LIST!$D$6:$D$1000,$F1710),
    N(INDEX(CUT_LIST!$G$6:$G$1000,$F1710))
  )
)</f>
        <v/>
      </c>
      <c r="E1710" t="str" cm="1">
        <f t="array" ref="E1710">IF($F1710="","",INDEX(CUT_LIST!$H$6:$H$1000,$F1710))</f>
        <v/>
      </c>
      <c r="F1710" t="str" cm="1">
        <f t="array" ref="F1710">IFERROR(
  SMALL(
    IF(
      (TRIM(UPPER(CUT_LIST!$F$6:$F$1000))="YES")*(N(CUT_LIST!$G$6:$G$1000)&gt;0),
      ROW(CUT_LIST!$F$6:$F$1000)-ROW(CUT_LIST!$F$6)+1
    ),
    ROWS($F$7:F1710)
  ),
"")</f>
        <v/>
      </c>
    </row>
    <row r="1711" spans="1:6">
      <c r="A1711" t="str" cm="1">
        <f t="array" ref="A1711">IF($F1711="","",INDEX(CUT_LIST!$A$6:$A$1000,$F1711))</f>
        <v/>
      </c>
      <c r="B1711" t="str" cm="1">
        <f t="array" ref="B1711">IF($F1711="","",INDEX(CUT_LIST!$B$6:$B$1000,$F1711))</f>
        <v/>
      </c>
      <c r="C1711" t="str" cm="1">
        <f t="array" ref="C1711">IF($F1711="","",INDEX(CUT_LIST!$C$6:$C$1000,$F1711))</f>
        <v/>
      </c>
      <c r="D1711" t="str">
        <f>IF($F1711="","",
  MIN(
    INDEX(CUT_LIST!$D$6:$D$1000,$F1711),
    N(INDEX(CUT_LIST!$G$6:$G$1000,$F1711))
  )
)</f>
        <v/>
      </c>
      <c r="E1711" t="str" cm="1">
        <f t="array" ref="E1711">IF($F1711="","",INDEX(CUT_LIST!$H$6:$H$1000,$F1711))</f>
        <v/>
      </c>
      <c r="F1711" t="str" cm="1">
        <f t="array" ref="F1711">IFERROR(
  SMALL(
    IF(
      (TRIM(UPPER(CUT_LIST!$F$6:$F$1000))="YES")*(N(CUT_LIST!$G$6:$G$1000)&gt;0),
      ROW(CUT_LIST!$F$6:$F$1000)-ROW(CUT_LIST!$F$6)+1
    ),
    ROWS($F$7:F1711)
  ),
"")</f>
        <v/>
      </c>
    </row>
    <row r="1712" spans="1:6">
      <c r="A1712" t="str" cm="1">
        <f t="array" ref="A1712">IF($F1712="","",INDEX(CUT_LIST!$A$6:$A$1000,$F1712))</f>
        <v/>
      </c>
      <c r="B1712" t="str" cm="1">
        <f t="array" ref="B1712">IF($F1712="","",INDEX(CUT_LIST!$B$6:$B$1000,$F1712))</f>
        <v/>
      </c>
      <c r="C1712" t="str" cm="1">
        <f t="array" ref="C1712">IF($F1712="","",INDEX(CUT_LIST!$C$6:$C$1000,$F1712))</f>
        <v/>
      </c>
      <c r="D1712" t="str">
        <f>IF($F1712="","",
  MIN(
    INDEX(CUT_LIST!$D$6:$D$1000,$F1712),
    N(INDEX(CUT_LIST!$G$6:$G$1000,$F1712))
  )
)</f>
        <v/>
      </c>
      <c r="E1712" t="str" cm="1">
        <f t="array" ref="E1712">IF($F1712="","",INDEX(CUT_LIST!$H$6:$H$1000,$F1712))</f>
        <v/>
      </c>
      <c r="F1712" t="str" cm="1">
        <f t="array" ref="F1712">IFERROR(
  SMALL(
    IF(
      (TRIM(UPPER(CUT_LIST!$F$6:$F$1000))="YES")*(N(CUT_LIST!$G$6:$G$1000)&gt;0),
      ROW(CUT_LIST!$F$6:$F$1000)-ROW(CUT_LIST!$F$6)+1
    ),
    ROWS($F$7:F1712)
  ),
"")</f>
        <v/>
      </c>
    </row>
    <row r="1713" spans="1:6">
      <c r="A1713" t="str" cm="1">
        <f t="array" ref="A1713">IF($F1713="","",INDEX(CUT_LIST!$A$6:$A$1000,$F1713))</f>
        <v/>
      </c>
      <c r="B1713" t="str" cm="1">
        <f t="array" ref="B1713">IF($F1713="","",INDEX(CUT_LIST!$B$6:$B$1000,$F1713))</f>
        <v/>
      </c>
      <c r="C1713" t="str" cm="1">
        <f t="array" ref="C1713">IF($F1713="","",INDEX(CUT_LIST!$C$6:$C$1000,$F1713))</f>
        <v/>
      </c>
      <c r="D1713" t="str">
        <f>IF($F1713="","",
  MIN(
    INDEX(CUT_LIST!$D$6:$D$1000,$F1713),
    N(INDEX(CUT_LIST!$G$6:$G$1000,$F1713))
  )
)</f>
        <v/>
      </c>
      <c r="E1713" t="str" cm="1">
        <f t="array" ref="E1713">IF($F1713="","",INDEX(CUT_LIST!$H$6:$H$1000,$F1713))</f>
        <v/>
      </c>
      <c r="F1713" t="str" cm="1">
        <f t="array" ref="F1713">IFERROR(
  SMALL(
    IF(
      (TRIM(UPPER(CUT_LIST!$F$6:$F$1000))="YES")*(N(CUT_LIST!$G$6:$G$1000)&gt;0),
      ROW(CUT_LIST!$F$6:$F$1000)-ROW(CUT_LIST!$F$6)+1
    ),
    ROWS($F$7:F1713)
  ),
"")</f>
        <v/>
      </c>
    </row>
    <row r="1714" spans="1:6">
      <c r="A1714" t="str" cm="1">
        <f t="array" ref="A1714">IF($F1714="","",INDEX(CUT_LIST!$A$6:$A$1000,$F1714))</f>
        <v/>
      </c>
      <c r="B1714" t="str" cm="1">
        <f t="array" ref="B1714">IF($F1714="","",INDEX(CUT_LIST!$B$6:$B$1000,$F1714))</f>
        <v/>
      </c>
      <c r="C1714" t="str" cm="1">
        <f t="array" ref="C1714">IF($F1714="","",INDEX(CUT_LIST!$C$6:$C$1000,$F1714))</f>
        <v/>
      </c>
      <c r="D1714" t="str">
        <f>IF($F1714="","",
  MIN(
    INDEX(CUT_LIST!$D$6:$D$1000,$F1714),
    N(INDEX(CUT_LIST!$G$6:$G$1000,$F1714))
  )
)</f>
        <v/>
      </c>
      <c r="E1714" t="str" cm="1">
        <f t="array" ref="E1714">IF($F1714="","",INDEX(CUT_LIST!$H$6:$H$1000,$F1714))</f>
        <v/>
      </c>
      <c r="F1714" t="str" cm="1">
        <f t="array" ref="F1714">IFERROR(
  SMALL(
    IF(
      (TRIM(UPPER(CUT_LIST!$F$6:$F$1000))="YES")*(N(CUT_LIST!$G$6:$G$1000)&gt;0),
      ROW(CUT_LIST!$F$6:$F$1000)-ROW(CUT_LIST!$F$6)+1
    ),
    ROWS($F$7:F1714)
  ),
"")</f>
        <v/>
      </c>
    </row>
    <row r="1715" spans="1:6">
      <c r="A1715" t="str" cm="1">
        <f t="array" ref="A1715">IF($F1715="","",INDEX(CUT_LIST!$A$6:$A$1000,$F1715))</f>
        <v/>
      </c>
      <c r="B1715" t="str" cm="1">
        <f t="array" ref="B1715">IF($F1715="","",INDEX(CUT_LIST!$B$6:$B$1000,$F1715))</f>
        <v/>
      </c>
      <c r="C1715" t="str" cm="1">
        <f t="array" ref="C1715">IF($F1715="","",INDEX(CUT_LIST!$C$6:$C$1000,$F1715))</f>
        <v/>
      </c>
      <c r="D1715" t="str">
        <f>IF($F1715="","",
  MIN(
    INDEX(CUT_LIST!$D$6:$D$1000,$F1715),
    N(INDEX(CUT_LIST!$G$6:$G$1000,$F1715))
  )
)</f>
        <v/>
      </c>
      <c r="E1715" t="str" cm="1">
        <f t="array" ref="E1715">IF($F1715="","",INDEX(CUT_LIST!$H$6:$H$1000,$F1715))</f>
        <v/>
      </c>
      <c r="F1715" t="str" cm="1">
        <f t="array" ref="F1715">IFERROR(
  SMALL(
    IF(
      (TRIM(UPPER(CUT_LIST!$F$6:$F$1000))="YES")*(N(CUT_LIST!$G$6:$G$1000)&gt;0),
      ROW(CUT_LIST!$F$6:$F$1000)-ROW(CUT_LIST!$F$6)+1
    ),
    ROWS($F$7:F1715)
  ),
"")</f>
        <v/>
      </c>
    </row>
    <row r="1716" spans="1:6">
      <c r="A1716" t="str" cm="1">
        <f t="array" ref="A1716">IF($F1716="","",INDEX(CUT_LIST!$A$6:$A$1000,$F1716))</f>
        <v/>
      </c>
      <c r="B1716" t="str" cm="1">
        <f t="array" ref="B1716">IF($F1716="","",INDEX(CUT_LIST!$B$6:$B$1000,$F1716))</f>
        <v/>
      </c>
      <c r="C1716" t="str" cm="1">
        <f t="array" ref="C1716">IF($F1716="","",INDEX(CUT_LIST!$C$6:$C$1000,$F1716))</f>
        <v/>
      </c>
      <c r="D1716" t="str">
        <f>IF($F1716="","",
  MIN(
    INDEX(CUT_LIST!$D$6:$D$1000,$F1716),
    N(INDEX(CUT_LIST!$G$6:$G$1000,$F1716))
  )
)</f>
        <v/>
      </c>
      <c r="E1716" t="str" cm="1">
        <f t="array" ref="E1716">IF($F1716="","",INDEX(CUT_LIST!$H$6:$H$1000,$F1716))</f>
        <v/>
      </c>
      <c r="F1716" t="str" cm="1">
        <f t="array" ref="F1716">IFERROR(
  SMALL(
    IF(
      (TRIM(UPPER(CUT_LIST!$F$6:$F$1000))="YES")*(N(CUT_LIST!$G$6:$G$1000)&gt;0),
      ROW(CUT_LIST!$F$6:$F$1000)-ROW(CUT_LIST!$F$6)+1
    ),
    ROWS($F$7:F1716)
  ),
"")</f>
        <v/>
      </c>
    </row>
    <row r="1717" spans="1:6">
      <c r="A1717" t="str" cm="1">
        <f t="array" ref="A1717">IF($F1717="","",INDEX(CUT_LIST!$A$6:$A$1000,$F1717))</f>
        <v/>
      </c>
      <c r="B1717" t="str" cm="1">
        <f t="array" ref="B1717">IF($F1717="","",INDEX(CUT_LIST!$B$6:$B$1000,$F1717))</f>
        <v/>
      </c>
      <c r="C1717" t="str" cm="1">
        <f t="array" ref="C1717">IF($F1717="","",INDEX(CUT_LIST!$C$6:$C$1000,$F1717))</f>
        <v/>
      </c>
      <c r="D1717" t="str">
        <f>IF($F1717="","",
  MIN(
    INDEX(CUT_LIST!$D$6:$D$1000,$F1717),
    N(INDEX(CUT_LIST!$G$6:$G$1000,$F1717))
  )
)</f>
        <v/>
      </c>
      <c r="E1717" t="str" cm="1">
        <f t="array" ref="E1717">IF($F1717="","",INDEX(CUT_LIST!$H$6:$H$1000,$F1717))</f>
        <v/>
      </c>
      <c r="F1717" t="str" cm="1">
        <f t="array" ref="F1717">IFERROR(
  SMALL(
    IF(
      (TRIM(UPPER(CUT_LIST!$F$6:$F$1000))="YES")*(N(CUT_LIST!$G$6:$G$1000)&gt;0),
      ROW(CUT_LIST!$F$6:$F$1000)-ROW(CUT_LIST!$F$6)+1
    ),
    ROWS($F$7:F1717)
  ),
"")</f>
        <v/>
      </c>
    </row>
    <row r="1718" spans="1:6">
      <c r="A1718" t="str" cm="1">
        <f t="array" ref="A1718">IF($F1718="","",INDEX(CUT_LIST!$A$6:$A$1000,$F1718))</f>
        <v/>
      </c>
      <c r="B1718" t="str" cm="1">
        <f t="array" ref="B1718">IF($F1718="","",INDEX(CUT_LIST!$B$6:$B$1000,$F1718))</f>
        <v/>
      </c>
      <c r="C1718" t="str" cm="1">
        <f t="array" ref="C1718">IF($F1718="","",INDEX(CUT_LIST!$C$6:$C$1000,$F1718))</f>
        <v/>
      </c>
      <c r="D1718" t="str">
        <f>IF($F1718="","",
  MIN(
    INDEX(CUT_LIST!$D$6:$D$1000,$F1718),
    N(INDEX(CUT_LIST!$G$6:$G$1000,$F1718))
  )
)</f>
        <v/>
      </c>
      <c r="E1718" t="str" cm="1">
        <f t="array" ref="E1718">IF($F1718="","",INDEX(CUT_LIST!$H$6:$H$1000,$F1718))</f>
        <v/>
      </c>
      <c r="F1718" t="str" cm="1">
        <f t="array" ref="F1718">IFERROR(
  SMALL(
    IF(
      (TRIM(UPPER(CUT_LIST!$F$6:$F$1000))="YES")*(N(CUT_LIST!$G$6:$G$1000)&gt;0),
      ROW(CUT_LIST!$F$6:$F$1000)-ROW(CUT_LIST!$F$6)+1
    ),
    ROWS($F$7:F1718)
  ),
"")</f>
        <v/>
      </c>
    </row>
    <row r="1719" spans="1:6">
      <c r="A1719" t="str" cm="1">
        <f t="array" ref="A1719">IF($F1719="","",INDEX(CUT_LIST!$A$6:$A$1000,$F1719))</f>
        <v/>
      </c>
      <c r="B1719" t="str" cm="1">
        <f t="array" ref="B1719">IF($F1719="","",INDEX(CUT_LIST!$B$6:$B$1000,$F1719))</f>
        <v/>
      </c>
      <c r="C1719" t="str" cm="1">
        <f t="array" ref="C1719">IF($F1719="","",INDEX(CUT_LIST!$C$6:$C$1000,$F1719))</f>
        <v/>
      </c>
      <c r="D1719" t="str">
        <f>IF($F1719="","",
  MIN(
    INDEX(CUT_LIST!$D$6:$D$1000,$F1719),
    N(INDEX(CUT_LIST!$G$6:$G$1000,$F1719))
  )
)</f>
        <v/>
      </c>
      <c r="E1719" t="str" cm="1">
        <f t="array" ref="E1719">IF($F1719="","",INDEX(CUT_LIST!$H$6:$H$1000,$F1719))</f>
        <v/>
      </c>
      <c r="F1719" t="str" cm="1">
        <f t="array" ref="F1719">IFERROR(
  SMALL(
    IF(
      (TRIM(UPPER(CUT_LIST!$F$6:$F$1000))="YES")*(N(CUT_LIST!$G$6:$G$1000)&gt;0),
      ROW(CUT_LIST!$F$6:$F$1000)-ROW(CUT_LIST!$F$6)+1
    ),
    ROWS($F$7:F1719)
  ),
"")</f>
        <v/>
      </c>
    </row>
    <row r="1720" spans="1:6">
      <c r="A1720" t="str" cm="1">
        <f t="array" ref="A1720">IF($F1720="","",INDEX(CUT_LIST!$A$6:$A$1000,$F1720))</f>
        <v/>
      </c>
      <c r="B1720" t="str" cm="1">
        <f t="array" ref="B1720">IF($F1720="","",INDEX(CUT_LIST!$B$6:$B$1000,$F1720))</f>
        <v/>
      </c>
      <c r="C1720" t="str" cm="1">
        <f t="array" ref="C1720">IF($F1720="","",INDEX(CUT_LIST!$C$6:$C$1000,$F1720))</f>
        <v/>
      </c>
      <c r="D1720" t="str">
        <f>IF($F1720="","",
  MIN(
    INDEX(CUT_LIST!$D$6:$D$1000,$F1720),
    N(INDEX(CUT_LIST!$G$6:$G$1000,$F1720))
  )
)</f>
        <v/>
      </c>
      <c r="E1720" t="str" cm="1">
        <f t="array" ref="E1720">IF($F1720="","",INDEX(CUT_LIST!$H$6:$H$1000,$F1720))</f>
        <v/>
      </c>
      <c r="F1720" t="str" cm="1">
        <f t="array" ref="F1720">IFERROR(
  SMALL(
    IF(
      (TRIM(UPPER(CUT_LIST!$F$6:$F$1000))="YES")*(N(CUT_LIST!$G$6:$G$1000)&gt;0),
      ROW(CUT_LIST!$F$6:$F$1000)-ROW(CUT_LIST!$F$6)+1
    ),
    ROWS($F$7:F1720)
  ),
"")</f>
        <v/>
      </c>
    </row>
    <row r="1721" spans="1:6">
      <c r="A1721" t="str" cm="1">
        <f t="array" ref="A1721">IF($F1721="","",INDEX(CUT_LIST!$A$6:$A$1000,$F1721))</f>
        <v/>
      </c>
      <c r="B1721" t="str" cm="1">
        <f t="array" ref="B1721">IF($F1721="","",INDEX(CUT_LIST!$B$6:$B$1000,$F1721))</f>
        <v/>
      </c>
      <c r="C1721" t="str" cm="1">
        <f t="array" ref="C1721">IF($F1721="","",INDEX(CUT_LIST!$C$6:$C$1000,$F1721))</f>
        <v/>
      </c>
      <c r="D1721" t="str">
        <f>IF($F1721="","",
  MIN(
    INDEX(CUT_LIST!$D$6:$D$1000,$F1721),
    N(INDEX(CUT_LIST!$G$6:$G$1000,$F1721))
  )
)</f>
        <v/>
      </c>
      <c r="E1721" t="str" cm="1">
        <f t="array" ref="E1721">IF($F1721="","",INDEX(CUT_LIST!$H$6:$H$1000,$F1721))</f>
        <v/>
      </c>
      <c r="F1721" t="str" cm="1">
        <f t="array" ref="F1721">IFERROR(
  SMALL(
    IF(
      (TRIM(UPPER(CUT_LIST!$F$6:$F$1000))="YES")*(N(CUT_LIST!$G$6:$G$1000)&gt;0),
      ROW(CUT_LIST!$F$6:$F$1000)-ROW(CUT_LIST!$F$6)+1
    ),
    ROWS($F$7:F1721)
  ),
"")</f>
        <v/>
      </c>
    </row>
    <row r="1722" spans="1:6">
      <c r="A1722" t="str" cm="1">
        <f t="array" ref="A1722">IF($F1722="","",INDEX(CUT_LIST!$A$6:$A$1000,$F1722))</f>
        <v/>
      </c>
      <c r="B1722" t="str" cm="1">
        <f t="array" ref="B1722">IF($F1722="","",INDEX(CUT_LIST!$B$6:$B$1000,$F1722))</f>
        <v/>
      </c>
      <c r="C1722" t="str" cm="1">
        <f t="array" ref="C1722">IF($F1722="","",INDEX(CUT_LIST!$C$6:$C$1000,$F1722))</f>
        <v/>
      </c>
      <c r="D1722" t="str">
        <f>IF($F1722="","",
  MIN(
    INDEX(CUT_LIST!$D$6:$D$1000,$F1722),
    N(INDEX(CUT_LIST!$G$6:$G$1000,$F1722))
  )
)</f>
        <v/>
      </c>
      <c r="E1722" t="str" cm="1">
        <f t="array" ref="E1722">IF($F1722="","",INDEX(CUT_LIST!$H$6:$H$1000,$F1722))</f>
        <v/>
      </c>
      <c r="F1722" t="str" cm="1">
        <f t="array" ref="F1722">IFERROR(
  SMALL(
    IF(
      (TRIM(UPPER(CUT_LIST!$F$6:$F$1000))="YES")*(N(CUT_LIST!$G$6:$G$1000)&gt;0),
      ROW(CUT_LIST!$F$6:$F$1000)-ROW(CUT_LIST!$F$6)+1
    ),
    ROWS($F$7:F1722)
  ),
"")</f>
        <v/>
      </c>
    </row>
    <row r="1723" spans="1:6">
      <c r="A1723" t="str" cm="1">
        <f t="array" ref="A1723">IF($F1723="","",INDEX(CUT_LIST!$A$6:$A$1000,$F1723))</f>
        <v/>
      </c>
      <c r="B1723" t="str" cm="1">
        <f t="array" ref="B1723">IF($F1723="","",INDEX(CUT_LIST!$B$6:$B$1000,$F1723))</f>
        <v/>
      </c>
      <c r="C1723" t="str" cm="1">
        <f t="array" ref="C1723">IF($F1723="","",INDEX(CUT_LIST!$C$6:$C$1000,$F1723))</f>
        <v/>
      </c>
      <c r="D1723" t="str">
        <f>IF($F1723="","",
  MIN(
    INDEX(CUT_LIST!$D$6:$D$1000,$F1723),
    N(INDEX(CUT_LIST!$G$6:$G$1000,$F1723))
  )
)</f>
        <v/>
      </c>
      <c r="E1723" t="str" cm="1">
        <f t="array" ref="E1723">IF($F1723="","",INDEX(CUT_LIST!$H$6:$H$1000,$F1723))</f>
        <v/>
      </c>
      <c r="F1723" t="str" cm="1">
        <f t="array" ref="F1723">IFERROR(
  SMALL(
    IF(
      (TRIM(UPPER(CUT_LIST!$F$6:$F$1000))="YES")*(N(CUT_LIST!$G$6:$G$1000)&gt;0),
      ROW(CUT_LIST!$F$6:$F$1000)-ROW(CUT_LIST!$F$6)+1
    ),
    ROWS($F$7:F1723)
  ),
"")</f>
        <v/>
      </c>
    </row>
    <row r="1724" spans="1:6">
      <c r="A1724" t="str" cm="1">
        <f t="array" ref="A1724">IF($F1724="","",INDEX(CUT_LIST!$A$6:$A$1000,$F1724))</f>
        <v/>
      </c>
      <c r="B1724" t="str" cm="1">
        <f t="array" ref="B1724">IF($F1724="","",INDEX(CUT_LIST!$B$6:$B$1000,$F1724))</f>
        <v/>
      </c>
      <c r="C1724" t="str" cm="1">
        <f t="array" ref="C1724">IF($F1724="","",INDEX(CUT_LIST!$C$6:$C$1000,$F1724))</f>
        <v/>
      </c>
      <c r="D1724" t="str">
        <f>IF($F1724="","",
  MIN(
    INDEX(CUT_LIST!$D$6:$D$1000,$F1724),
    N(INDEX(CUT_LIST!$G$6:$G$1000,$F1724))
  )
)</f>
        <v/>
      </c>
      <c r="E1724" t="str" cm="1">
        <f t="array" ref="E1724">IF($F1724="","",INDEX(CUT_LIST!$H$6:$H$1000,$F1724))</f>
        <v/>
      </c>
      <c r="F1724" t="str" cm="1">
        <f t="array" ref="F1724">IFERROR(
  SMALL(
    IF(
      (TRIM(UPPER(CUT_LIST!$F$6:$F$1000))="YES")*(N(CUT_LIST!$G$6:$G$1000)&gt;0),
      ROW(CUT_LIST!$F$6:$F$1000)-ROW(CUT_LIST!$F$6)+1
    ),
    ROWS($F$7:F1724)
  ),
"")</f>
        <v/>
      </c>
    </row>
    <row r="1725" spans="1:6">
      <c r="A1725" t="str" cm="1">
        <f t="array" ref="A1725">IF($F1725="","",INDEX(CUT_LIST!$A$6:$A$1000,$F1725))</f>
        <v/>
      </c>
      <c r="B1725" t="str" cm="1">
        <f t="array" ref="B1725">IF($F1725="","",INDEX(CUT_LIST!$B$6:$B$1000,$F1725))</f>
        <v/>
      </c>
      <c r="C1725" t="str" cm="1">
        <f t="array" ref="C1725">IF($F1725="","",INDEX(CUT_LIST!$C$6:$C$1000,$F1725))</f>
        <v/>
      </c>
      <c r="D1725" t="str">
        <f>IF($F1725="","",
  MIN(
    INDEX(CUT_LIST!$D$6:$D$1000,$F1725),
    N(INDEX(CUT_LIST!$G$6:$G$1000,$F1725))
  )
)</f>
        <v/>
      </c>
      <c r="E1725" t="str" cm="1">
        <f t="array" ref="E1725">IF($F1725="","",INDEX(CUT_LIST!$H$6:$H$1000,$F1725))</f>
        <v/>
      </c>
      <c r="F1725" t="str" cm="1">
        <f t="array" ref="F1725">IFERROR(
  SMALL(
    IF(
      (TRIM(UPPER(CUT_LIST!$F$6:$F$1000))="YES")*(N(CUT_LIST!$G$6:$G$1000)&gt;0),
      ROW(CUT_LIST!$F$6:$F$1000)-ROW(CUT_LIST!$F$6)+1
    ),
    ROWS($F$7:F1725)
  ),
"")</f>
        <v/>
      </c>
    </row>
    <row r="1726" spans="1:6">
      <c r="A1726" t="str" cm="1">
        <f t="array" ref="A1726">IF($F1726="","",INDEX(CUT_LIST!$A$6:$A$1000,$F1726))</f>
        <v/>
      </c>
      <c r="B1726" t="str" cm="1">
        <f t="array" ref="B1726">IF($F1726="","",INDEX(CUT_LIST!$B$6:$B$1000,$F1726))</f>
        <v/>
      </c>
      <c r="C1726" t="str" cm="1">
        <f t="array" ref="C1726">IF($F1726="","",INDEX(CUT_LIST!$C$6:$C$1000,$F1726))</f>
        <v/>
      </c>
      <c r="D1726" t="str">
        <f>IF($F1726="","",
  MIN(
    INDEX(CUT_LIST!$D$6:$D$1000,$F1726),
    N(INDEX(CUT_LIST!$G$6:$G$1000,$F1726))
  )
)</f>
        <v/>
      </c>
      <c r="E1726" t="str" cm="1">
        <f t="array" ref="E1726">IF($F1726="","",INDEX(CUT_LIST!$H$6:$H$1000,$F1726))</f>
        <v/>
      </c>
      <c r="F1726" t="str" cm="1">
        <f t="array" ref="F1726">IFERROR(
  SMALL(
    IF(
      (TRIM(UPPER(CUT_LIST!$F$6:$F$1000))="YES")*(N(CUT_LIST!$G$6:$G$1000)&gt;0),
      ROW(CUT_LIST!$F$6:$F$1000)-ROW(CUT_LIST!$F$6)+1
    ),
    ROWS($F$7:F1726)
  ),
"")</f>
        <v/>
      </c>
    </row>
    <row r="1727" spans="1:6">
      <c r="A1727" t="str" cm="1">
        <f t="array" ref="A1727">IF($F1727="","",INDEX(CUT_LIST!$A$6:$A$1000,$F1727))</f>
        <v/>
      </c>
      <c r="B1727" t="str" cm="1">
        <f t="array" ref="B1727">IF($F1727="","",INDEX(CUT_LIST!$B$6:$B$1000,$F1727))</f>
        <v/>
      </c>
      <c r="C1727" t="str" cm="1">
        <f t="array" ref="C1727">IF($F1727="","",INDEX(CUT_LIST!$C$6:$C$1000,$F1727))</f>
        <v/>
      </c>
      <c r="D1727" t="str">
        <f>IF($F1727="","",
  MIN(
    INDEX(CUT_LIST!$D$6:$D$1000,$F1727),
    N(INDEX(CUT_LIST!$G$6:$G$1000,$F1727))
  )
)</f>
        <v/>
      </c>
      <c r="E1727" t="str" cm="1">
        <f t="array" ref="E1727">IF($F1727="","",INDEX(CUT_LIST!$H$6:$H$1000,$F1727))</f>
        <v/>
      </c>
      <c r="F1727" t="str" cm="1">
        <f t="array" ref="F1727">IFERROR(
  SMALL(
    IF(
      (TRIM(UPPER(CUT_LIST!$F$6:$F$1000))="YES")*(N(CUT_LIST!$G$6:$G$1000)&gt;0),
      ROW(CUT_LIST!$F$6:$F$1000)-ROW(CUT_LIST!$F$6)+1
    ),
    ROWS($F$7:F1727)
  ),
"")</f>
        <v/>
      </c>
    </row>
    <row r="1728" spans="1:6">
      <c r="A1728" t="str" cm="1">
        <f t="array" ref="A1728">IF($F1728="","",INDEX(CUT_LIST!$A$6:$A$1000,$F1728))</f>
        <v/>
      </c>
      <c r="B1728" t="str" cm="1">
        <f t="array" ref="B1728">IF($F1728="","",INDEX(CUT_LIST!$B$6:$B$1000,$F1728))</f>
        <v/>
      </c>
      <c r="C1728" t="str" cm="1">
        <f t="array" ref="C1728">IF($F1728="","",INDEX(CUT_LIST!$C$6:$C$1000,$F1728))</f>
        <v/>
      </c>
      <c r="D1728" t="str">
        <f>IF($F1728="","",
  MIN(
    INDEX(CUT_LIST!$D$6:$D$1000,$F1728),
    N(INDEX(CUT_LIST!$G$6:$G$1000,$F1728))
  )
)</f>
        <v/>
      </c>
      <c r="E1728" t="str" cm="1">
        <f t="array" ref="E1728">IF($F1728="","",INDEX(CUT_LIST!$H$6:$H$1000,$F1728))</f>
        <v/>
      </c>
      <c r="F1728" t="str" cm="1">
        <f t="array" ref="F1728">IFERROR(
  SMALL(
    IF(
      (TRIM(UPPER(CUT_LIST!$F$6:$F$1000))="YES")*(N(CUT_LIST!$G$6:$G$1000)&gt;0),
      ROW(CUT_LIST!$F$6:$F$1000)-ROW(CUT_LIST!$F$6)+1
    ),
    ROWS($F$7:F1728)
  ),
"")</f>
        <v/>
      </c>
    </row>
    <row r="1729" spans="1:6">
      <c r="A1729" t="str" cm="1">
        <f t="array" ref="A1729">IF($F1729="","",INDEX(CUT_LIST!$A$6:$A$1000,$F1729))</f>
        <v/>
      </c>
      <c r="B1729" t="str" cm="1">
        <f t="array" ref="B1729">IF($F1729="","",INDEX(CUT_LIST!$B$6:$B$1000,$F1729))</f>
        <v/>
      </c>
      <c r="C1729" t="str" cm="1">
        <f t="array" ref="C1729">IF($F1729="","",INDEX(CUT_LIST!$C$6:$C$1000,$F1729))</f>
        <v/>
      </c>
      <c r="D1729" t="str">
        <f>IF($F1729="","",
  MIN(
    INDEX(CUT_LIST!$D$6:$D$1000,$F1729),
    N(INDEX(CUT_LIST!$G$6:$G$1000,$F1729))
  )
)</f>
        <v/>
      </c>
      <c r="E1729" t="str" cm="1">
        <f t="array" ref="E1729">IF($F1729="","",INDEX(CUT_LIST!$H$6:$H$1000,$F1729))</f>
        <v/>
      </c>
      <c r="F1729" t="str" cm="1">
        <f t="array" ref="F1729">IFERROR(
  SMALL(
    IF(
      (TRIM(UPPER(CUT_LIST!$F$6:$F$1000))="YES")*(N(CUT_LIST!$G$6:$G$1000)&gt;0),
      ROW(CUT_LIST!$F$6:$F$1000)-ROW(CUT_LIST!$F$6)+1
    ),
    ROWS($F$7:F1729)
  ),
"")</f>
        <v/>
      </c>
    </row>
    <row r="1730" spans="1:6">
      <c r="A1730" t="str" cm="1">
        <f t="array" ref="A1730">IF($F1730="","",INDEX(CUT_LIST!$A$6:$A$1000,$F1730))</f>
        <v/>
      </c>
      <c r="B1730" t="str" cm="1">
        <f t="array" ref="B1730">IF($F1730="","",INDEX(CUT_LIST!$B$6:$B$1000,$F1730))</f>
        <v/>
      </c>
      <c r="C1730" t="str" cm="1">
        <f t="array" ref="C1730">IF($F1730="","",INDEX(CUT_LIST!$C$6:$C$1000,$F1730))</f>
        <v/>
      </c>
      <c r="D1730" t="str">
        <f>IF($F1730="","",
  MIN(
    INDEX(CUT_LIST!$D$6:$D$1000,$F1730),
    N(INDEX(CUT_LIST!$G$6:$G$1000,$F1730))
  )
)</f>
        <v/>
      </c>
      <c r="E1730" t="str" cm="1">
        <f t="array" ref="E1730">IF($F1730="","",INDEX(CUT_LIST!$H$6:$H$1000,$F1730))</f>
        <v/>
      </c>
      <c r="F1730" t="str" cm="1">
        <f t="array" ref="F1730">IFERROR(
  SMALL(
    IF(
      (TRIM(UPPER(CUT_LIST!$F$6:$F$1000))="YES")*(N(CUT_LIST!$G$6:$G$1000)&gt;0),
      ROW(CUT_LIST!$F$6:$F$1000)-ROW(CUT_LIST!$F$6)+1
    ),
    ROWS($F$7:F1730)
  ),
"")</f>
        <v/>
      </c>
    </row>
    <row r="1731" spans="1:6">
      <c r="A1731" t="str" cm="1">
        <f t="array" ref="A1731">IF($F1731="","",INDEX(CUT_LIST!$A$6:$A$1000,$F1731))</f>
        <v/>
      </c>
      <c r="B1731" t="str" cm="1">
        <f t="array" ref="B1731">IF($F1731="","",INDEX(CUT_LIST!$B$6:$B$1000,$F1731))</f>
        <v/>
      </c>
      <c r="C1731" t="str" cm="1">
        <f t="array" ref="C1731">IF($F1731="","",INDEX(CUT_LIST!$C$6:$C$1000,$F1731))</f>
        <v/>
      </c>
      <c r="D1731" t="str">
        <f>IF($F1731="","",
  MIN(
    INDEX(CUT_LIST!$D$6:$D$1000,$F1731),
    N(INDEX(CUT_LIST!$G$6:$G$1000,$F1731))
  )
)</f>
        <v/>
      </c>
      <c r="E1731" t="str" cm="1">
        <f t="array" ref="E1731">IF($F1731="","",INDEX(CUT_LIST!$H$6:$H$1000,$F1731))</f>
        <v/>
      </c>
      <c r="F1731" t="str" cm="1">
        <f t="array" ref="F1731">IFERROR(
  SMALL(
    IF(
      (TRIM(UPPER(CUT_LIST!$F$6:$F$1000))="YES")*(N(CUT_LIST!$G$6:$G$1000)&gt;0),
      ROW(CUT_LIST!$F$6:$F$1000)-ROW(CUT_LIST!$F$6)+1
    ),
    ROWS($F$7:F1731)
  ),
"")</f>
        <v/>
      </c>
    </row>
    <row r="1732" spans="1:6">
      <c r="A1732" t="str" cm="1">
        <f t="array" ref="A1732">IF($F1732="","",INDEX(CUT_LIST!$A$6:$A$1000,$F1732))</f>
        <v/>
      </c>
      <c r="B1732" t="str" cm="1">
        <f t="array" ref="B1732">IF($F1732="","",INDEX(CUT_LIST!$B$6:$B$1000,$F1732))</f>
        <v/>
      </c>
      <c r="C1732" t="str" cm="1">
        <f t="array" ref="C1732">IF($F1732="","",INDEX(CUT_LIST!$C$6:$C$1000,$F1732))</f>
        <v/>
      </c>
      <c r="D1732" t="str">
        <f>IF($F1732="","",
  MIN(
    INDEX(CUT_LIST!$D$6:$D$1000,$F1732),
    N(INDEX(CUT_LIST!$G$6:$G$1000,$F1732))
  )
)</f>
        <v/>
      </c>
      <c r="E1732" t="str" cm="1">
        <f t="array" ref="E1732">IF($F1732="","",INDEX(CUT_LIST!$H$6:$H$1000,$F1732))</f>
        <v/>
      </c>
      <c r="F1732" t="str" cm="1">
        <f t="array" ref="F1732">IFERROR(
  SMALL(
    IF(
      (TRIM(UPPER(CUT_LIST!$F$6:$F$1000))="YES")*(N(CUT_LIST!$G$6:$G$1000)&gt;0),
      ROW(CUT_LIST!$F$6:$F$1000)-ROW(CUT_LIST!$F$6)+1
    ),
    ROWS($F$7:F1732)
  ),
"")</f>
        <v/>
      </c>
    </row>
    <row r="1733" spans="1:6">
      <c r="A1733" t="str" cm="1">
        <f t="array" ref="A1733">IF($F1733="","",INDEX(CUT_LIST!$A$6:$A$1000,$F1733))</f>
        <v/>
      </c>
      <c r="B1733" t="str" cm="1">
        <f t="array" ref="B1733">IF($F1733="","",INDEX(CUT_LIST!$B$6:$B$1000,$F1733))</f>
        <v/>
      </c>
      <c r="C1733" t="str" cm="1">
        <f t="array" ref="C1733">IF($F1733="","",INDEX(CUT_LIST!$C$6:$C$1000,$F1733))</f>
        <v/>
      </c>
      <c r="D1733" t="str">
        <f>IF($F1733="","",
  MIN(
    INDEX(CUT_LIST!$D$6:$D$1000,$F1733),
    N(INDEX(CUT_LIST!$G$6:$G$1000,$F1733))
  )
)</f>
        <v/>
      </c>
      <c r="E1733" t="str" cm="1">
        <f t="array" ref="E1733">IF($F1733="","",INDEX(CUT_LIST!$H$6:$H$1000,$F1733))</f>
        <v/>
      </c>
      <c r="F1733" t="str" cm="1">
        <f t="array" ref="F1733">IFERROR(
  SMALL(
    IF(
      (TRIM(UPPER(CUT_LIST!$F$6:$F$1000))="YES")*(N(CUT_LIST!$G$6:$G$1000)&gt;0),
      ROW(CUT_LIST!$F$6:$F$1000)-ROW(CUT_LIST!$F$6)+1
    ),
    ROWS($F$7:F1733)
  ),
"")</f>
        <v/>
      </c>
    </row>
    <row r="1734" spans="1:6">
      <c r="A1734" t="str" cm="1">
        <f t="array" ref="A1734">IF($F1734="","",INDEX(CUT_LIST!$A$6:$A$1000,$F1734))</f>
        <v/>
      </c>
      <c r="B1734" t="str" cm="1">
        <f t="array" ref="B1734">IF($F1734="","",INDEX(CUT_LIST!$B$6:$B$1000,$F1734))</f>
        <v/>
      </c>
      <c r="C1734" t="str" cm="1">
        <f t="array" ref="C1734">IF($F1734="","",INDEX(CUT_LIST!$C$6:$C$1000,$F1734))</f>
        <v/>
      </c>
      <c r="D1734" t="str">
        <f>IF($F1734="","",
  MIN(
    INDEX(CUT_LIST!$D$6:$D$1000,$F1734),
    N(INDEX(CUT_LIST!$G$6:$G$1000,$F1734))
  )
)</f>
        <v/>
      </c>
      <c r="E1734" t="str" cm="1">
        <f t="array" ref="E1734">IF($F1734="","",INDEX(CUT_LIST!$H$6:$H$1000,$F1734))</f>
        <v/>
      </c>
      <c r="F1734" t="str" cm="1">
        <f t="array" ref="F1734">IFERROR(
  SMALL(
    IF(
      (TRIM(UPPER(CUT_LIST!$F$6:$F$1000))="YES")*(N(CUT_LIST!$G$6:$G$1000)&gt;0),
      ROW(CUT_LIST!$F$6:$F$1000)-ROW(CUT_LIST!$F$6)+1
    ),
    ROWS($F$7:F1734)
  ),
"")</f>
        <v/>
      </c>
    </row>
    <row r="1735" spans="1:6">
      <c r="A1735" t="str" cm="1">
        <f t="array" ref="A1735">IF($F1735="","",INDEX(CUT_LIST!$A$6:$A$1000,$F1735))</f>
        <v/>
      </c>
      <c r="B1735" t="str" cm="1">
        <f t="array" ref="B1735">IF($F1735="","",INDEX(CUT_LIST!$B$6:$B$1000,$F1735))</f>
        <v/>
      </c>
      <c r="C1735" t="str" cm="1">
        <f t="array" ref="C1735">IF($F1735="","",INDEX(CUT_LIST!$C$6:$C$1000,$F1735))</f>
        <v/>
      </c>
      <c r="D1735" t="str">
        <f>IF($F1735="","",
  MIN(
    INDEX(CUT_LIST!$D$6:$D$1000,$F1735),
    N(INDEX(CUT_LIST!$G$6:$G$1000,$F1735))
  )
)</f>
        <v/>
      </c>
      <c r="E1735" t="str" cm="1">
        <f t="array" ref="E1735">IF($F1735="","",INDEX(CUT_LIST!$H$6:$H$1000,$F1735))</f>
        <v/>
      </c>
      <c r="F1735" t="str" cm="1">
        <f t="array" ref="F1735">IFERROR(
  SMALL(
    IF(
      (TRIM(UPPER(CUT_LIST!$F$6:$F$1000))="YES")*(N(CUT_LIST!$G$6:$G$1000)&gt;0),
      ROW(CUT_LIST!$F$6:$F$1000)-ROW(CUT_LIST!$F$6)+1
    ),
    ROWS($F$7:F1735)
  ),
"")</f>
        <v/>
      </c>
    </row>
    <row r="1736" spans="1:6">
      <c r="A1736" t="str" cm="1">
        <f t="array" ref="A1736">IF($F1736="","",INDEX(CUT_LIST!$A$6:$A$1000,$F1736))</f>
        <v/>
      </c>
      <c r="B1736" t="str" cm="1">
        <f t="array" ref="B1736">IF($F1736="","",INDEX(CUT_LIST!$B$6:$B$1000,$F1736))</f>
        <v/>
      </c>
      <c r="C1736" t="str" cm="1">
        <f t="array" ref="C1736">IF($F1736="","",INDEX(CUT_LIST!$C$6:$C$1000,$F1736))</f>
        <v/>
      </c>
      <c r="D1736" t="str">
        <f>IF($F1736="","",
  MIN(
    INDEX(CUT_LIST!$D$6:$D$1000,$F1736),
    N(INDEX(CUT_LIST!$G$6:$G$1000,$F1736))
  )
)</f>
        <v/>
      </c>
      <c r="E1736" t="str" cm="1">
        <f t="array" ref="E1736">IF($F1736="","",INDEX(CUT_LIST!$H$6:$H$1000,$F1736))</f>
        <v/>
      </c>
      <c r="F1736" t="str" cm="1">
        <f t="array" ref="F1736">IFERROR(
  SMALL(
    IF(
      (TRIM(UPPER(CUT_LIST!$F$6:$F$1000))="YES")*(N(CUT_LIST!$G$6:$G$1000)&gt;0),
      ROW(CUT_LIST!$F$6:$F$1000)-ROW(CUT_LIST!$F$6)+1
    ),
    ROWS($F$7:F1736)
  ),
"")</f>
        <v/>
      </c>
    </row>
    <row r="1737" spans="1:6">
      <c r="A1737" t="str" cm="1">
        <f t="array" ref="A1737">IF($F1737="","",INDEX(CUT_LIST!$A$6:$A$1000,$F1737))</f>
        <v/>
      </c>
      <c r="B1737" t="str" cm="1">
        <f t="array" ref="B1737">IF($F1737="","",INDEX(CUT_LIST!$B$6:$B$1000,$F1737))</f>
        <v/>
      </c>
      <c r="C1737" t="str" cm="1">
        <f t="array" ref="C1737">IF($F1737="","",INDEX(CUT_LIST!$C$6:$C$1000,$F1737))</f>
        <v/>
      </c>
      <c r="D1737" t="str">
        <f>IF($F1737="","",
  MIN(
    INDEX(CUT_LIST!$D$6:$D$1000,$F1737),
    N(INDEX(CUT_LIST!$G$6:$G$1000,$F1737))
  )
)</f>
        <v/>
      </c>
      <c r="E1737" t="str" cm="1">
        <f t="array" ref="E1737">IF($F1737="","",INDEX(CUT_LIST!$H$6:$H$1000,$F1737))</f>
        <v/>
      </c>
      <c r="F1737" t="str" cm="1">
        <f t="array" ref="F1737">IFERROR(
  SMALL(
    IF(
      (TRIM(UPPER(CUT_LIST!$F$6:$F$1000))="YES")*(N(CUT_LIST!$G$6:$G$1000)&gt;0),
      ROW(CUT_LIST!$F$6:$F$1000)-ROW(CUT_LIST!$F$6)+1
    ),
    ROWS($F$7:F1737)
  ),
"")</f>
        <v/>
      </c>
    </row>
    <row r="1738" spans="1:6">
      <c r="A1738" t="str" cm="1">
        <f t="array" ref="A1738">IF($F1738="","",INDEX(CUT_LIST!$A$6:$A$1000,$F1738))</f>
        <v/>
      </c>
      <c r="B1738" t="str" cm="1">
        <f t="array" ref="B1738">IF($F1738="","",INDEX(CUT_LIST!$B$6:$B$1000,$F1738))</f>
        <v/>
      </c>
      <c r="C1738" t="str" cm="1">
        <f t="array" ref="C1738">IF($F1738="","",INDEX(CUT_LIST!$C$6:$C$1000,$F1738))</f>
        <v/>
      </c>
      <c r="D1738" t="str">
        <f>IF($F1738="","",
  MIN(
    INDEX(CUT_LIST!$D$6:$D$1000,$F1738),
    N(INDEX(CUT_LIST!$G$6:$G$1000,$F1738))
  )
)</f>
        <v/>
      </c>
      <c r="E1738" t="str" cm="1">
        <f t="array" ref="E1738">IF($F1738="","",INDEX(CUT_LIST!$H$6:$H$1000,$F1738))</f>
        <v/>
      </c>
      <c r="F1738" t="str" cm="1">
        <f t="array" ref="F1738">IFERROR(
  SMALL(
    IF(
      (TRIM(UPPER(CUT_LIST!$F$6:$F$1000))="YES")*(N(CUT_LIST!$G$6:$G$1000)&gt;0),
      ROW(CUT_LIST!$F$6:$F$1000)-ROW(CUT_LIST!$F$6)+1
    ),
    ROWS($F$7:F1738)
  ),
"")</f>
        <v/>
      </c>
    </row>
    <row r="1739" spans="1:6">
      <c r="A1739" t="str" cm="1">
        <f t="array" ref="A1739">IF($F1739="","",INDEX(CUT_LIST!$A$6:$A$1000,$F1739))</f>
        <v/>
      </c>
      <c r="B1739" t="str" cm="1">
        <f t="array" ref="B1739">IF($F1739="","",INDEX(CUT_LIST!$B$6:$B$1000,$F1739))</f>
        <v/>
      </c>
      <c r="C1739" t="str" cm="1">
        <f t="array" ref="C1739">IF($F1739="","",INDEX(CUT_LIST!$C$6:$C$1000,$F1739))</f>
        <v/>
      </c>
      <c r="D1739" t="str">
        <f>IF($F1739="","",
  MIN(
    INDEX(CUT_LIST!$D$6:$D$1000,$F1739),
    N(INDEX(CUT_LIST!$G$6:$G$1000,$F1739))
  )
)</f>
        <v/>
      </c>
      <c r="E1739" t="str" cm="1">
        <f t="array" ref="E1739">IF($F1739="","",INDEX(CUT_LIST!$H$6:$H$1000,$F1739))</f>
        <v/>
      </c>
      <c r="F1739" t="str" cm="1">
        <f t="array" ref="F1739">IFERROR(
  SMALL(
    IF(
      (TRIM(UPPER(CUT_LIST!$F$6:$F$1000))="YES")*(N(CUT_LIST!$G$6:$G$1000)&gt;0),
      ROW(CUT_LIST!$F$6:$F$1000)-ROW(CUT_LIST!$F$6)+1
    ),
    ROWS($F$7:F1739)
  ),
"")</f>
        <v/>
      </c>
    </row>
    <row r="1740" spans="1:6">
      <c r="A1740" t="str" cm="1">
        <f t="array" ref="A1740">IF($F1740="","",INDEX(CUT_LIST!$A$6:$A$1000,$F1740))</f>
        <v/>
      </c>
      <c r="B1740" t="str" cm="1">
        <f t="array" ref="B1740">IF($F1740="","",INDEX(CUT_LIST!$B$6:$B$1000,$F1740))</f>
        <v/>
      </c>
      <c r="C1740" t="str" cm="1">
        <f t="array" ref="C1740">IF($F1740="","",INDEX(CUT_LIST!$C$6:$C$1000,$F1740))</f>
        <v/>
      </c>
      <c r="D1740" t="str">
        <f>IF($F1740="","",
  MIN(
    INDEX(CUT_LIST!$D$6:$D$1000,$F1740),
    N(INDEX(CUT_LIST!$G$6:$G$1000,$F1740))
  )
)</f>
        <v/>
      </c>
      <c r="E1740" t="str" cm="1">
        <f t="array" ref="E1740">IF($F1740="","",INDEX(CUT_LIST!$H$6:$H$1000,$F1740))</f>
        <v/>
      </c>
      <c r="F1740" t="str" cm="1">
        <f t="array" ref="F1740">IFERROR(
  SMALL(
    IF(
      (TRIM(UPPER(CUT_LIST!$F$6:$F$1000))="YES")*(N(CUT_LIST!$G$6:$G$1000)&gt;0),
      ROW(CUT_LIST!$F$6:$F$1000)-ROW(CUT_LIST!$F$6)+1
    ),
    ROWS($F$7:F1740)
  ),
"")</f>
        <v/>
      </c>
    </row>
    <row r="1741" spans="1:6">
      <c r="A1741" t="str" cm="1">
        <f t="array" ref="A1741">IF($F1741="","",INDEX(CUT_LIST!$A$6:$A$1000,$F1741))</f>
        <v/>
      </c>
      <c r="B1741" t="str" cm="1">
        <f t="array" ref="B1741">IF($F1741="","",INDEX(CUT_LIST!$B$6:$B$1000,$F1741))</f>
        <v/>
      </c>
      <c r="C1741" t="str" cm="1">
        <f t="array" ref="C1741">IF($F1741="","",INDEX(CUT_LIST!$C$6:$C$1000,$F1741))</f>
        <v/>
      </c>
      <c r="D1741" t="str">
        <f>IF($F1741="","",
  MIN(
    INDEX(CUT_LIST!$D$6:$D$1000,$F1741),
    N(INDEX(CUT_LIST!$G$6:$G$1000,$F1741))
  )
)</f>
        <v/>
      </c>
      <c r="E1741" t="str" cm="1">
        <f t="array" ref="E1741">IF($F1741="","",INDEX(CUT_LIST!$H$6:$H$1000,$F1741))</f>
        <v/>
      </c>
      <c r="F1741" t="str" cm="1">
        <f t="array" ref="F1741">IFERROR(
  SMALL(
    IF(
      (TRIM(UPPER(CUT_LIST!$F$6:$F$1000))="YES")*(N(CUT_LIST!$G$6:$G$1000)&gt;0),
      ROW(CUT_LIST!$F$6:$F$1000)-ROW(CUT_LIST!$F$6)+1
    ),
    ROWS($F$7:F1741)
  ),
"")</f>
        <v/>
      </c>
    </row>
    <row r="1742" spans="1:6">
      <c r="A1742" t="str" cm="1">
        <f t="array" ref="A1742">IF($F1742="","",INDEX(CUT_LIST!$A$6:$A$1000,$F1742))</f>
        <v/>
      </c>
      <c r="B1742" t="str" cm="1">
        <f t="array" ref="B1742">IF($F1742="","",INDEX(CUT_LIST!$B$6:$B$1000,$F1742))</f>
        <v/>
      </c>
      <c r="C1742" t="str" cm="1">
        <f t="array" ref="C1742">IF($F1742="","",INDEX(CUT_LIST!$C$6:$C$1000,$F1742))</f>
        <v/>
      </c>
      <c r="D1742" t="str">
        <f>IF($F1742="","",
  MIN(
    INDEX(CUT_LIST!$D$6:$D$1000,$F1742),
    N(INDEX(CUT_LIST!$G$6:$G$1000,$F1742))
  )
)</f>
        <v/>
      </c>
      <c r="E1742" t="str" cm="1">
        <f t="array" ref="E1742">IF($F1742="","",INDEX(CUT_LIST!$H$6:$H$1000,$F1742))</f>
        <v/>
      </c>
      <c r="F1742" t="str" cm="1">
        <f t="array" ref="F1742">IFERROR(
  SMALL(
    IF(
      (TRIM(UPPER(CUT_LIST!$F$6:$F$1000))="YES")*(N(CUT_LIST!$G$6:$G$1000)&gt;0),
      ROW(CUT_LIST!$F$6:$F$1000)-ROW(CUT_LIST!$F$6)+1
    ),
    ROWS($F$7:F1742)
  ),
"")</f>
        <v/>
      </c>
    </row>
    <row r="1743" spans="1:6">
      <c r="A1743" t="str" cm="1">
        <f t="array" ref="A1743">IF($F1743="","",INDEX(CUT_LIST!$A$6:$A$1000,$F1743))</f>
        <v/>
      </c>
      <c r="B1743" t="str" cm="1">
        <f t="array" ref="B1743">IF($F1743="","",INDEX(CUT_LIST!$B$6:$B$1000,$F1743))</f>
        <v/>
      </c>
      <c r="C1743" t="str" cm="1">
        <f t="array" ref="C1743">IF($F1743="","",INDEX(CUT_LIST!$C$6:$C$1000,$F1743))</f>
        <v/>
      </c>
      <c r="D1743" t="str">
        <f>IF($F1743="","",
  MIN(
    INDEX(CUT_LIST!$D$6:$D$1000,$F1743),
    N(INDEX(CUT_LIST!$G$6:$G$1000,$F1743))
  )
)</f>
        <v/>
      </c>
      <c r="E1743" t="str" cm="1">
        <f t="array" ref="E1743">IF($F1743="","",INDEX(CUT_LIST!$H$6:$H$1000,$F1743))</f>
        <v/>
      </c>
      <c r="F1743" t="str" cm="1">
        <f t="array" ref="F1743">IFERROR(
  SMALL(
    IF(
      (TRIM(UPPER(CUT_LIST!$F$6:$F$1000))="YES")*(N(CUT_LIST!$G$6:$G$1000)&gt;0),
      ROW(CUT_LIST!$F$6:$F$1000)-ROW(CUT_LIST!$F$6)+1
    ),
    ROWS($F$7:F1743)
  ),
"")</f>
        <v/>
      </c>
    </row>
    <row r="1744" spans="1:6">
      <c r="A1744" t="str" cm="1">
        <f t="array" ref="A1744">IF($F1744="","",INDEX(CUT_LIST!$A$6:$A$1000,$F1744))</f>
        <v/>
      </c>
      <c r="B1744" t="str" cm="1">
        <f t="array" ref="B1744">IF($F1744="","",INDEX(CUT_LIST!$B$6:$B$1000,$F1744))</f>
        <v/>
      </c>
      <c r="C1744" t="str" cm="1">
        <f t="array" ref="C1744">IF($F1744="","",INDEX(CUT_LIST!$C$6:$C$1000,$F1744))</f>
        <v/>
      </c>
      <c r="D1744" t="str">
        <f>IF($F1744="","",
  MIN(
    INDEX(CUT_LIST!$D$6:$D$1000,$F1744),
    N(INDEX(CUT_LIST!$G$6:$G$1000,$F1744))
  )
)</f>
        <v/>
      </c>
      <c r="E1744" t="str" cm="1">
        <f t="array" ref="E1744">IF($F1744="","",INDEX(CUT_LIST!$H$6:$H$1000,$F1744))</f>
        <v/>
      </c>
      <c r="F1744" t="str" cm="1">
        <f t="array" ref="F1744">IFERROR(
  SMALL(
    IF(
      (TRIM(UPPER(CUT_LIST!$F$6:$F$1000))="YES")*(N(CUT_LIST!$G$6:$G$1000)&gt;0),
      ROW(CUT_LIST!$F$6:$F$1000)-ROW(CUT_LIST!$F$6)+1
    ),
    ROWS($F$7:F1744)
  ),
"")</f>
        <v/>
      </c>
    </row>
    <row r="1745" spans="1:6">
      <c r="A1745" t="str" cm="1">
        <f t="array" ref="A1745">IF($F1745="","",INDEX(CUT_LIST!$A$6:$A$1000,$F1745))</f>
        <v/>
      </c>
      <c r="B1745" t="str" cm="1">
        <f t="array" ref="B1745">IF($F1745="","",INDEX(CUT_LIST!$B$6:$B$1000,$F1745))</f>
        <v/>
      </c>
      <c r="C1745" t="str" cm="1">
        <f t="array" ref="C1745">IF($F1745="","",INDEX(CUT_LIST!$C$6:$C$1000,$F1745))</f>
        <v/>
      </c>
      <c r="D1745" t="str">
        <f>IF($F1745="","",
  MIN(
    INDEX(CUT_LIST!$D$6:$D$1000,$F1745),
    N(INDEX(CUT_LIST!$G$6:$G$1000,$F1745))
  )
)</f>
        <v/>
      </c>
      <c r="E1745" t="str" cm="1">
        <f t="array" ref="E1745">IF($F1745="","",INDEX(CUT_LIST!$H$6:$H$1000,$F1745))</f>
        <v/>
      </c>
      <c r="F1745" t="str" cm="1">
        <f t="array" ref="F1745">IFERROR(
  SMALL(
    IF(
      (TRIM(UPPER(CUT_LIST!$F$6:$F$1000))="YES")*(N(CUT_LIST!$G$6:$G$1000)&gt;0),
      ROW(CUT_LIST!$F$6:$F$1000)-ROW(CUT_LIST!$F$6)+1
    ),
    ROWS($F$7:F1745)
  ),
"")</f>
        <v/>
      </c>
    </row>
    <row r="1746" spans="1:6">
      <c r="A1746" t="str" cm="1">
        <f t="array" ref="A1746">IF($F1746="","",INDEX(CUT_LIST!$A$6:$A$1000,$F1746))</f>
        <v/>
      </c>
      <c r="B1746" t="str" cm="1">
        <f t="array" ref="B1746">IF($F1746="","",INDEX(CUT_LIST!$B$6:$B$1000,$F1746))</f>
        <v/>
      </c>
      <c r="C1746" t="str" cm="1">
        <f t="array" ref="C1746">IF($F1746="","",INDEX(CUT_LIST!$C$6:$C$1000,$F1746))</f>
        <v/>
      </c>
      <c r="D1746" t="str">
        <f>IF($F1746="","",
  MIN(
    INDEX(CUT_LIST!$D$6:$D$1000,$F1746),
    N(INDEX(CUT_LIST!$G$6:$G$1000,$F1746))
  )
)</f>
        <v/>
      </c>
      <c r="E1746" t="str" cm="1">
        <f t="array" ref="E1746">IF($F1746="","",INDEX(CUT_LIST!$H$6:$H$1000,$F1746))</f>
        <v/>
      </c>
      <c r="F1746" t="str" cm="1">
        <f t="array" ref="F1746">IFERROR(
  SMALL(
    IF(
      (TRIM(UPPER(CUT_LIST!$F$6:$F$1000))="YES")*(N(CUT_LIST!$G$6:$G$1000)&gt;0),
      ROW(CUT_LIST!$F$6:$F$1000)-ROW(CUT_LIST!$F$6)+1
    ),
    ROWS($F$7:F1746)
  ),
"")</f>
        <v/>
      </c>
    </row>
    <row r="1747" spans="1:6">
      <c r="A1747" t="str" cm="1">
        <f t="array" ref="A1747">IF($F1747="","",INDEX(CUT_LIST!$A$6:$A$1000,$F1747))</f>
        <v/>
      </c>
      <c r="B1747" t="str" cm="1">
        <f t="array" ref="B1747">IF($F1747="","",INDEX(CUT_LIST!$B$6:$B$1000,$F1747))</f>
        <v/>
      </c>
      <c r="C1747" t="str" cm="1">
        <f t="array" ref="C1747">IF($F1747="","",INDEX(CUT_LIST!$C$6:$C$1000,$F1747))</f>
        <v/>
      </c>
      <c r="D1747" t="str">
        <f>IF($F1747="","",
  MIN(
    INDEX(CUT_LIST!$D$6:$D$1000,$F1747),
    N(INDEX(CUT_LIST!$G$6:$G$1000,$F1747))
  )
)</f>
        <v/>
      </c>
      <c r="E1747" t="str" cm="1">
        <f t="array" ref="E1747">IF($F1747="","",INDEX(CUT_LIST!$H$6:$H$1000,$F1747))</f>
        <v/>
      </c>
      <c r="F1747" t="str" cm="1">
        <f t="array" ref="F1747">IFERROR(
  SMALL(
    IF(
      (TRIM(UPPER(CUT_LIST!$F$6:$F$1000))="YES")*(N(CUT_LIST!$G$6:$G$1000)&gt;0),
      ROW(CUT_LIST!$F$6:$F$1000)-ROW(CUT_LIST!$F$6)+1
    ),
    ROWS($F$7:F1747)
  ),
"")</f>
        <v/>
      </c>
    </row>
    <row r="1748" spans="1:6">
      <c r="A1748" t="str" cm="1">
        <f t="array" ref="A1748">IF($F1748="","",INDEX(CUT_LIST!$A$6:$A$1000,$F1748))</f>
        <v/>
      </c>
      <c r="B1748" t="str" cm="1">
        <f t="array" ref="B1748">IF($F1748="","",INDEX(CUT_LIST!$B$6:$B$1000,$F1748))</f>
        <v/>
      </c>
      <c r="C1748" t="str" cm="1">
        <f t="array" ref="C1748">IF($F1748="","",INDEX(CUT_LIST!$C$6:$C$1000,$F1748))</f>
        <v/>
      </c>
      <c r="D1748" t="str">
        <f>IF($F1748="","",
  MIN(
    INDEX(CUT_LIST!$D$6:$D$1000,$F1748),
    N(INDEX(CUT_LIST!$G$6:$G$1000,$F1748))
  )
)</f>
        <v/>
      </c>
      <c r="E1748" t="str" cm="1">
        <f t="array" ref="E1748">IF($F1748="","",INDEX(CUT_LIST!$H$6:$H$1000,$F1748))</f>
        <v/>
      </c>
      <c r="F1748" t="str" cm="1">
        <f t="array" ref="F1748">IFERROR(
  SMALL(
    IF(
      (TRIM(UPPER(CUT_LIST!$F$6:$F$1000))="YES")*(N(CUT_LIST!$G$6:$G$1000)&gt;0),
      ROW(CUT_LIST!$F$6:$F$1000)-ROW(CUT_LIST!$F$6)+1
    ),
    ROWS($F$7:F1748)
  ),
"")</f>
        <v/>
      </c>
    </row>
    <row r="1749" spans="1:6">
      <c r="A1749" t="str" cm="1">
        <f t="array" ref="A1749">IF($F1749="","",INDEX(CUT_LIST!$A$6:$A$1000,$F1749))</f>
        <v/>
      </c>
      <c r="B1749" t="str" cm="1">
        <f t="array" ref="B1749">IF($F1749="","",INDEX(CUT_LIST!$B$6:$B$1000,$F1749))</f>
        <v/>
      </c>
      <c r="C1749" t="str" cm="1">
        <f t="array" ref="C1749">IF($F1749="","",INDEX(CUT_LIST!$C$6:$C$1000,$F1749))</f>
        <v/>
      </c>
      <c r="D1749" t="str">
        <f>IF($F1749="","",
  MIN(
    INDEX(CUT_LIST!$D$6:$D$1000,$F1749),
    N(INDEX(CUT_LIST!$G$6:$G$1000,$F1749))
  )
)</f>
        <v/>
      </c>
      <c r="E1749" t="str" cm="1">
        <f t="array" ref="E1749">IF($F1749="","",INDEX(CUT_LIST!$H$6:$H$1000,$F1749))</f>
        <v/>
      </c>
      <c r="F1749" t="str" cm="1">
        <f t="array" ref="F1749">IFERROR(
  SMALL(
    IF(
      (TRIM(UPPER(CUT_LIST!$F$6:$F$1000))="YES")*(N(CUT_LIST!$G$6:$G$1000)&gt;0),
      ROW(CUT_LIST!$F$6:$F$1000)-ROW(CUT_LIST!$F$6)+1
    ),
    ROWS($F$7:F1749)
  ),
"")</f>
        <v/>
      </c>
    </row>
    <row r="1750" spans="1:6">
      <c r="A1750" t="str" cm="1">
        <f t="array" ref="A1750">IF($F1750="","",INDEX(CUT_LIST!$A$6:$A$1000,$F1750))</f>
        <v/>
      </c>
      <c r="B1750" t="str" cm="1">
        <f t="array" ref="B1750">IF($F1750="","",INDEX(CUT_LIST!$B$6:$B$1000,$F1750))</f>
        <v/>
      </c>
      <c r="C1750" t="str" cm="1">
        <f t="array" ref="C1750">IF($F1750="","",INDEX(CUT_LIST!$C$6:$C$1000,$F1750))</f>
        <v/>
      </c>
      <c r="D1750" t="str">
        <f>IF($F1750="","",
  MIN(
    INDEX(CUT_LIST!$D$6:$D$1000,$F1750),
    N(INDEX(CUT_LIST!$G$6:$G$1000,$F1750))
  )
)</f>
        <v/>
      </c>
      <c r="E1750" t="str" cm="1">
        <f t="array" ref="E1750">IF($F1750="","",INDEX(CUT_LIST!$H$6:$H$1000,$F1750))</f>
        <v/>
      </c>
      <c r="F1750" t="str" cm="1">
        <f t="array" ref="F1750">IFERROR(
  SMALL(
    IF(
      (TRIM(UPPER(CUT_LIST!$F$6:$F$1000))="YES")*(N(CUT_LIST!$G$6:$G$1000)&gt;0),
      ROW(CUT_LIST!$F$6:$F$1000)-ROW(CUT_LIST!$F$6)+1
    ),
    ROWS($F$7:F1750)
  ),
"")</f>
        <v/>
      </c>
    </row>
    <row r="1751" spans="1:6">
      <c r="A1751" t="str" cm="1">
        <f t="array" ref="A1751">IF($F1751="","",INDEX(CUT_LIST!$A$6:$A$1000,$F1751))</f>
        <v/>
      </c>
      <c r="B1751" t="str" cm="1">
        <f t="array" ref="B1751">IF($F1751="","",INDEX(CUT_LIST!$B$6:$B$1000,$F1751))</f>
        <v/>
      </c>
      <c r="C1751" t="str" cm="1">
        <f t="array" ref="C1751">IF($F1751="","",INDEX(CUT_LIST!$C$6:$C$1000,$F1751))</f>
        <v/>
      </c>
      <c r="D1751" t="str">
        <f>IF($F1751="","",
  MIN(
    INDEX(CUT_LIST!$D$6:$D$1000,$F1751),
    N(INDEX(CUT_LIST!$G$6:$G$1000,$F1751))
  )
)</f>
        <v/>
      </c>
      <c r="E1751" t="str" cm="1">
        <f t="array" ref="E1751">IF($F1751="","",INDEX(CUT_LIST!$H$6:$H$1000,$F1751))</f>
        <v/>
      </c>
      <c r="F1751" t="str" cm="1">
        <f t="array" ref="F1751">IFERROR(
  SMALL(
    IF(
      (TRIM(UPPER(CUT_LIST!$F$6:$F$1000))="YES")*(N(CUT_LIST!$G$6:$G$1000)&gt;0),
      ROW(CUT_LIST!$F$6:$F$1000)-ROW(CUT_LIST!$F$6)+1
    ),
    ROWS($F$7:F1751)
  ),
"")</f>
        <v/>
      </c>
    </row>
    <row r="1752" spans="1:6">
      <c r="A1752" t="str" cm="1">
        <f t="array" ref="A1752">IF($F1752="","",INDEX(CUT_LIST!$A$6:$A$1000,$F1752))</f>
        <v/>
      </c>
      <c r="B1752" t="str" cm="1">
        <f t="array" ref="B1752">IF($F1752="","",INDEX(CUT_LIST!$B$6:$B$1000,$F1752))</f>
        <v/>
      </c>
      <c r="C1752" t="str" cm="1">
        <f t="array" ref="C1752">IF($F1752="","",INDEX(CUT_LIST!$C$6:$C$1000,$F1752))</f>
        <v/>
      </c>
      <c r="D1752" t="str">
        <f>IF($F1752="","",
  MIN(
    INDEX(CUT_LIST!$D$6:$D$1000,$F1752),
    N(INDEX(CUT_LIST!$G$6:$G$1000,$F1752))
  )
)</f>
        <v/>
      </c>
      <c r="E1752" t="str" cm="1">
        <f t="array" ref="E1752">IF($F1752="","",INDEX(CUT_LIST!$H$6:$H$1000,$F1752))</f>
        <v/>
      </c>
      <c r="F1752" t="str" cm="1">
        <f t="array" ref="F1752">IFERROR(
  SMALL(
    IF(
      (TRIM(UPPER(CUT_LIST!$F$6:$F$1000))="YES")*(N(CUT_LIST!$G$6:$G$1000)&gt;0),
      ROW(CUT_LIST!$F$6:$F$1000)-ROW(CUT_LIST!$F$6)+1
    ),
    ROWS($F$7:F1752)
  ),
"")</f>
        <v/>
      </c>
    </row>
    <row r="1753" spans="1:6">
      <c r="A1753" t="str" cm="1">
        <f t="array" ref="A1753">IF($F1753="","",INDEX(CUT_LIST!$A$6:$A$1000,$F1753))</f>
        <v/>
      </c>
      <c r="B1753" t="str" cm="1">
        <f t="array" ref="B1753">IF($F1753="","",INDEX(CUT_LIST!$B$6:$B$1000,$F1753))</f>
        <v/>
      </c>
      <c r="C1753" t="str" cm="1">
        <f t="array" ref="C1753">IF($F1753="","",INDEX(CUT_LIST!$C$6:$C$1000,$F1753))</f>
        <v/>
      </c>
      <c r="D1753" t="str">
        <f>IF($F1753="","",
  MIN(
    INDEX(CUT_LIST!$D$6:$D$1000,$F1753),
    N(INDEX(CUT_LIST!$G$6:$G$1000,$F1753))
  )
)</f>
        <v/>
      </c>
      <c r="E1753" t="str" cm="1">
        <f t="array" ref="E1753">IF($F1753="","",INDEX(CUT_LIST!$H$6:$H$1000,$F1753))</f>
        <v/>
      </c>
      <c r="F1753" t="str" cm="1">
        <f t="array" ref="F1753">IFERROR(
  SMALL(
    IF(
      (TRIM(UPPER(CUT_LIST!$F$6:$F$1000))="YES")*(N(CUT_LIST!$G$6:$G$1000)&gt;0),
      ROW(CUT_LIST!$F$6:$F$1000)-ROW(CUT_LIST!$F$6)+1
    ),
    ROWS($F$7:F1753)
  ),
"")</f>
        <v/>
      </c>
    </row>
    <row r="1754" spans="1:6">
      <c r="A1754" t="str" cm="1">
        <f t="array" ref="A1754">IF($F1754="","",INDEX(CUT_LIST!$A$6:$A$1000,$F1754))</f>
        <v/>
      </c>
      <c r="B1754" t="str" cm="1">
        <f t="array" ref="B1754">IF($F1754="","",INDEX(CUT_LIST!$B$6:$B$1000,$F1754))</f>
        <v/>
      </c>
      <c r="C1754" t="str" cm="1">
        <f t="array" ref="C1754">IF($F1754="","",INDEX(CUT_LIST!$C$6:$C$1000,$F1754))</f>
        <v/>
      </c>
      <c r="D1754" t="str">
        <f>IF($F1754="","",
  MIN(
    INDEX(CUT_LIST!$D$6:$D$1000,$F1754),
    N(INDEX(CUT_LIST!$G$6:$G$1000,$F1754))
  )
)</f>
        <v/>
      </c>
      <c r="E1754" t="str" cm="1">
        <f t="array" ref="E1754">IF($F1754="","",INDEX(CUT_LIST!$H$6:$H$1000,$F1754))</f>
        <v/>
      </c>
      <c r="F1754" t="str" cm="1">
        <f t="array" ref="F1754">IFERROR(
  SMALL(
    IF(
      (TRIM(UPPER(CUT_LIST!$F$6:$F$1000))="YES")*(N(CUT_LIST!$G$6:$G$1000)&gt;0),
      ROW(CUT_LIST!$F$6:$F$1000)-ROW(CUT_LIST!$F$6)+1
    ),
    ROWS($F$7:F1754)
  ),
"")</f>
        <v/>
      </c>
    </row>
    <row r="1755" spans="1:6">
      <c r="A1755" t="str" cm="1">
        <f t="array" ref="A1755">IF($F1755="","",INDEX(CUT_LIST!$A$6:$A$1000,$F1755))</f>
        <v/>
      </c>
      <c r="B1755" t="str" cm="1">
        <f t="array" ref="B1755">IF($F1755="","",INDEX(CUT_LIST!$B$6:$B$1000,$F1755))</f>
        <v/>
      </c>
      <c r="C1755" t="str" cm="1">
        <f t="array" ref="C1755">IF($F1755="","",INDEX(CUT_LIST!$C$6:$C$1000,$F1755))</f>
        <v/>
      </c>
      <c r="D1755" t="str">
        <f>IF($F1755="","",
  MIN(
    INDEX(CUT_LIST!$D$6:$D$1000,$F1755),
    N(INDEX(CUT_LIST!$G$6:$G$1000,$F1755))
  )
)</f>
        <v/>
      </c>
      <c r="E1755" t="str" cm="1">
        <f t="array" ref="E1755">IF($F1755="","",INDEX(CUT_LIST!$H$6:$H$1000,$F1755))</f>
        <v/>
      </c>
      <c r="F1755" t="str" cm="1">
        <f t="array" ref="F1755">IFERROR(
  SMALL(
    IF(
      (TRIM(UPPER(CUT_LIST!$F$6:$F$1000))="YES")*(N(CUT_LIST!$G$6:$G$1000)&gt;0),
      ROW(CUT_LIST!$F$6:$F$1000)-ROW(CUT_LIST!$F$6)+1
    ),
    ROWS($F$7:F1755)
  ),
"")</f>
        <v/>
      </c>
    </row>
    <row r="1756" spans="1:6">
      <c r="A1756" t="str" cm="1">
        <f t="array" ref="A1756">IF($F1756="","",INDEX(CUT_LIST!$A$6:$A$1000,$F1756))</f>
        <v/>
      </c>
      <c r="B1756" t="str" cm="1">
        <f t="array" ref="B1756">IF($F1756="","",INDEX(CUT_LIST!$B$6:$B$1000,$F1756))</f>
        <v/>
      </c>
      <c r="C1756" t="str" cm="1">
        <f t="array" ref="C1756">IF($F1756="","",INDEX(CUT_LIST!$C$6:$C$1000,$F1756))</f>
        <v/>
      </c>
      <c r="D1756" t="str">
        <f>IF($F1756="","",
  MIN(
    INDEX(CUT_LIST!$D$6:$D$1000,$F1756),
    N(INDEX(CUT_LIST!$G$6:$G$1000,$F1756))
  )
)</f>
        <v/>
      </c>
      <c r="E1756" t="str" cm="1">
        <f t="array" ref="E1756">IF($F1756="","",INDEX(CUT_LIST!$H$6:$H$1000,$F1756))</f>
        <v/>
      </c>
      <c r="F1756" t="str" cm="1">
        <f t="array" ref="F1756">IFERROR(
  SMALL(
    IF(
      (TRIM(UPPER(CUT_LIST!$F$6:$F$1000))="YES")*(N(CUT_LIST!$G$6:$G$1000)&gt;0),
      ROW(CUT_LIST!$F$6:$F$1000)-ROW(CUT_LIST!$F$6)+1
    ),
    ROWS($F$7:F1756)
  ),
"")</f>
        <v/>
      </c>
    </row>
    <row r="1757" spans="1:6">
      <c r="A1757" t="str" cm="1">
        <f t="array" ref="A1757">IF($F1757="","",INDEX(CUT_LIST!$A$6:$A$1000,$F1757))</f>
        <v/>
      </c>
      <c r="B1757" t="str" cm="1">
        <f t="array" ref="B1757">IF($F1757="","",INDEX(CUT_LIST!$B$6:$B$1000,$F1757))</f>
        <v/>
      </c>
      <c r="C1757" t="str" cm="1">
        <f t="array" ref="C1757">IF($F1757="","",INDEX(CUT_LIST!$C$6:$C$1000,$F1757))</f>
        <v/>
      </c>
      <c r="D1757" t="str">
        <f>IF($F1757="","",
  MIN(
    INDEX(CUT_LIST!$D$6:$D$1000,$F1757),
    N(INDEX(CUT_LIST!$G$6:$G$1000,$F1757))
  )
)</f>
        <v/>
      </c>
      <c r="E1757" t="str" cm="1">
        <f t="array" ref="E1757">IF($F1757="","",INDEX(CUT_LIST!$H$6:$H$1000,$F1757))</f>
        <v/>
      </c>
      <c r="F1757" t="str" cm="1">
        <f t="array" ref="F1757">IFERROR(
  SMALL(
    IF(
      (TRIM(UPPER(CUT_LIST!$F$6:$F$1000))="YES")*(N(CUT_LIST!$G$6:$G$1000)&gt;0),
      ROW(CUT_LIST!$F$6:$F$1000)-ROW(CUT_LIST!$F$6)+1
    ),
    ROWS($F$7:F1757)
  ),
"")</f>
        <v/>
      </c>
    </row>
    <row r="1758" spans="1:6">
      <c r="A1758" t="str" cm="1">
        <f t="array" ref="A1758">IF($F1758="","",INDEX(CUT_LIST!$A$6:$A$1000,$F1758))</f>
        <v/>
      </c>
      <c r="B1758" t="str" cm="1">
        <f t="array" ref="B1758">IF($F1758="","",INDEX(CUT_LIST!$B$6:$B$1000,$F1758))</f>
        <v/>
      </c>
      <c r="C1758" t="str" cm="1">
        <f t="array" ref="C1758">IF($F1758="","",INDEX(CUT_LIST!$C$6:$C$1000,$F1758))</f>
        <v/>
      </c>
      <c r="D1758" t="str">
        <f>IF($F1758="","",
  MIN(
    INDEX(CUT_LIST!$D$6:$D$1000,$F1758),
    N(INDEX(CUT_LIST!$G$6:$G$1000,$F1758))
  )
)</f>
        <v/>
      </c>
      <c r="E1758" t="str" cm="1">
        <f t="array" ref="E1758">IF($F1758="","",INDEX(CUT_LIST!$H$6:$H$1000,$F1758))</f>
        <v/>
      </c>
      <c r="F1758" t="str" cm="1">
        <f t="array" ref="F1758">IFERROR(
  SMALL(
    IF(
      (TRIM(UPPER(CUT_LIST!$F$6:$F$1000))="YES")*(N(CUT_LIST!$G$6:$G$1000)&gt;0),
      ROW(CUT_LIST!$F$6:$F$1000)-ROW(CUT_LIST!$F$6)+1
    ),
    ROWS($F$7:F1758)
  ),
"")</f>
        <v/>
      </c>
    </row>
    <row r="1759" spans="1:6">
      <c r="A1759" t="str" cm="1">
        <f t="array" ref="A1759">IF($F1759="","",INDEX(CUT_LIST!$A$6:$A$1000,$F1759))</f>
        <v/>
      </c>
      <c r="B1759" t="str" cm="1">
        <f t="array" ref="B1759">IF($F1759="","",INDEX(CUT_LIST!$B$6:$B$1000,$F1759))</f>
        <v/>
      </c>
      <c r="C1759" t="str" cm="1">
        <f t="array" ref="C1759">IF($F1759="","",INDEX(CUT_LIST!$C$6:$C$1000,$F1759))</f>
        <v/>
      </c>
      <c r="D1759" t="str">
        <f>IF($F1759="","",
  MIN(
    INDEX(CUT_LIST!$D$6:$D$1000,$F1759),
    N(INDEX(CUT_LIST!$G$6:$G$1000,$F1759))
  )
)</f>
        <v/>
      </c>
      <c r="E1759" t="str" cm="1">
        <f t="array" ref="E1759">IF($F1759="","",INDEX(CUT_LIST!$H$6:$H$1000,$F1759))</f>
        <v/>
      </c>
      <c r="F1759" t="str" cm="1">
        <f t="array" ref="F1759">IFERROR(
  SMALL(
    IF(
      (TRIM(UPPER(CUT_LIST!$F$6:$F$1000))="YES")*(N(CUT_LIST!$G$6:$G$1000)&gt;0),
      ROW(CUT_LIST!$F$6:$F$1000)-ROW(CUT_LIST!$F$6)+1
    ),
    ROWS($F$7:F1759)
  ),
"")</f>
        <v/>
      </c>
    </row>
    <row r="1760" spans="1:6">
      <c r="A1760" t="str" cm="1">
        <f t="array" ref="A1760">IF($F1760="","",INDEX(CUT_LIST!$A$6:$A$1000,$F1760))</f>
        <v/>
      </c>
      <c r="B1760" t="str" cm="1">
        <f t="array" ref="B1760">IF($F1760="","",INDEX(CUT_LIST!$B$6:$B$1000,$F1760))</f>
        <v/>
      </c>
      <c r="C1760" t="str" cm="1">
        <f t="array" ref="C1760">IF($F1760="","",INDEX(CUT_LIST!$C$6:$C$1000,$F1760))</f>
        <v/>
      </c>
      <c r="D1760" t="str">
        <f>IF($F1760="","",
  MIN(
    INDEX(CUT_LIST!$D$6:$D$1000,$F1760),
    N(INDEX(CUT_LIST!$G$6:$G$1000,$F1760))
  )
)</f>
        <v/>
      </c>
      <c r="E1760" t="str" cm="1">
        <f t="array" ref="E1760">IF($F1760="","",INDEX(CUT_LIST!$H$6:$H$1000,$F1760))</f>
        <v/>
      </c>
      <c r="F1760" t="str" cm="1">
        <f t="array" ref="F1760">IFERROR(
  SMALL(
    IF(
      (TRIM(UPPER(CUT_LIST!$F$6:$F$1000))="YES")*(N(CUT_LIST!$G$6:$G$1000)&gt;0),
      ROW(CUT_LIST!$F$6:$F$1000)-ROW(CUT_LIST!$F$6)+1
    ),
    ROWS($F$7:F1760)
  ),
"")</f>
        <v/>
      </c>
    </row>
    <row r="1761" spans="1:6">
      <c r="A1761" t="str" cm="1">
        <f t="array" ref="A1761">IF($F1761="","",INDEX(CUT_LIST!$A$6:$A$1000,$F1761))</f>
        <v/>
      </c>
      <c r="B1761" t="str" cm="1">
        <f t="array" ref="B1761">IF($F1761="","",INDEX(CUT_LIST!$B$6:$B$1000,$F1761))</f>
        <v/>
      </c>
      <c r="C1761" t="str" cm="1">
        <f t="array" ref="C1761">IF($F1761="","",INDEX(CUT_LIST!$C$6:$C$1000,$F1761))</f>
        <v/>
      </c>
      <c r="D1761" t="str">
        <f>IF($F1761="","",
  MIN(
    INDEX(CUT_LIST!$D$6:$D$1000,$F1761),
    N(INDEX(CUT_LIST!$G$6:$G$1000,$F1761))
  )
)</f>
        <v/>
      </c>
      <c r="E1761" t="str" cm="1">
        <f t="array" ref="E1761">IF($F1761="","",INDEX(CUT_LIST!$H$6:$H$1000,$F1761))</f>
        <v/>
      </c>
      <c r="F1761" t="str" cm="1">
        <f t="array" ref="F1761">IFERROR(
  SMALL(
    IF(
      (TRIM(UPPER(CUT_LIST!$F$6:$F$1000))="YES")*(N(CUT_LIST!$G$6:$G$1000)&gt;0),
      ROW(CUT_LIST!$F$6:$F$1000)-ROW(CUT_LIST!$F$6)+1
    ),
    ROWS($F$7:F1761)
  ),
"")</f>
        <v/>
      </c>
    </row>
    <row r="1762" spans="1:6">
      <c r="A1762" t="str" cm="1">
        <f t="array" ref="A1762">IF($F1762="","",INDEX(CUT_LIST!$A$6:$A$1000,$F1762))</f>
        <v/>
      </c>
      <c r="B1762" t="str" cm="1">
        <f t="array" ref="B1762">IF($F1762="","",INDEX(CUT_LIST!$B$6:$B$1000,$F1762))</f>
        <v/>
      </c>
      <c r="C1762" t="str" cm="1">
        <f t="array" ref="C1762">IF($F1762="","",INDEX(CUT_LIST!$C$6:$C$1000,$F1762))</f>
        <v/>
      </c>
      <c r="D1762" t="str">
        <f>IF($F1762="","",
  MIN(
    INDEX(CUT_LIST!$D$6:$D$1000,$F1762),
    N(INDEX(CUT_LIST!$G$6:$G$1000,$F1762))
  )
)</f>
        <v/>
      </c>
      <c r="E1762" t="str" cm="1">
        <f t="array" ref="E1762">IF($F1762="","",INDEX(CUT_LIST!$H$6:$H$1000,$F1762))</f>
        <v/>
      </c>
      <c r="F1762" t="str" cm="1">
        <f t="array" ref="F1762">IFERROR(
  SMALL(
    IF(
      (TRIM(UPPER(CUT_LIST!$F$6:$F$1000))="YES")*(N(CUT_LIST!$G$6:$G$1000)&gt;0),
      ROW(CUT_LIST!$F$6:$F$1000)-ROW(CUT_LIST!$F$6)+1
    ),
    ROWS($F$7:F1762)
  ),
"")</f>
        <v/>
      </c>
    </row>
    <row r="1763" spans="1:6">
      <c r="A1763" t="str" cm="1">
        <f t="array" ref="A1763">IF($F1763="","",INDEX(CUT_LIST!$A$6:$A$1000,$F1763))</f>
        <v/>
      </c>
      <c r="B1763" t="str" cm="1">
        <f t="array" ref="B1763">IF($F1763="","",INDEX(CUT_LIST!$B$6:$B$1000,$F1763))</f>
        <v/>
      </c>
      <c r="C1763" t="str" cm="1">
        <f t="array" ref="C1763">IF($F1763="","",INDEX(CUT_LIST!$C$6:$C$1000,$F1763))</f>
        <v/>
      </c>
      <c r="D1763" t="str">
        <f>IF($F1763="","",
  MIN(
    INDEX(CUT_LIST!$D$6:$D$1000,$F1763),
    N(INDEX(CUT_LIST!$G$6:$G$1000,$F1763))
  )
)</f>
        <v/>
      </c>
      <c r="E1763" t="str" cm="1">
        <f t="array" ref="E1763">IF($F1763="","",INDEX(CUT_LIST!$H$6:$H$1000,$F1763))</f>
        <v/>
      </c>
      <c r="F1763" t="str" cm="1">
        <f t="array" ref="F1763">IFERROR(
  SMALL(
    IF(
      (TRIM(UPPER(CUT_LIST!$F$6:$F$1000))="YES")*(N(CUT_LIST!$G$6:$G$1000)&gt;0),
      ROW(CUT_LIST!$F$6:$F$1000)-ROW(CUT_LIST!$F$6)+1
    ),
    ROWS($F$7:F1763)
  ),
"")</f>
        <v/>
      </c>
    </row>
    <row r="1764" spans="1:6">
      <c r="A1764" t="str" cm="1">
        <f t="array" ref="A1764">IF($F1764="","",INDEX(CUT_LIST!$A$6:$A$1000,$F1764))</f>
        <v/>
      </c>
      <c r="B1764" t="str" cm="1">
        <f t="array" ref="B1764">IF($F1764="","",INDEX(CUT_LIST!$B$6:$B$1000,$F1764))</f>
        <v/>
      </c>
      <c r="C1764" t="str" cm="1">
        <f t="array" ref="C1764">IF($F1764="","",INDEX(CUT_LIST!$C$6:$C$1000,$F1764))</f>
        <v/>
      </c>
      <c r="D1764" t="str">
        <f>IF($F1764="","",
  MIN(
    INDEX(CUT_LIST!$D$6:$D$1000,$F1764),
    N(INDEX(CUT_LIST!$G$6:$G$1000,$F1764))
  )
)</f>
        <v/>
      </c>
      <c r="E1764" t="str" cm="1">
        <f t="array" ref="E1764">IF($F1764="","",INDEX(CUT_LIST!$H$6:$H$1000,$F1764))</f>
        <v/>
      </c>
      <c r="F1764" t="str" cm="1">
        <f t="array" ref="F1764">IFERROR(
  SMALL(
    IF(
      (TRIM(UPPER(CUT_LIST!$F$6:$F$1000))="YES")*(N(CUT_LIST!$G$6:$G$1000)&gt;0),
      ROW(CUT_LIST!$F$6:$F$1000)-ROW(CUT_LIST!$F$6)+1
    ),
    ROWS($F$7:F1764)
  ),
"")</f>
        <v/>
      </c>
    </row>
    <row r="1765" spans="1:6">
      <c r="A1765" t="str" cm="1">
        <f t="array" ref="A1765">IF($F1765="","",INDEX(CUT_LIST!$A$6:$A$1000,$F1765))</f>
        <v/>
      </c>
      <c r="B1765" t="str" cm="1">
        <f t="array" ref="B1765">IF($F1765="","",INDEX(CUT_LIST!$B$6:$B$1000,$F1765))</f>
        <v/>
      </c>
      <c r="C1765" t="str" cm="1">
        <f t="array" ref="C1765">IF($F1765="","",INDEX(CUT_LIST!$C$6:$C$1000,$F1765))</f>
        <v/>
      </c>
      <c r="D1765" t="str">
        <f>IF($F1765="","",
  MIN(
    INDEX(CUT_LIST!$D$6:$D$1000,$F1765),
    N(INDEX(CUT_LIST!$G$6:$G$1000,$F1765))
  )
)</f>
        <v/>
      </c>
      <c r="E1765" t="str" cm="1">
        <f t="array" ref="E1765">IF($F1765="","",INDEX(CUT_LIST!$H$6:$H$1000,$F1765))</f>
        <v/>
      </c>
      <c r="F1765" t="str" cm="1">
        <f t="array" ref="F1765">IFERROR(
  SMALL(
    IF(
      (TRIM(UPPER(CUT_LIST!$F$6:$F$1000))="YES")*(N(CUT_LIST!$G$6:$G$1000)&gt;0),
      ROW(CUT_LIST!$F$6:$F$1000)-ROW(CUT_LIST!$F$6)+1
    ),
    ROWS($F$7:F1765)
  ),
"")</f>
        <v/>
      </c>
    </row>
    <row r="1766" spans="1:6">
      <c r="A1766" t="str" cm="1">
        <f t="array" ref="A1766">IF($F1766="","",INDEX(CUT_LIST!$A$6:$A$1000,$F1766))</f>
        <v/>
      </c>
      <c r="B1766" t="str" cm="1">
        <f t="array" ref="B1766">IF($F1766="","",INDEX(CUT_LIST!$B$6:$B$1000,$F1766))</f>
        <v/>
      </c>
      <c r="C1766" t="str" cm="1">
        <f t="array" ref="C1766">IF($F1766="","",INDEX(CUT_LIST!$C$6:$C$1000,$F1766))</f>
        <v/>
      </c>
      <c r="D1766" t="str">
        <f>IF($F1766="","",
  MIN(
    INDEX(CUT_LIST!$D$6:$D$1000,$F1766),
    N(INDEX(CUT_LIST!$G$6:$G$1000,$F1766))
  )
)</f>
        <v/>
      </c>
      <c r="E1766" t="str" cm="1">
        <f t="array" ref="E1766">IF($F1766="","",INDEX(CUT_LIST!$H$6:$H$1000,$F1766))</f>
        <v/>
      </c>
      <c r="F1766" t="str" cm="1">
        <f t="array" ref="F1766">IFERROR(
  SMALL(
    IF(
      (TRIM(UPPER(CUT_LIST!$F$6:$F$1000))="YES")*(N(CUT_LIST!$G$6:$G$1000)&gt;0),
      ROW(CUT_LIST!$F$6:$F$1000)-ROW(CUT_LIST!$F$6)+1
    ),
    ROWS($F$7:F1766)
  ),
"")</f>
        <v/>
      </c>
    </row>
    <row r="1767" spans="1:6">
      <c r="A1767" t="str" cm="1">
        <f t="array" ref="A1767">IF($F1767="","",INDEX(CUT_LIST!$A$6:$A$1000,$F1767))</f>
        <v/>
      </c>
      <c r="B1767" t="str" cm="1">
        <f t="array" ref="B1767">IF($F1767="","",INDEX(CUT_LIST!$B$6:$B$1000,$F1767))</f>
        <v/>
      </c>
      <c r="C1767" t="str" cm="1">
        <f t="array" ref="C1767">IF($F1767="","",INDEX(CUT_LIST!$C$6:$C$1000,$F1767))</f>
        <v/>
      </c>
      <c r="D1767" t="str">
        <f>IF($F1767="","",
  MIN(
    INDEX(CUT_LIST!$D$6:$D$1000,$F1767),
    N(INDEX(CUT_LIST!$G$6:$G$1000,$F1767))
  )
)</f>
        <v/>
      </c>
      <c r="E1767" t="str" cm="1">
        <f t="array" ref="E1767">IF($F1767="","",INDEX(CUT_LIST!$H$6:$H$1000,$F1767))</f>
        <v/>
      </c>
      <c r="F1767" t="str" cm="1">
        <f t="array" ref="F1767">IFERROR(
  SMALL(
    IF(
      (TRIM(UPPER(CUT_LIST!$F$6:$F$1000))="YES")*(N(CUT_LIST!$G$6:$G$1000)&gt;0),
      ROW(CUT_LIST!$F$6:$F$1000)-ROW(CUT_LIST!$F$6)+1
    ),
    ROWS($F$7:F1767)
  ),
"")</f>
        <v/>
      </c>
    </row>
    <row r="1768" spans="1:6">
      <c r="A1768" t="str" cm="1">
        <f t="array" ref="A1768">IF($F1768="","",INDEX(CUT_LIST!$A$6:$A$1000,$F1768))</f>
        <v/>
      </c>
      <c r="B1768" t="str" cm="1">
        <f t="array" ref="B1768">IF($F1768="","",INDEX(CUT_LIST!$B$6:$B$1000,$F1768))</f>
        <v/>
      </c>
      <c r="C1768" t="str" cm="1">
        <f t="array" ref="C1768">IF($F1768="","",INDEX(CUT_LIST!$C$6:$C$1000,$F1768))</f>
        <v/>
      </c>
      <c r="D1768" t="str">
        <f>IF($F1768="","",
  MIN(
    INDEX(CUT_LIST!$D$6:$D$1000,$F1768),
    N(INDEX(CUT_LIST!$G$6:$G$1000,$F1768))
  )
)</f>
        <v/>
      </c>
      <c r="E1768" t="str" cm="1">
        <f t="array" ref="E1768">IF($F1768="","",INDEX(CUT_LIST!$H$6:$H$1000,$F1768))</f>
        <v/>
      </c>
      <c r="F1768" t="str" cm="1">
        <f t="array" ref="F1768">IFERROR(
  SMALL(
    IF(
      (TRIM(UPPER(CUT_LIST!$F$6:$F$1000))="YES")*(N(CUT_LIST!$G$6:$G$1000)&gt;0),
      ROW(CUT_LIST!$F$6:$F$1000)-ROW(CUT_LIST!$F$6)+1
    ),
    ROWS($F$7:F1768)
  ),
"")</f>
        <v/>
      </c>
    </row>
    <row r="1769" spans="1:6">
      <c r="A1769" t="str" cm="1">
        <f t="array" ref="A1769">IF($F1769="","",INDEX(CUT_LIST!$A$6:$A$1000,$F1769))</f>
        <v/>
      </c>
      <c r="B1769" t="str" cm="1">
        <f t="array" ref="B1769">IF($F1769="","",INDEX(CUT_LIST!$B$6:$B$1000,$F1769))</f>
        <v/>
      </c>
      <c r="C1769" t="str" cm="1">
        <f t="array" ref="C1769">IF($F1769="","",INDEX(CUT_LIST!$C$6:$C$1000,$F1769))</f>
        <v/>
      </c>
      <c r="D1769" t="str">
        <f>IF($F1769="","",
  MIN(
    INDEX(CUT_LIST!$D$6:$D$1000,$F1769),
    N(INDEX(CUT_LIST!$G$6:$G$1000,$F1769))
  )
)</f>
        <v/>
      </c>
      <c r="E1769" t="str" cm="1">
        <f t="array" ref="E1769">IF($F1769="","",INDEX(CUT_LIST!$H$6:$H$1000,$F1769))</f>
        <v/>
      </c>
      <c r="F1769" t="str" cm="1">
        <f t="array" ref="F1769">IFERROR(
  SMALL(
    IF(
      (TRIM(UPPER(CUT_LIST!$F$6:$F$1000))="YES")*(N(CUT_LIST!$G$6:$G$1000)&gt;0),
      ROW(CUT_LIST!$F$6:$F$1000)-ROW(CUT_LIST!$F$6)+1
    ),
    ROWS($F$7:F1769)
  ),
"")</f>
        <v/>
      </c>
    </row>
    <row r="1770" spans="1:6">
      <c r="A1770" t="str" cm="1">
        <f t="array" ref="A1770">IF($F1770="","",INDEX(CUT_LIST!$A$6:$A$1000,$F1770))</f>
        <v/>
      </c>
      <c r="B1770" t="str" cm="1">
        <f t="array" ref="B1770">IF($F1770="","",INDEX(CUT_LIST!$B$6:$B$1000,$F1770))</f>
        <v/>
      </c>
      <c r="C1770" t="str" cm="1">
        <f t="array" ref="C1770">IF($F1770="","",INDEX(CUT_LIST!$C$6:$C$1000,$F1770))</f>
        <v/>
      </c>
      <c r="D1770" t="str">
        <f>IF($F1770="","",
  MIN(
    INDEX(CUT_LIST!$D$6:$D$1000,$F1770),
    N(INDEX(CUT_LIST!$G$6:$G$1000,$F1770))
  )
)</f>
        <v/>
      </c>
      <c r="E1770" t="str" cm="1">
        <f t="array" ref="E1770">IF($F1770="","",INDEX(CUT_LIST!$H$6:$H$1000,$F1770))</f>
        <v/>
      </c>
      <c r="F1770" t="str" cm="1">
        <f t="array" ref="F1770">IFERROR(
  SMALL(
    IF(
      (TRIM(UPPER(CUT_LIST!$F$6:$F$1000))="YES")*(N(CUT_LIST!$G$6:$G$1000)&gt;0),
      ROW(CUT_LIST!$F$6:$F$1000)-ROW(CUT_LIST!$F$6)+1
    ),
    ROWS($F$7:F1770)
  ),
"")</f>
        <v/>
      </c>
    </row>
    <row r="1771" spans="1:6">
      <c r="A1771" t="str" cm="1">
        <f t="array" ref="A1771">IF($F1771="","",INDEX(CUT_LIST!$A$6:$A$1000,$F1771))</f>
        <v/>
      </c>
      <c r="B1771" t="str" cm="1">
        <f t="array" ref="B1771">IF($F1771="","",INDEX(CUT_LIST!$B$6:$B$1000,$F1771))</f>
        <v/>
      </c>
      <c r="C1771" t="str" cm="1">
        <f t="array" ref="C1771">IF($F1771="","",INDEX(CUT_LIST!$C$6:$C$1000,$F1771))</f>
        <v/>
      </c>
      <c r="D1771" t="str">
        <f>IF($F1771="","",
  MIN(
    INDEX(CUT_LIST!$D$6:$D$1000,$F1771),
    N(INDEX(CUT_LIST!$G$6:$G$1000,$F1771))
  )
)</f>
        <v/>
      </c>
      <c r="E1771" t="str" cm="1">
        <f t="array" ref="E1771">IF($F1771="","",INDEX(CUT_LIST!$H$6:$H$1000,$F1771))</f>
        <v/>
      </c>
      <c r="F1771" t="str" cm="1">
        <f t="array" ref="F1771">IFERROR(
  SMALL(
    IF(
      (TRIM(UPPER(CUT_LIST!$F$6:$F$1000))="YES")*(N(CUT_LIST!$G$6:$G$1000)&gt;0),
      ROW(CUT_LIST!$F$6:$F$1000)-ROW(CUT_LIST!$F$6)+1
    ),
    ROWS($F$7:F1771)
  ),
"")</f>
        <v/>
      </c>
    </row>
    <row r="1772" spans="1:6">
      <c r="A1772" t="str" cm="1">
        <f t="array" ref="A1772">IF($F1772="","",INDEX(CUT_LIST!$A$6:$A$1000,$F1772))</f>
        <v/>
      </c>
      <c r="B1772" t="str" cm="1">
        <f t="array" ref="B1772">IF($F1772="","",INDEX(CUT_LIST!$B$6:$B$1000,$F1772))</f>
        <v/>
      </c>
      <c r="C1772" t="str" cm="1">
        <f t="array" ref="C1772">IF($F1772="","",INDEX(CUT_LIST!$C$6:$C$1000,$F1772))</f>
        <v/>
      </c>
      <c r="D1772" t="str">
        <f>IF($F1772="","",
  MIN(
    INDEX(CUT_LIST!$D$6:$D$1000,$F1772),
    N(INDEX(CUT_LIST!$G$6:$G$1000,$F1772))
  )
)</f>
        <v/>
      </c>
      <c r="E1772" t="str" cm="1">
        <f t="array" ref="E1772">IF($F1772="","",INDEX(CUT_LIST!$H$6:$H$1000,$F1772))</f>
        <v/>
      </c>
      <c r="F1772" t="str" cm="1">
        <f t="array" ref="F1772">IFERROR(
  SMALL(
    IF(
      (TRIM(UPPER(CUT_LIST!$F$6:$F$1000))="YES")*(N(CUT_LIST!$G$6:$G$1000)&gt;0),
      ROW(CUT_LIST!$F$6:$F$1000)-ROW(CUT_LIST!$F$6)+1
    ),
    ROWS($F$7:F1772)
  ),
"")</f>
        <v/>
      </c>
    </row>
    <row r="1773" spans="1:6">
      <c r="A1773" t="str" cm="1">
        <f t="array" ref="A1773">IF($F1773="","",INDEX(CUT_LIST!$A$6:$A$1000,$F1773))</f>
        <v/>
      </c>
      <c r="B1773" t="str" cm="1">
        <f t="array" ref="B1773">IF($F1773="","",INDEX(CUT_LIST!$B$6:$B$1000,$F1773))</f>
        <v/>
      </c>
      <c r="C1773" t="str" cm="1">
        <f t="array" ref="C1773">IF($F1773="","",INDEX(CUT_LIST!$C$6:$C$1000,$F1773))</f>
        <v/>
      </c>
      <c r="D1773" t="str">
        <f>IF($F1773="","",
  MIN(
    INDEX(CUT_LIST!$D$6:$D$1000,$F1773),
    N(INDEX(CUT_LIST!$G$6:$G$1000,$F1773))
  )
)</f>
        <v/>
      </c>
      <c r="E1773" t="str" cm="1">
        <f t="array" ref="E1773">IF($F1773="","",INDEX(CUT_LIST!$H$6:$H$1000,$F1773))</f>
        <v/>
      </c>
      <c r="F1773" t="str" cm="1">
        <f t="array" ref="F1773">IFERROR(
  SMALL(
    IF(
      (TRIM(UPPER(CUT_LIST!$F$6:$F$1000))="YES")*(N(CUT_LIST!$G$6:$G$1000)&gt;0),
      ROW(CUT_LIST!$F$6:$F$1000)-ROW(CUT_LIST!$F$6)+1
    ),
    ROWS($F$7:F1773)
  ),
"")</f>
        <v/>
      </c>
    </row>
    <row r="1774" spans="1:6">
      <c r="A1774" t="str" cm="1">
        <f t="array" ref="A1774">IF($F1774="","",INDEX(CUT_LIST!$A$6:$A$1000,$F1774))</f>
        <v/>
      </c>
      <c r="B1774" t="str" cm="1">
        <f t="array" ref="B1774">IF($F1774="","",INDEX(CUT_LIST!$B$6:$B$1000,$F1774))</f>
        <v/>
      </c>
      <c r="C1774" t="str" cm="1">
        <f t="array" ref="C1774">IF($F1774="","",INDEX(CUT_LIST!$C$6:$C$1000,$F1774))</f>
        <v/>
      </c>
      <c r="D1774" t="str">
        <f>IF($F1774="","",
  MIN(
    INDEX(CUT_LIST!$D$6:$D$1000,$F1774),
    N(INDEX(CUT_LIST!$G$6:$G$1000,$F1774))
  )
)</f>
        <v/>
      </c>
      <c r="E1774" t="str" cm="1">
        <f t="array" ref="E1774">IF($F1774="","",INDEX(CUT_LIST!$H$6:$H$1000,$F1774))</f>
        <v/>
      </c>
      <c r="F1774" t="str" cm="1">
        <f t="array" ref="F1774">IFERROR(
  SMALL(
    IF(
      (TRIM(UPPER(CUT_LIST!$F$6:$F$1000))="YES")*(N(CUT_LIST!$G$6:$G$1000)&gt;0),
      ROW(CUT_LIST!$F$6:$F$1000)-ROW(CUT_LIST!$F$6)+1
    ),
    ROWS($F$7:F1774)
  ),
"")</f>
        <v/>
      </c>
    </row>
    <row r="1775" spans="1:6">
      <c r="A1775" t="str" cm="1">
        <f t="array" ref="A1775">IF($F1775="","",INDEX(CUT_LIST!$A$6:$A$1000,$F1775))</f>
        <v/>
      </c>
      <c r="B1775" t="str" cm="1">
        <f t="array" ref="B1775">IF($F1775="","",INDEX(CUT_LIST!$B$6:$B$1000,$F1775))</f>
        <v/>
      </c>
      <c r="C1775" t="str" cm="1">
        <f t="array" ref="C1775">IF($F1775="","",INDEX(CUT_LIST!$C$6:$C$1000,$F1775))</f>
        <v/>
      </c>
      <c r="D1775" t="str">
        <f>IF($F1775="","",
  MIN(
    INDEX(CUT_LIST!$D$6:$D$1000,$F1775),
    N(INDEX(CUT_LIST!$G$6:$G$1000,$F1775))
  )
)</f>
        <v/>
      </c>
      <c r="E1775" t="str" cm="1">
        <f t="array" ref="E1775">IF($F1775="","",INDEX(CUT_LIST!$H$6:$H$1000,$F1775))</f>
        <v/>
      </c>
      <c r="F1775" t="str" cm="1">
        <f t="array" ref="F1775">IFERROR(
  SMALL(
    IF(
      (TRIM(UPPER(CUT_LIST!$F$6:$F$1000))="YES")*(N(CUT_LIST!$G$6:$G$1000)&gt;0),
      ROW(CUT_LIST!$F$6:$F$1000)-ROW(CUT_LIST!$F$6)+1
    ),
    ROWS($F$7:F1775)
  ),
"")</f>
        <v/>
      </c>
    </row>
    <row r="1776" spans="1:6">
      <c r="A1776" t="str" cm="1">
        <f t="array" ref="A1776">IF($F1776="","",INDEX(CUT_LIST!$A$6:$A$1000,$F1776))</f>
        <v/>
      </c>
      <c r="B1776" t="str" cm="1">
        <f t="array" ref="B1776">IF($F1776="","",INDEX(CUT_LIST!$B$6:$B$1000,$F1776))</f>
        <v/>
      </c>
      <c r="C1776" t="str" cm="1">
        <f t="array" ref="C1776">IF($F1776="","",INDEX(CUT_LIST!$C$6:$C$1000,$F1776))</f>
        <v/>
      </c>
      <c r="D1776" t="str">
        <f>IF($F1776="","",
  MIN(
    INDEX(CUT_LIST!$D$6:$D$1000,$F1776),
    N(INDEX(CUT_LIST!$G$6:$G$1000,$F1776))
  )
)</f>
        <v/>
      </c>
      <c r="E1776" t="str" cm="1">
        <f t="array" ref="E1776">IF($F1776="","",INDEX(CUT_LIST!$H$6:$H$1000,$F1776))</f>
        <v/>
      </c>
      <c r="F1776" t="str" cm="1">
        <f t="array" ref="F1776">IFERROR(
  SMALL(
    IF(
      (TRIM(UPPER(CUT_LIST!$F$6:$F$1000))="YES")*(N(CUT_LIST!$G$6:$G$1000)&gt;0),
      ROW(CUT_LIST!$F$6:$F$1000)-ROW(CUT_LIST!$F$6)+1
    ),
    ROWS($F$7:F1776)
  ),
"")</f>
        <v/>
      </c>
    </row>
    <row r="1777" spans="1:6">
      <c r="A1777" t="str" cm="1">
        <f t="array" ref="A1777">IF($F1777="","",INDEX(CUT_LIST!$A$6:$A$1000,$F1777))</f>
        <v/>
      </c>
      <c r="B1777" t="str" cm="1">
        <f t="array" ref="B1777">IF($F1777="","",INDEX(CUT_LIST!$B$6:$B$1000,$F1777))</f>
        <v/>
      </c>
      <c r="C1777" t="str" cm="1">
        <f t="array" ref="C1777">IF($F1777="","",INDEX(CUT_LIST!$C$6:$C$1000,$F1777))</f>
        <v/>
      </c>
      <c r="D1777" t="str">
        <f>IF($F1777="","",
  MIN(
    INDEX(CUT_LIST!$D$6:$D$1000,$F1777),
    N(INDEX(CUT_LIST!$G$6:$G$1000,$F1777))
  )
)</f>
        <v/>
      </c>
      <c r="E1777" t="str" cm="1">
        <f t="array" ref="E1777">IF($F1777="","",INDEX(CUT_LIST!$H$6:$H$1000,$F1777))</f>
        <v/>
      </c>
      <c r="F1777" t="str" cm="1">
        <f t="array" ref="F1777">IFERROR(
  SMALL(
    IF(
      (TRIM(UPPER(CUT_LIST!$F$6:$F$1000))="YES")*(N(CUT_LIST!$G$6:$G$1000)&gt;0),
      ROW(CUT_LIST!$F$6:$F$1000)-ROW(CUT_LIST!$F$6)+1
    ),
    ROWS($F$7:F1777)
  ),
"")</f>
        <v/>
      </c>
    </row>
    <row r="1778" spans="1:6">
      <c r="A1778" t="str" cm="1">
        <f t="array" ref="A1778">IF($F1778="","",INDEX(CUT_LIST!$A$6:$A$1000,$F1778))</f>
        <v/>
      </c>
      <c r="B1778" t="str" cm="1">
        <f t="array" ref="B1778">IF($F1778="","",INDEX(CUT_LIST!$B$6:$B$1000,$F1778))</f>
        <v/>
      </c>
      <c r="C1778" t="str" cm="1">
        <f t="array" ref="C1778">IF($F1778="","",INDEX(CUT_LIST!$C$6:$C$1000,$F1778))</f>
        <v/>
      </c>
      <c r="D1778" t="str">
        <f>IF($F1778="","",
  MIN(
    INDEX(CUT_LIST!$D$6:$D$1000,$F1778),
    N(INDEX(CUT_LIST!$G$6:$G$1000,$F1778))
  )
)</f>
        <v/>
      </c>
      <c r="E1778" t="str" cm="1">
        <f t="array" ref="E1778">IF($F1778="","",INDEX(CUT_LIST!$H$6:$H$1000,$F1778))</f>
        <v/>
      </c>
      <c r="F1778" t="str" cm="1">
        <f t="array" ref="F1778">IFERROR(
  SMALL(
    IF(
      (TRIM(UPPER(CUT_LIST!$F$6:$F$1000))="YES")*(N(CUT_LIST!$G$6:$G$1000)&gt;0),
      ROW(CUT_LIST!$F$6:$F$1000)-ROW(CUT_LIST!$F$6)+1
    ),
    ROWS($F$7:F1778)
  ),
"")</f>
        <v/>
      </c>
    </row>
    <row r="1779" spans="1:6">
      <c r="A1779" t="str" cm="1">
        <f t="array" ref="A1779">IF($F1779="","",INDEX(CUT_LIST!$A$6:$A$1000,$F1779))</f>
        <v/>
      </c>
      <c r="B1779" t="str" cm="1">
        <f t="array" ref="B1779">IF($F1779="","",INDEX(CUT_LIST!$B$6:$B$1000,$F1779))</f>
        <v/>
      </c>
      <c r="C1779" t="str" cm="1">
        <f t="array" ref="C1779">IF($F1779="","",INDEX(CUT_LIST!$C$6:$C$1000,$F1779))</f>
        <v/>
      </c>
      <c r="D1779" t="str">
        <f>IF($F1779="","",
  MIN(
    INDEX(CUT_LIST!$D$6:$D$1000,$F1779),
    N(INDEX(CUT_LIST!$G$6:$G$1000,$F1779))
  )
)</f>
        <v/>
      </c>
      <c r="E1779" t="str" cm="1">
        <f t="array" ref="E1779">IF($F1779="","",INDEX(CUT_LIST!$H$6:$H$1000,$F1779))</f>
        <v/>
      </c>
      <c r="F1779" t="str" cm="1">
        <f t="array" ref="F1779">IFERROR(
  SMALL(
    IF(
      (TRIM(UPPER(CUT_LIST!$F$6:$F$1000))="YES")*(N(CUT_LIST!$G$6:$G$1000)&gt;0),
      ROW(CUT_LIST!$F$6:$F$1000)-ROW(CUT_LIST!$F$6)+1
    ),
    ROWS($F$7:F1779)
  ),
"")</f>
        <v/>
      </c>
    </row>
    <row r="1780" spans="1:6">
      <c r="A1780" t="str" cm="1">
        <f t="array" ref="A1780">IF($F1780="","",INDEX(CUT_LIST!$A$6:$A$1000,$F1780))</f>
        <v/>
      </c>
      <c r="B1780" t="str" cm="1">
        <f t="array" ref="B1780">IF($F1780="","",INDEX(CUT_LIST!$B$6:$B$1000,$F1780))</f>
        <v/>
      </c>
      <c r="C1780" t="str" cm="1">
        <f t="array" ref="C1780">IF($F1780="","",INDEX(CUT_LIST!$C$6:$C$1000,$F1780))</f>
        <v/>
      </c>
      <c r="D1780" t="str">
        <f>IF($F1780="","",
  MIN(
    INDEX(CUT_LIST!$D$6:$D$1000,$F1780),
    N(INDEX(CUT_LIST!$G$6:$G$1000,$F1780))
  )
)</f>
        <v/>
      </c>
      <c r="E1780" t="str" cm="1">
        <f t="array" ref="E1780">IF($F1780="","",INDEX(CUT_LIST!$H$6:$H$1000,$F1780))</f>
        <v/>
      </c>
      <c r="F1780" t="str" cm="1">
        <f t="array" ref="F1780">IFERROR(
  SMALL(
    IF(
      (TRIM(UPPER(CUT_LIST!$F$6:$F$1000))="YES")*(N(CUT_LIST!$G$6:$G$1000)&gt;0),
      ROW(CUT_LIST!$F$6:$F$1000)-ROW(CUT_LIST!$F$6)+1
    ),
    ROWS($F$7:F1780)
  ),
"")</f>
        <v/>
      </c>
    </row>
    <row r="1781" spans="1:6">
      <c r="A1781" t="str" cm="1">
        <f t="array" ref="A1781">IF($F1781="","",INDEX(CUT_LIST!$A$6:$A$1000,$F1781))</f>
        <v/>
      </c>
      <c r="B1781" t="str" cm="1">
        <f t="array" ref="B1781">IF($F1781="","",INDEX(CUT_LIST!$B$6:$B$1000,$F1781))</f>
        <v/>
      </c>
      <c r="C1781" t="str" cm="1">
        <f t="array" ref="C1781">IF($F1781="","",INDEX(CUT_LIST!$C$6:$C$1000,$F1781))</f>
        <v/>
      </c>
      <c r="D1781" t="str">
        <f>IF($F1781="","",
  MIN(
    INDEX(CUT_LIST!$D$6:$D$1000,$F1781),
    N(INDEX(CUT_LIST!$G$6:$G$1000,$F1781))
  )
)</f>
        <v/>
      </c>
      <c r="E1781" t="str" cm="1">
        <f t="array" ref="E1781">IF($F1781="","",INDEX(CUT_LIST!$H$6:$H$1000,$F1781))</f>
        <v/>
      </c>
      <c r="F1781" t="str" cm="1">
        <f t="array" ref="F1781">IFERROR(
  SMALL(
    IF(
      (TRIM(UPPER(CUT_LIST!$F$6:$F$1000))="YES")*(N(CUT_LIST!$G$6:$G$1000)&gt;0),
      ROW(CUT_LIST!$F$6:$F$1000)-ROW(CUT_LIST!$F$6)+1
    ),
    ROWS($F$7:F1781)
  ),
"")</f>
        <v/>
      </c>
    </row>
    <row r="1782" spans="1:6">
      <c r="A1782" t="str" cm="1">
        <f t="array" ref="A1782">IF($F1782="","",INDEX(CUT_LIST!$A$6:$A$1000,$F1782))</f>
        <v/>
      </c>
      <c r="B1782" t="str" cm="1">
        <f t="array" ref="B1782">IF($F1782="","",INDEX(CUT_LIST!$B$6:$B$1000,$F1782))</f>
        <v/>
      </c>
      <c r="C1782" t="str" cm="1">
        <f t="array" ref="C1782">IF($F1782="","",INDEX(CUT_LIST!$C$6:$C$1000,$F1782))</f>
        <v/>
      </c>
      <c r="D1782" t="str">
        <f>IF($F1782="","",
  MIN(
    INDEX(CUT_LIST!$D$6:$D$1000,$F1782),
    N(INDEX(CUT_LIST!$G$6:$G$1000,$F1782))
  )
)</f>
        <v/>
      </c>
      <c r="E1782" t="str" cm="1">
        <f t="array" ref="E1782">IF($F1782="","",INDEX(CUT_LIST!$H$6:$H$1000,$F1782))</f>
        <v/>
      </c>
      <c r="F1782" t="str" cm="1">
        <f t="array" ref="F1782">IFERROR(
  SMALL(
    IF(
      (TRIM(UPPER(CUT_LIST!$F$6:$F$1000))="YES")*(N(CUT_LIST!$G$6:$G$1000)&gt;0),
      ROW(CUT_LIST!$F$6:$F$1000)-ROW(CUT_LIST!$F$6)+1
    ),
    ROWS($F$7:F1782)
  ),
"")</f>
        <v/>
      </c>
    </row>
    <row r="1783" spans="1:6">
      <c r="A1783" t="str" cm="1">
        <f t="array" ref="A1783">IF($F1783="","",INDEX(CUT_LIST!$A$6:$A$1000,$F1783))</f>
        <v/>
      </c>
      <c r="B1783" t="str" cm="1">
        <f t="array" ref="B1783">IF($F1783="","",INDEX(CUT_LIST!$B$6:$B$1000,$F1783))</f>
        <v/>
      </c>
      <c r="C1783" t="str" cm="1">
        <f t="array" ref="C1783">IF($F1783="","",INDEX(CUT_LIST!$C$6:$C$1000,$F1783))</f>
        <v/>
      </c>
      <c r="D1783" t="str">
        <f>IF($F1783="","",
  MIN(
    INDEX(CUT_LIST!$D$6:$D$1000,$F1783),
    N(INDEX(CUT_LIST!$G$6:$G$1000,$F1783))
  )
)</f>
        <v/>
      </c>
      <c r="E1783" t="str" cm="1">
        <f t="array" ref="E1783">IF($F1783="","",INDEX(CUT_LIST!$H$6:$H$1000,$F1783))</f>
        <v/>
      </c>
      <c r="F1783" t="str" cm="1">
        <f t="array" ref="F1783">IFERROR(
  SMALL(
    IF(
      (TRIM(UPPER(CUT_LIST!$F$6:$F$1000))="YES")*(N(CUT_LIST!$G$6:$G$1000)&gt;0),
      ROW(CUT_LIST!$F$6:$F$1000)-ROW(CUT_LIST!$F$6)+1
    ),
    ROWS($F$7:F1783)
  ),
"")</f>
        <v/>
      </c>
    </row>
    <row r="1784" spans="1:6">
      <c r="A1784" t="str" cm="1">
        <f t="array" ref="A1784">IF($F1784="","",INDEX(CUT_LIST!$A$6:$A$1000,$F1784))</f>
        <v/>
      </c>
      <c r="B1784" t="str" cm="1">
        <f t="array" ref="B1784">IF($F1784="","",INDEX(CUT_LIST!$B$6:$B$1000,$F1784))</f>
        <v/>
      </c>
      <c r="C1784" t="str" cm="1">
        <f t="array" ref="C1784">IF($F1784="","",INDEX(CUT_LIST!$C$6:$C$1000,$F1784))</f>
        <v/>
      </c>
      <c r="D1784" t="str">
        <f>IF($F1784="","",
  MIN(
    INDEX(CUT_LIST!$D$6:$D$1000,$F1784),
    N(INDEX(CUT_LIST!$G$6:$G$1000,$F1784))
  )
)</f>
        <v/>
      </c>
      <c r="E1784" t="str" cm="1">
        <f t="array" ref="E1784">IF($F1784="","",INDEX(CUT_LIST!$H$6:$H$1000,$F1784))</f>
        <v/>
      </c>
      <c r="F1784" t="str" cm="1">
        <f t="array" ref="F1784">IFERROR(
  SMALL(
    IF(
      (TRIM(UPPER(CUT_LIST!$F$6:$F$1000))="YES")*(N(CUT_LIST!$G$6:$G$1000)&gt;0),
      ROW(CUT_LIST!$F$6:$F$1000)-ROW(CUT_LIST!$F$6)+1
    ),
    ROWS($F$7:F1784)
  ),
"")</f>
        <v/>
      </c>
    </row>
    <row r="1785" spans="1:6">
      <c r="A1785" t="str" cm="1">
        <f t="array" ref="A1785">IF($F1785="","",INDEX(CUT_LIST!$A$6:$A$1000,$F1785))</f>
        <v/>
      </c>
      <c r="B1785" t="str" cm="1">
        <f t="array" ref="B1785">IF($F1785="","",INDEX(CUT_LIST!$B$6:$B$1000,$F1785))</f>
        <v/>
      </c>
      <c r="C1785" t="str" cm="1">
        <f t="array" ref="C1785">IF($F1785="","",INDEX(CUT_LIST!$C$6:$C$1000,$F1785))</f>
        <v/>
      </c>
      <c r="D1785" t="str">
        <f>IF($F1785="","",
  MIN(
    INDEX(CUT_LIST!$D$6:$D$1000,$F1785),
    N(INDEX(CUT_LIST!$G$6:$G$1000,$F1785))
  )
)</f>
        <v/>
      </c>
      <c r="E1785" t="str" cm="1">
        <f t="array" ref="E1785">IF($F1785="","",INDEX(CUT_LIST!$H$6:$H$1000,$F1785))</f>
        <v/>
      </c>
      <c r="F1785" t="str" cm="1">
        <f t="array" ref="F1785">IFERROR(
  SMALL(
    IF(
      (TRIM(UPPER(CUT_LIST!$F$6:$F$1000))="YES")*(N(CUT_LIST!$G$6:$G$1000)&gt;0),
      ROW(CUT_LIST!$F$6:$F$1000)-ROW(CUT_LIST!$F$6)+1
    ),
    ROWS($F$7:F1785)
  ),
"")</f>
        <v/>
      </c>
    </row>
    <row r="1786" spans="1:6">
      <c r="A1786" t="str" cm="1">
        <f t="array" ref="A1786">IF($F1786="","",INDEX(CUT_LIST!$A$6:$A$1000,$F1786))</f>
        <v/>
      </c>
      <c r="B1786" t="str" cm="1">
        <f t="array" ref="B1786">IF($F1786="","",INDEX(CUT_LIST!$B$6:$B$1000,$F1786))</f>
        <v/>
      </c>
      <c r="C1786" t="str" cm="1">
        <f t="array" ref="C1786">IF($F1786="","",INDEX(CUT_LIST!$C$6:$C$1000,$F1786))</f>
        <v/>
      </c>
      <c r="D1786" t="str">
        <f>IF($F1786="","",
  MIN(
    INDEX(CUT_LIST!$D$6:$D$1000,$F1786),
    N(INDEX(CUT_LIST!$G$6:$G$1000,$F1786))
  )
)</f>
        <v/>
      </c>
      <c r="E1786" t="str" cm="1">
        <f t="array" ref="E1786">IF($F1786="","",INDEX(CUT_LIST!$H$6:$H$1000,$F1786))</f>
        <v/>
      </c>
      <c r="F1786" t="str" cm="1">
        <f t="array" ref="F1786">IFERROR(
  SMALL(
    IF(
      (TRIM(UPPER(CUT_LIST!$F$6:$F$1000))="YES")*(N(CUT_LIST!$G$6:$G$1000)&gt;0),
      ROW(CUT_LIST!$F$6:$F$1000)-ROW(CUT_LIST!$F$6)+1
    ),
    ROWS($F$7:F1786)
  ),
"")</f>
        <v/>
      </c>
    </row>
    <row r="1787" spans="1:6">
      <c r="A1787" t="str" cm="1">
        <f t="array" ref="A1787">IF($F1787="","",INDEX(CUT_LIST!$A$6:$A$1000,$F1787))</f>
        <v/>
      </c>
      <c r="B1787" t="str" cm="1">
        <f t="array" ref="B1787">IF($F1787="","",INDEX(CUT_LIST!$B$6:$B$1000,$F1787))</f>
        <v/>
      </c>
      <c r="C1787" t="str" cm="1">
        <f t="array" ref="C1787">IF($F1787="","",INDEX(CUT_LIST!$C$6:$C$1000,$F1787))</f>
        <v/>
      </c>
      <c r="D1787" t="str">
        <f>IF($F1787="","",
  MIN(
    INDEX(CUT_LIST!$D$6:$D$1000,$F1787),
    N(INDEX(CUT_LIST!$G$6:$G$1000,$F1787))
  )
)</f>
        <v/>
      </c>
      <c r="E1787" t="str" cm="1">
        <f t="array" ref="E1787">IF($F1787="","",INDEX(CUT_LIST!$H$6:$H$1000,$F1787))</f>
        <v/>
      </c>
      <c r="F1787" t="str" cm="1">
        <f t="array" ref="F1787">IFERROR(
  SMALL(
    IF(
      (TRIM(UPPER(CUT_LIST!$F$6:$F$1000))="YES")*(N(CUT_LIST!$G$6:$G$1000)&gt;0),
      ROW(CUT_LIST!$F$6:$F$1000)-ROW(CUT_LIST!$F$6)+1
    ),
    ROWS($F$7:F1787)
  ),
"")</f>
        <v/>
      </c>
    </row>
    <row r="1788" spans="1:6">
      <c r="A1788" t="str" cm="1">
        <f t="array" ref="A1788">IF($F1788="","",INDEX(CUT_LIST!$A$6:$A$1000,$F1788))</f>
        <v/>
      </c>
      <c r="B1788" t="str" cm="1">
        <f t="array" ref="B1788">IF($F1788="","",INDEX(CUT_LIST!$B$6:$B$1000,$F1788))</f>
        <v/>
      </c>
      <c r="C1788" t="str" cm="1">
        <f t="array" ref="C1788">IF($F1788="","",INDEX(CUT_LIST!$C$6:$C$1000,$F1788))</f>
        <v/>
      </c>
      <c r="D1788" t="str">
        <f>IF($F1788="","",
  MIN(
    INDEX(CUT_LIST!$D$6:$D$1000,$F1788),
    N(INDEX(CUT_LIST!$G$6:$G$1000,$F1788))
  )
)</f>
        <v/>
      </c>
      <c r="E1788" t="str" cm="1">
        <f t="array" ref="E1788">IF($F1788="","",INDEX(CUT_LIST!$H$6:$H$1000,$F1788))</f>
        <v/>
      </c>
      <c r="F1788" t="str" cm="1">
        <f t="array" ref="F1788">IFERROR(
  SMALL(
    IF(
      (TRIM(UPPER(CUT_LIST!$F$6:$F$1000))="YES")*(N(CUT_LIST!$G$6:$G$1000)&gt;0),
      ROW(CUT_LIST!$F$6:$F$1000)-ROW(CUT_LIST!$F$6)+1
    ),
    ROWS($F$7:F1788)
  ),
"")</f>
        <v/>
      </c>
    </row>
    <row r="1789" spans="1:6">
      <c r="A1789" t="str" cm="1">
        <f t="array" ref="A1789">IF($F1789="","",INDEX(CUT_LIST!$A$6:$A$1000,$F1789))</f>
        <v/>
      </c>
      <c r="B1789" t="str" cm="1">
        <f t="array" ref="B1789">IF($F1789="","",INDEX(CUT_LIST!$B$6:$B$1000,$F1789))</f>
        <v/>
      </c>
      <c r="C1789" t="str" cm="1">
        <f t="array" ref="C1789">IF($F1789="","",INDEX(CUT_LIST!$C$6:$C$1000,$F1789))</f>
        <v/>
      </c>
      <c r="D1789" t="str">
        <f>IF($F1789="","",
  MIN(
    INDEX(CUT_LIST!$D$6:$D$1000,$F1789),
    N(INDEX(CUT_LIST!$G$6:$G$1000,$F1789))
  )
)</f>
        <v/>
      </c>
      <c r="E1789" t="str" cm="1">
        <f t="array" ref="E1789">IF($F1789="","",INDEX(CUT_LIST!$H$6:$H$1000,$F1789))</f>
        <v/>
      </c>
      <c r="F1789" t="str" cm="1">
        <f t="array" ref="F1789">IFERROR(
  SMALL(
    IF(
      (TRIM(UPPER(CUT_LIST!$F$6:$F$1000))="YES")*(N(CUT_LIST!$G$6:$G$1000)&gt;0),
      ROW(CUT_LIST!$F$6:$F$1000)-ROW(CUT_LIST!$F$6)+1
    ),
    ROWS($F$7:F1789)
  ),
"")</f>
        <v/>
      </c>
    </row>
    <row r="1790" spans="1:6">
      <c r="A1790" t="str" cm="1">
        <f t="array" ref="A1790">IF($F1790="","",INDEX(CUT_LIST!$A$6:$A$1000,$F1790))</f>
        <v/>
      </c>
      <c r="B1790" t="str" cm="1">
        <f t="array" ref="B1790">IF($F1790="","",INDEX(CUT_LIST!$B$6:$B$1000,$F1790))</f>
        <v/>
      </c>
      <c r="C1790" t="str" cm="1">
        <f t="array" ref="C1790">IF($F1790="","",INDEX(CUT_LIST!$C$6:$C$1000,$F1790))</f>
        <v/>
      </c>
      <c r="D1790" t="str">
        <f>IF($F1790="","",
  MIN(
    INDEX(CUT_LIST!$D$6:$D$1000,$F1790),
    N(INDEX(CUT_LIST!$G$6:$G$1000,$F1790))
  )
)</f>
        <v/>
      </c>
      <c r="E1790" t="str" cm="1">
        <f t="array" ref="E1790">IF($F1790="","",INDEX(CUT_LIST!$H$6:$H$1000,$F1790))</f>
        <v/>
      </c>
      <c r="F1790" t="str" cm="1">
        <f t="array" ref="F1790">IFERROR(
  SMALL(
    IF(
      (TRIM(UPPER(CUT_LIST!$F$6:$F$1000))="YES")*(N(CUT_LIST!$G$6:$G$1000)&gt;0),
      ROW(CUT_LIST!$F$6:$F$1000)-ROW(CUT_LIST!$F$6)+1
    ),
    ROWS($F$7:F1790)
  ),
"")</f>
        <v/>
      </c>
    </row>
    <row r="1791" spans="1:6">
      <c r="A1791" t="str" cm="1">
        <f t="array" ref="A1791">IF($F1791="","",INDEX(CUT_LIST!$A$6:$A$1000,$F1791))</f>
        <v/>
      </c>
      <c r="B1791" t="str" cm="1">
        <f t="array" ref="B1791">IF($F1791="","",INDEX(CUT_LIST!$B$6:$B$1000,$F1791))</f>
        <v/>
      </c>
      <c r="C1791" t="str" cm="1">
        <f t="array" ref="C1791">IF($F1791="","",INDEX(CUT_LIST!$C$6:$C$1000,$F1791))</f>
        <v/>
      </c>
      <c r="D1791" t="str">
        <f>IF($F1791="","",
  MIN(
    INDEX(CUT_LIST!$D$6:$D$1000,$F1791),
    N(INDEX(CUT_LIST!$G$6:$G$1000,$F1791))
  )
)</f>
        <v/>
      </c>
      <c r="E1791" t="str" cm="1">
        <f t="array" ref="E1791">IF($F1791="","",INDEX(CUT_LIST!$H$6:$H$1000,$F1791))</f>
        <v/>
      </c>
      <c r="F1791" t="str" cm="1">
        <f t="array" ref="F1791">IFERROR(
  SMALL(
    IF(
      (TRIM(UPPER(CUT_LIST!$F$6:$F$1000))="YES")*(N(CUT_LIST!$G$6:$G$1000)&gt;0),
      ROW(CUT_LIST!$F$6:$F$1000)-ROW(CUT_LIST!$F$6)+1
    ),
    ROWS($F$7:F1791)
  ),
"")</f>
        <v/>
      </c>
    </row>
    <row r="1792" spans="1:6">
      <c r="A1792" t="str" cm="1">
        <f t="array" ref="A1792">IF($F1792="","",INDEX(CUT_LIST!$A$6:$A$1000,$F1792))</f>
        <v/>
      </c>
      <c r="B1792" t="str" cm="1">
        <f t="array" ref="B1792">IF($F1792="","",INDEX(CUT_LIST!$B$6:$B$1000,$F1792))</f>
        <v/>
      </c>
      <c r="C1792" t="str" cm="1">
        <f t="array" ref="C1792">IF($F1792="","",INDEX(CUT_LIST!$C$6:$C$1000,$F1792))</f>
        <v/>
      </c>
      <c r="D1792" t="str">
        <f>IF($F1792="","",
  MIN(
    INDEX(CUT_LIST!$D$6:$D$1000,$F1792),
    N(INDEX(CUT_LIST!$G$6:$G$1000,$F1792))
  )
)</f>
        <v/>
      </c>
      <c r="E1792" t="str" cm="1">
        <f t="array" ref="E1792">IF($F1792="","",INDEX(CUT_LIST!$H$6:$H$1000,$F1792))</f>
        <v/>
      </c>
      <c r="F1792" t="str" cm="1">
        <f t="array" ref="F1792">IFERROR(
  SMALL(
    IF(
      (TRIM(UPPER(CUT_LIST!$F$6:$F$1000))="YES")*(N(CUT_LIST!$G$6:$G$1000)&gt;0),
      ROW(CUT_LIST!$F$6:$F$1000)-ROW(CUT_LIST!$F$6)+1
    ),
    ROWS($F$7:F1792)
  ),
"")</f>
        <v/>
      </c>
    </row>
    <row r="1793" spans="1:6">
      <c r="A1793" t="str" cm="1">
        <f t="array" ref="A1793">IF($F1793="","",INDEX(CUT_LIST!$A$6:$A$1000,$F1793))</f>
        <v/>
      </c>
      <c r="B1793" t="str" cm="1">
        <f t="array" ref="B1793">IF($F1793="","",INDEX(CUT_LIST!$B$6:$B$1000,$F1793))</f>
        <v/>
      </c>
      <c r="C1793" t="str" cm="1">
        <f t="array" ref="C1793">IF($F1793="","",INDEX(CUT_LIST!$C$6:$C$1000,$F1793))</f>
        <v/>
      </c>
      <c r="D1793" t="str">
        <f>IF($F1793="","",
  MIN(
    INDEX(CUT_LIST!$D$6:$D$1000,$F1793),
    N(INDEX(CUT_LIST!$G$6:$G$1000,$F1793))
  )
)</f>
        <v/>
      </c>
      <c r="E1793" t="str" cm="1">
        <f t="array" ref="E1793">IF($F1793="","",INDEX(CUT_LIST!$H$6:$H$1000,$F1793))</f>
        <v/>
      </c>
      <c r="F1793" t="str" cm="1">
        <f t="array" ref="F1793">IFERROR(
  SMALL(
    IF(
      (TRIM(UPPER(CUT_LIST!$F$6:$F$1000))="YES")*(N(CUT_LIST!$G$6:$G$1000)&gt;0),
      ROW(CUT_LIST!$F$6:$F$1000)-ROW(CUT_LIST!$F$6)+1
    ),
    ROWS($F$7:F1793)
  ),
"")</f>
        <v/>
      </c>
    </row>
    <row r="1794" spans="1:6">
      <c r="A1794" t="str" cm="1">
        <f t="array" ref="A1794">IF($F1794="","",INDEX(CUT_LIST!$A$6:$A$1000,$F1794))</f>
        <v/>
      </c>
      <c r="B1794" t="str" cm="1">
        <f t="array" ref="B1794">IF($F1794="","",INDEX(CUT_LIST!$B$6:$B$1000,$F1794))</f>
        <v/>
      </c>
      <c r="C1794" t="str" cm="1">
        <f t="array" ref="C1794">IF($F1794="","",INDEX(CUT_LIST!$C$6:$C$1000,$F1794))</f>
        <v/>
      </c>
      <c r="D1794" t="str">
        <f>IF($F1794="","",
  MIN(
    INDEX(CUT_LIST!$D$6:$D$1000,$F1794),
    N(INDEX(CUT_LIST!$G$6:$G$1000,$F1794))
  )
)</f>
        <v/>
      </c>
      <c r="E1794" t="str" cm="1">
        <f t="array" ref="E1794">IF($F1794="","",INDEX(CUT_LIST!$H$6:$H$1000,$F1794))</f>
        <v/>
      </c>
      <c r="F1794" t="str" cm="1">
        <f t="array" ref="F1794">IFERROR(
  SMALL(
    IF(
      (TRIM(UPPER(CUT_LIST!$F$6:$F$1000))="YES")*(N(CUT_LIST!$G$6:$G$1000)&gt;0),
      ROW(CUT_LIST!$F$6:$F$1000)-ROW(CUT_LIST!$F$6)+1
    ),
    ROWS($F$7:F1794)
  ),
"")</f>
        <v/>
      </c>
    </row>
    <row r="1795" spans="1:6">
      <c r="A1795" t="str" cm="1">
        <f t="array" ref="A1795">IF($F1795="","",INDEX(CUT_LIST!$A$6:$A$1000,$F1795))</f>
        <v/>
      </c>
      <c r="B1795" t="str" cm="1">
        <f t="array" ref="B1795">IF($F1795="","",INDEX(CUT_LIST!$B$6:$B$1000,$F1795))</f>
        <v/>
      </c>
      <c r="C1795" t="str" cm="1">
        <f t="array" ref="C1795">IF($F1795="","",INDEX(CUT_LIST!$C$6:$C$1000,$F1795))</f>
        <v/>
      </c>
      <c r="D1795" t="str">
        <f>IF($F1795="","",
  MIN(
    INDEX(CUT_LIST!$D$6:$D$1000,$F1795),
    N(INDEX(CUT_LIST!$G$6:$G$1000,$F1795))
  )
)</f>
        <v/>
      </c>
      <c r="E1795" t="str" cm="1">
        <f t="array" ref="E1795">IF($F1795="","",INDEX(CUT_LIST!$H$6:$H$1000,$F1795))</f>
        <v/>
      </c>
      <c r="F1795" t="str" cm="1">
        <f t="array" ref="F1795">IFERROR(
  SMALL(
    IF(
      (TRIM(UPPER(CUT_LIST!$F$6:$F$1000))="YES")*(N(CUT_LIST!$G$6:$G$1000)&gt;0),
      ROW(CUT_LIST!$F$6:$F$1000)-ROW(CUT_LIST!$F$6)+1
    ),
    ROWS($F$7:F1795)
  ),
"")</f>
        <v/>
      </c>
    </row>
    <row r="1796" spans="1:6">
      <c r="A1796" t="str" cm="1">
        <f t="array" ref="A1796">IF($F1796="","",INDEX(CUT_LIST!$A$6:$A$1000,$F1796))</f>
        <v/>
      </c>
      <c r="B1796" t="str" cm="1">
        <f t="array" ref="B1796">IF($F1796="","",INDEX(CUT_LIST!$B$6:$B$1000,$F1796))</f>
        <v/>
      </c>
      <c r="C1796" t="str" cm="1">
        <f t="array" ref="C1796">IF($F1796="","",INDEX(CUT_LIST!$C$6:$C$1000,$F1796))</f>
        <v/>
      </c>
      <c r="D1796" t="str">
        <f>IF($F1796="","",
  MIN(
    INDEX(CUT_LIST!$D$6:$D$1000,$F1796),
    N(INDEX(CUT_LIST!$G$6:$G$1000,$F1796))
  )
)</f>
        <v/>
      </c>
      <c r="E1796" t="str" cm="1">
        <f t="array" ref="E1796">IF($F1796="","",INDEX(CUT_LIST!$H$6:$H$1000,$F1796))</f>
        <v/>
      </c>
      <c r="F1796" t="str" cm="1">
        <f t="array" ref="F1796">IFERROR(
  SMALL(
    IF(
      (TRIM(UPPER(CUT_LIST!$F$6:$F$1000))="YES")*(N(CUT_LIST!$G$6:$G$1000)&gt;0),
      ROW(CUT_LIST!$F$6:$F$1000)-ROW(CUT_LIST!$F$6)+1
    ),
    ROWS($F$7:F1796)
  ),
"")</f>
        <v/>
      </c>
    </row>
    <row r="1797" spans="1:6">
      <c r="A1797" t="str" cm="1">
        <f t="array" ref="A1797">IF($F1797="","",INDEX(CUT_LIST!$A$6:$A$1000,$F1797))</f>
        <v/>
      </c>
      <c r="B1797" t="str" cm="1">
        <f t="array" ref="B1797">IF($F1797="","",INDEX(CUT_LIST!$B$6:$B$1000,$F1797))</f>
        <v/>
      </c>
      <c r="C1797" t="str" cm="1">
        <f t="array" ref="C1797">IF($F1797="","",INDEX(CUT_LIST!$C$6:$C$1000,$F1797))</f>
        <v/>
      </c>
      <c r="D1797" t="str">
        <f>IF($F1797="","",
  MIN(
    INDEX(CUT_LIST!$D$6:$D$1000,$F1797),
    N(INDEX(CUT_LIST!$G$6:$G$1000,$F1797))
  )
)</f>
        <v/>
      </c>
      <c r="E1797" t="str" cm="1">
        <f t="array" ref="E1797">IF($F1797="","",INDEX(CUT_LIST!$H$6:$H$1000,$F1797))</f>
        <v/>
      </c>
      <c r="F1797" t="str" cm="1">
        <f t="array" ref="F1797">IFERROR(
  SMALL(
    IF(
      (TRIM(UPPER(CUT_LIST!$F$6:$F$1000))="YES")*(N(CUT_LIST!$G$6:$G$1000)&gt;0),
      ROW(CUT_LIST!$F$6:$F$1000)-ROW(CUT_LIST!$F$6)+1
    ),
    ROWS($F$7:F1797)
  ),
"")</f>
        <v/>
      </c>
    </row>
    <row r="1798" spans="1:6">
      <c r="A1798" t="str" cm="1">
        <f t="array" ref="A1798">IF($F1798="","",INDEX(CUT_LIST!$A$6:$A$1000,$F1798))</f>
        <v/>
      </c>
      <c r="B1798" t="str" cm="1">
        <f t="array" ref="B1798">IF($F1798="","",INDEX(CUT_LIST!$B$6:$B$1000,$F1798))</f>
        <v/>
      </c>
      <c r="C1798" t="str" cm="1">
        <f t="array" ref="C1798">IF($F1798="","",INDEX(CUT_LIST!$C$6:$C$1000,$F1798))</f>
        <v/>
      </c>
      <c r="D1798" t="str">
        <f>IF($F1798="","",
  MIN(
    INDEX(CUT_LIST!$D$6:$D$1000,$F1798),
    N(INDEX(CUT_LIST!$G$6:$G$1000,$F1798))
  )
)</f>
        <v/>
      </c>
      <c r="E1798" t="str" cm="1">
        <f t="array" ref="E1798">IF($F1798="","",INDEX(CUT_LIST!$H$6:$H$1000,$F1798))</f>
        <v/>
      </c>
      <c r="F1798" t="str" cm="1">
        <f t="array" ref="F1798">IFERROR(
  SMALL(
    IF(
      (TRIM(UPPER(CUT_LIST!$F$6:$F$1000))="YES")*(N(CUT_LIST!$G$6:$G$1000)&gt;0),
      ROW(CUT_LIST!$F$6:$F$1000)-ROW(CUT_LIST!$F$6)+1
    ),
    ROWS($F$7:F1798)
  ),
"")</f>
        <v/>
      </c>
    </row>
    <row r="1799" spans="1:6">
      <c r="A1799" t="str" cm="1">
        <f t="array" ref="A1799">IF($F1799="","",INDEX(CUT_LIST!$A$6:$A$1000,$F1799))</f>
        <v/>
      </c>
      <c r="B1799" t="str" cm="1">
        <f t="array" ref="B1799">IF($F1799="","",INDEX(CUT_LIST!$B$6:$B$1000,$F1799))</f>
        <v/>
      </c>
      <c r="C1799" t="str" cm="1">
        <f t="array" ref="C1799">IF($F1799="","",INDEX(CUT_LIST!$C$6:$C$1000,$F1799))</f>
        <v/>
      </c>
      <c r="D1799" t="str">
        <f>IF($F1799="","",
  MIN(
    INDEX(CUT_LIST!$D$6:$D$1000,$F1799),
    N(INDEX(CUT_LIST!$G$6:$G$1000,$F1799))
  )
)</f>
        <v/>
      </c>
      <c r="E1799" t="str" cm="1">
        <f t="array" ref="E1799">IF($F1799="","",INDEX(CUT_LIST!$H$6:$H$1000,$F1799))</f>
        <v/>
      </c>
      <c r="F1799" t="str" cm="1">
        <f t="array" ref="F1799">IFERROR(
  SMALL(
    IF(
      (TRIM(UPPER(CUT_LIST!$F$6:$F$1000))="YES")*(N(CUT_LIST!$G$6:$G$1000)&gt;0),
      ROW(CUT_LIST!$F$6:$F$1000)-ROW(CUT_LIST!$F$6)+1
    ),
    ROWS($F$7:F1799)
  ),
"")</f>
        <v/>
      </c>
    </row>
    <row r="1800" spans="1:6">
      <c r="A1800" t="str" cm="1">
        <f t="array" ref="A1800">IF($F1800="","",INDEX(CUT_LIST!$A$6:$A$1000,$F1800))</f>
        <v/>
      </c>
      <c r="B1800" t="str" cm="1">
        <f t="array" ref="B1800">IF($F1800="","",INDEX(CUT_LIST!$B$6:$B$1000,$F1800))</f>
        <v/>
      </c>
      <c r="C1800" t="str" cm="1">
        <f t="array" ref="C1800">IF($F1800="","",INDEX(CUT_LIST!$C$6:$C$1000,$F1800))</f>
        <v/>
      </c>
      <c r="D1800" t="str">
        <f>IF($F1800="","",
  MIN(
    INDEX(CUT_LIST!$D$6:$D$1000,$F1800),
    N(INDEX(CUT_LIST!$G$6:$G$1000,$F1800))
  )
)</f>
        <v/>
      </c>
      <c r="E1800" t="str" cm="1">
        <f t="array" ref="E1800">IF($F1800="","",INDEX(CUT_LIST!$H$6:$H$1000,$F1800))</f>
        <v/>
      </c>
      <c r="F1800" t="str" cm="1">
        <f t="array" ref="F1800">IFERROR(
  SMALL(
    IF(
      (TRIM(UPPER(CUT_LIST!$F$6:$F$1000))="YES")*(N(CUT_LIST!$G$6:$G$1000)&gt;0),
      ROW(CUT_LIST!$F$6:$F$1000)-ROW(CUT_LIST!$F$6)+1
    ),
    ROWS($F$7:F1800)
  ),
"")</f>
        <v/>
      </c>
    </row>
    <row r="1801" spans="1:6">
      <c r="A1801" t="str" cm="1">
        <f t="array" ref="A1801">IF($F1801="","",INDEX(CUT_LIST!$A$6:$A$1000,$F1801))</f>
        <v/>
      </c>
      <c r="B1801" t="str" cm="1">
        <f t="array" ref="B1801">IF($F1801="","",INDEX(CUT_LIST!$B$6:$B$1000,$F1801))</f>
        <v/>
      </c>
      <c r="C1801" t="str" cm="1">
        <f t="array" ref="C1801">IF($F1801="","",INDEX(CUT_LIST!$C$6:$C$1000,$F1801))</f>
        <v/>
      </c>
      <c r="D1801" t="str">
        <f>IF($F1801="","",
  MIN(
    INDEX(CUT_LIST!$D$6:$D$1000,$F1801),
    N(INDEX(CUT_LIST!$G$6:$G$1000,$F1801))
  )
)</f>
        <v/>
      </c>
      <c r="E1801" t="str" cm="1">
        <f t="array" ref="E1801">IF($F1801="","",INDEX(CUT_LIST!$H$6:$H$1000,$F1801))</f>
        <v/>
      </c>
      <c r="F1801" t="str" cm="1">
        <f t="array" ref="F1801">IFERROR(
  SMALL(
    IF(
      (TRIM(UPPER(CUT_LIST!$F$6:$F$1000))="YES")*(N(CUT_LIST!$G$6:$G$1000)&gt;0),
      ROW(CUT_LIST!$F$6:$F$1000)-ROW(CUT_LIST!$F$6)+1
    ),
    ROWS($F$7:F1801)
  ),
"")</f>
        <v/>
      </c>
    </row>
    <row r="1802" spans="1:6">
      <c r="A1802" t="str" cm="1">
        <f t="array" ref="A1802">IF($F1802="","",INDEX(CUT_LIST!$A$6:$A$1000,$F1802))</f>
        <v/>
      </c>
      <c r="B1802" t="str" cm="1">
        <f t="array" ref="B1802">IF($F1802="","",INDEX(CUT_LIST!$B$6:$B$1000,$F1802))</f>
        <v/>
      </c>
      <c r="C1802" t="str" cm="1">
        <f t="array" ref="C1802">IF($F1802="","",INDEX(CUT_LIST!$C$6:$C$1000,$F1802))</f>
        <v/>
      </c>
      <c r="D1802" t="str">
        <f>IF($F1802="","",
  MIN(
    INDEX(CUT_LIST!$D$6:$D$1000,$F1802),
    N(INDEX(CUT_LIST!$G$6:$G$1000,$F1802))
  )
)</f>
        <v/>
      </c>
      <c r="E1802" t="str" cm="1">
        <f t="array" ref="E1802">IF($F1802="","",INDEX(CUT_LIST!$H$6:$H$1000,$F1802))</f>
        <v/>
      </c>
      <c r="F1802" t="str" cm="1">
        <f t="array" ref="F1802">IFERROR(
  SMALL(
    IF(
      (TRIM(UPPER(CUT_LIST!$F$6:$F$1000))="YES")*(N(CUT_LIST!$G$6:$G$1000)&gt;0),
      ROW(CUT_LIST!$F$6:$F$1000)-ROW(CUT_LIST!$F$6)+1
    ),
    ROWS($F$7:F1802)
  ),
"")</f>
        <v/>
      </c>
    </row>
    <row r="1803" spans="1:6">
      <c r="A1803" t="str" cm="1">
        <f t="array" ref="A1803">IF($F1803="","",INDEX(CUT_LIST!$A$6:$A$1000,$F1803))</f>
        <v/>
      </c>
      <c r="B1803" t="str" cm="1">
        <f t="array" ref="B1803">IF($F1803="","",INDEX(CUT_LIST!$B$6:$B$1000,$F1803))</f>
        <v/>
      </c>
      <c r="C1803" t="str" cm="1">
        <f t="array" ref="C1803">IF($F1803="","",INDEX(CUT_LIST!$C$6:$C$1000,$F1803))</f>
        <v/>
      </c>
      <c r="D1803" t="str">
        <f>IF($F1803="","",
  MIN(
    INDEX(CUT_LIST!$D$6:$D$1000,$F1803),
    N(INDEX(CUT_LIST!$G$6:$G$1000,$F1803))
  )
)</f>
        <v/>
      </c>
      <c r="E1803" t="str" cm="1">
        <f t="array" ref="E1803">IF($F1803="","",INDEX(CUT_LIST!$H$6:$H$1000,$F1803))</f>
        <v/>
      </c>
      <c r="F1803" t="str" cm="1">
        <f t="array" ref="F1803">IFERROR(
  SMALL(
    IF(
      (TRIM(UPPER(CUT_LIST!$F$6:$F$1000))="YES")*(N(CUT_LIST!$G$6:$G$1000)&gt;0),
      ROW(CUT_LIST!$F$6:$F$1000)-ROW(CUT_LIST!$F$6)+1
    ),
    ROWS($F$7:F1803)
  ),
"")</f>
        <v/>
      </c>
    </row>
    <row r="1804" spans="1:6">
      <c r="A1804" t="str" cm="1">
        <f t="array" ref="A1804">IF($F1804="","",INDEX(CUT_LIST!$A$6:$A$1000,$F1804))</f>
        <v/>
      </c>
      <c r="B1804" t="str" cm="1">
        <f t="array" ref="B1804">IF($F1804="","",INDEX(CUT_LIST!$B$6:$B$1000,$F1804))</f>
        <v/>
      </c>
      <c r="C1804" t="str" cm="1">
        <f t="array" ref="C1804">IF($F1804="","",INDEX(CUT_LIST!$C$6:$C$1000,$F1804))</f>
        <v/>
      </c>
      <c r="D1804" t="str">
        <f>IF($F1804="","",
  MIN(
    INDEX(CUT_LIST!$D$6:$D$1000,$F1804),
    N(INDEX(CUT_LIST!$G$6:$G$1000,$F1804))
  )
)</f>
        <v/>
      </c>
      <c r="E1804" t="str" cm="1">
        <f t="array" ref="E1804">IF($F1804="","",INDEX(CUT_LIST!$H$6:$H$1000,$F1804))</f>
        <v/>
      </c>
      <c r="F1804" t="str" cm="1">
        <f t="array" ref="F1804">IFERROR(
  SMALL(
    IF(
      (TRIM(UPPER(CUT_LIST!$F$6:$F$1000))="YES")*(N(CUT_LIST!$G$6:$G$1000)&gt;0),
      ROW(CUT_LIST!$F$6:$F$1000)-ROW(CUT_LIST!$F$6)+1
    ),
    ROWS($F$7:F1804)
  ),
"")</f>
        <v/>
      </c>
    </row>
    <row r="1805" spans="1:6">
      <c r="A1805" t="str" cm="1">
        <f t="array" ref="A1805">IF($F1805="","",INDEX(CUT_LIST!$A$6:$A$1000,$F1805))</f>
        <v/>
      </c>
      <c r="B1805" t="str" cm="1">
        <f t="array" ref="B1805">IF($F1805="","",INDEX(CUT_LIST!$B$6:$B$1000,$F1805))</f>
        <v/>
      </c>
      <c r="C1805" t="str" cm="1">
        <f t="array" ref="C1805">IF($F1805="","",INDEX(CUT_LIST!$C$6:$C$1000,$F1805))</f>
        <v/>
      </c>
      <c r="D1805" t="str">
        <f>IF($F1805="","",
  MIN(
    INDEX(CUT_LIST!$D$6:$D$1000,$F1805),
    N(INDEX(CUT_LIST!$G$6:$G$1000,$F1805))
  )
)</f>
        <v/>
      </c>
      <c r="E1805" t="str" cm="1">
        <f t="array" ref="E1805">IF($F1805="","",INDEX(CUT_LIST!$H$6:$H$1000,$F1805))</f>
        <v/>
      </c>
      <c r="F1805" t="str" cm="1">
        <f t="array" ref="F1805">IFERROR(
  SMALL(
    IF(
      (TRIM(UPPER(CUT_LIST!$F$6:$F$1000))="YES")*(N(CUT_LIST!$G$6:$G$1000)&gt;0),
      ROW(CUT_LIST!$F$6:$F$1000)-ROW(CUT_LIST!$F$6)+1
    ),
    ROWS($F$7:F1805)
  ),
"")</f>
        <v/>
      </c>
    </row>
    <row r="1806" spans="1:6">
      <c r="A1806" t="str" cm="1">
        <f t="array" ref="A1806">IF($F1806="","",INDEX(CUT_LIST!$A$6:$A$1000,$F1806))</f>
        <v/>
      </c>
      <c r="B1806" t="str" cm="1">
        <f t="array" ref="B1806">IF($F1806="","",INDEX(CUT_LIST!$B$6:$B$1000,$F1806))</f>
        <v/>
      </c>
      <c r="C1806" t="str" cm="1">
        <f t="array" ref="C1806">IF($F1806="","",INDEX(CUT_LIST!$C$6:$C$1000,$F1806))</f>
        <v/>
      </c>
      <c r="D1806" t="str">
        <f>IF($F1806="","",
  MIN(
    INDEX(CUT_LIST!$D$6:$D$1000,$F1806),
    N(INDEX(CUT_LIST!$G$6:$G$1000,$F1806))
  )
)</f>
        <v/>
      </c>
      <c r="E1806" t="str" cm="1">
        <f t="array" ref="E1806">IF($F1806="","",INDEX(CUT_LIST!$H$6:$H$1000,$F1806))</f>
        <v/>
      </c>
      <c r="F1806" t="str" cm="1">
        <f t="array" ref="F1806">IFERROR(
  SMALL(
    IF(
      (TRIM(UPPER(CUT_LIST!$F$6:$F$1000))="YES")*(N(CUT_LIST!$G$6:$G$1000)&gt;0),
      ROW(CUT_LIST!$F$6:$F$1000)-ROW(CUT_LIST!$F$6)+1
    ),
    ROWS($F$7:F1806)
  ),
"")</f>
        <v/>
      </c>
    </row>
    <row r="1807" spans="1:6">
      <c r="A1807" t="str" cm="1">
        <f t="array" ref="A1807">IF($F1807="","",INDEX(CUT_LIST!$A$6:$A$1000,$F1807))</f>
        <v/>
      </c>
      <c r="B1807" t="str" cm="1">
        <f t="array" ref="B1807">IF($F1807="","",INDEX(CUT_LIST!$B$6:$B$1000,$F1807))</f>
        <v/>
      </c>
      <c r="C1807" t="str" cm="1">
        <f t="array" ref="C1807">IF($F1807="","",INDEX(CUT_LIST!$C$6:$C$1000,$F1807))</f>
        <v/>
      </c>
      <c r="D1807" t="str">
        <f>IF($F1807="","",
  MIN(
    INDEX(CUT_LIST!$D$6:$D$1000,$F1807),
    N(INDEX(CUT_LIST!$G$6:$G$1000,$F1807))
  )
)</f>
        <v/>
      </c>
      <c r="E1807" t="str" cm="1">
        <f t="array" ref="E1807">IF($F1807="","",INDEX(CUT_LIST!$H$6:$H$1000,$F1807))</f>
        <v/>
      </c>
      <c r="F1807" t="str" cm="1">
        <f t="array" ref="F1807">IFERROR(
  SMALL(
    IF(
      (TRIM(UPPER(CUT_LIST!$F$6:$F$1000))="YES")*(N(CUT_LIST!$G$6:$G$1000)&gt;0),
      ROW(CUT_LIST!$F$6:$F$1000)-ROW(CUT_LIST!$F$6)+1
    ),
    ROWS($F$7:F1807)
  ),
"")</f>
        <v/>
      </c>
    </row>
    <row r="1808" spans="1:6">
      <c r="A1808" t="str" cm="1">
        <f t="array" ref="A1808">IF($F1808="","",INDEX(CUT_LIST!$A$6:$A$1000,$F1808))</f>
        <v/>
      </c>
      <c r="B1808" t="str" cm="1">
        <f t="array" ref="B1808">IF($F1808="","",INDEX(CUT_LIST!$B$6:$B$1000,$F1808))</f>
        <v/>
      </c>
      <c r="C1808" t="str" cm="1">
        <f t="array" ref="C1808">IF($F1808="","",INDEX(CUT_LIST!$C$6:$C$1000,$F1808))</f>
        <v/>
      </c>
      <c r="D1808" t="str">
        <f>IF($F1808="","",
  MIN(
    INDEX(CUT_LIST!$D$6:$D$1000,$F1808),
    N(INDEX(CUT_LIST!$G$6:$G$1000,$F1808))
  )
)</f>
        <v/>
      </c>
      <c r="E1808" t="str" cm="1">
        <f t="array" ref="E1808">IF($F1808="","",INDEX(CUT_LIST!$H$6:$H$1000,$F1808))</f>
        <v/>
      </c>
      <c r="F1808" t="str" cm="1">
        <f t="array" ref="F1808">IFERROR(
  SMALL(
    IF(
      (TRIM(UPPER(CUT_LIST!$F$6:$F$1000))="YES")*(N(CUT_LIST!$G$6:$G$1000)&gt;0),
      ROW(CUT_LIST!$F$6:$F$1000)-ROW(CUT_LIST!$F$6)+1
    ),
    ROWS($F$7:F1808)
  ),
"")</f>
        <v/>
      </c>
    </row>
    <row r="1809" spans="1:6">
      <c r="A1809" t="str" cm="1">
        <f t="array" ref="A1809">IF($F1809="","",INDEX(CUT_LIST!$A$6:$A$1000,$F1809))</f>
        <v/>
      </c>
      <c r="B1809" t="str" cm="1">
        <f t="array" ref="B1809">IF($F1809="","",INDEX(CUT_LIST!$B$6:$B$1000,$F1809))</f>
        <v/>
      </c>
      <c r="C1809" t="str" cm="1">
        <f t="array" ref="C1809">IF($F1809="","",INDEX(CUT_LIST!$C$6:$C$1000,$F1809))</f>
        <v/>
      </c>
      <c r="D1809" t="str">
        <f>IF($F1809="","",
  MIN(
    INDEX(CUT_LIST!$D$6:$D$1000,$F1809),
    N(INDEX(CUT_LIST!$G$6:$G$1000,$F1809))
  )
)</f>
        <v/>
      </c>
      <c r="E1809" t="str" cm="1">
        <f t="array" ref="E1809">IF($F1809="","",INDEX(CUT_LIST!$H$6:$H$1000,$F1809))</f>
        <v/>
      </c>
      <c r="F1809" t="str" cm="1">
        <f t="array" ref="F1809">IFERROR(
  SMALL(
    IF(
      (TRIM(UPPER(CUT_LIST!$F$6:$F$1000))="YES")*(N(CUT_LIST!$G$6:$G$1000)&gt;0),
      ROW(CUT_LIST!$F$6:$F$1000)-ROW(CUT_LIST!$F$6)+1
    ),
    ROWS($F$7:F1809)
  ),
"")</f>
        <v/>
      </c>
    </row>
    <row r="1810" spans="1:6">
      <c r="A1810" t="str" cm="1">
        <f t="array" ref="A1810">IF($F1810="","",INDEX(CUT_LIST!$A$6:$A$1000,$F1810))</f>
        <v/>
      </c>
      <c r="B1810" t="str" cm="1">
        <f t="array" ref="B1810">IF($F1810="","",INDEX(CUT_LIST!$B$6:$B$1000,$F1810))</f>
        <v/>
      </c>
      <c r="C1810" t="str" cm="1">
        <f t="array" ref="C1810">IF($F1810="","",INDEX(CUT_LIST!$C$6:$C$1000,$F1810))</f>
        <v/>
      </c>
      <c r="D1810" t="str">
        <f>IF($F1810="","",
  MIN(
    INDEX(CUT_LIST!$D$6:$D$1000,$F1810),
    N(INDEX(CUT_LIST!$G$6:$G$1000,$F1810))
  )
)</f>
        <v/>
      </c>
      <c r="E1810" t="str" cm="1">
        <f t="array" ref="E1810">IF($F1810="","",INDEX(CUT_LIST!$H$6:$H$1000,$F1810))</f>
        <v/>
      </c>
      <c r="F1810" t="str" cm="1">
        <f t="array" ref="F1810">IFERROR(
  SMALL(
    IF(
      (TRIM(UPPER(CUT_LIST!$F$6:$F$1000))="YES")*(N(CUT_LIST!$G$6:$G$1000)&gt;0),
      ROW(CUT_LIST!$F$6:$F$1000)-ROW(CUT_LIST!$F$6)+1
    ),
    ROWS($F$7:F1810)
  ),
"")</f>
        <v/>
      </c>
    </row>
    <row r="1811" spans="1:6">
      <c r="A1811" t="str" cm="1">
        <f t="array" ref="A1811">IF($F1811="","",INDEX(CUT_LIST!$A$6:$A$1000,$F1811))</f>
        <v/>
      </c>
      <c r="B1811" t="str" cm="1">
        <f t="array" ref="B1811">IF($F1811="","",INDEX(CUT_LIST!$B$6:$B$1000,$F1811))</f>
        <v/>
      </c>
      <c r="C1811" t="str" cm="1">
        <f t="array" ref="C1811">IF($F1811="","",INDEX(CUT_LIST!$C$6:$C$1000,$F1811))</f>
        <v/>
      </c>
      <c r="D1811" t="str">
        <f>IF($F1811="","",
  MIN(
    INDEX(CUT_LIST!$D$6:$D$1000,$F1811),
    N(INDEX(CUT_LIST!$G$6:$G$1000,$F1811))
  )
)</f>
        <v/>
      </c>
      <c r="E1811" t="str" cm="1">
        <f t="array" ref="E1811">IF($F1811="","",INDEX(CUT_LIST!$H$6:$H$1000,$F1811))</f>
        <v/>
      </c>
      <c r="F1811" t="str" cm="1">
        <f t="array" ref="F1811">IFERROR(
  SMALL(
    IF(
      (TRIM(UPPER(CUT_LIST!$F$6:$F$1000))="YES")*(N(CUT_LIST!$G$6:$G$1000)&gt;0),
      ROW(CUT_LIST!$F$6:$F$1000)-ROW(CUT_LIST!$F$6)+1
    ),
    ROWS($F$7:F1811)
  ),
"")</f>
        <v/>
      </c>
    </row>
    <row r="1812" spans="1:6">
      <c r="A1812" t="str" cm="1">
        <f t="array" ref="A1812">IF($F1812="","",INDEX(CUT_LIST!$A$6:$A$1000,$F1812))</f>
        <v/>
      </c>
      <c r="B1812" t="str" cm="1">
        <f t="array" ref="B1812">IF($F1812="","",INDEX(CUT_LIST!$B$6:$B$1000,$F1812))</f>
        <v/>
      </c>
      <c r="C1812" t="str" cm="1">
        <f t="array" ref="C1812">IF($F1812="","",INDEX(CUT_LIST!$C$6:$C$1000,$F1812))</f>
        <v/>
      </c>
      <c r="D1812" t="str">
        <f>IF($F1812="","",
  MIN(
    INDEX(CUT_LIST!$D$6:$D$1000,$F1812),
    N(INDEX(CUT_LIST!$G$6:$G$1000,$F1812))
  )
)</f>
        <v/>
      </c>
      <c r="E1812" t="str" cm="1">
        <f t="array" ref="E1812">IF($F1812="","",INDEX(CUT_LIST!$H$6:$H$1000,$F1812))</f>
        <v/>
      </c>
      <c r="F1812" t="str" cm="1">
        <f t="array" ref="F1812">IFERROR(
  SMALL(
    IF(
      (TRIM(UPPER(CUT_LIST!$F$6:$F$1000))="YES")*(N(CUT_LIST!$G$6:$G$1000)&gt;0),
      ROW(CUT_LIST!$F$6:$F$1000)-ROW(CUT_LIST!$F$6)+1
    ),
    ROWS($F$7:F1812)
  ),
"")</f>
        <v/>
      </c>
    </row>
    <row r="1813" spans="1:6">
      <c r="A1813" t="str" cm="1">
        <f t="array" ref="A1813">IF($F1813="","",INDEX(CUT_LIST!$A$6:$A$1000,$F1813))</f>
        <v/>
      </c>
      <c r="B1813" t="str" cm="1">
        <f t="array" ref="B1813">IF($F1813="","",INDEX(CUT_LIST!$B$6:$B$1000,$F1813))</f>
        <v/>
      </c>
      <c r="C1813" t="str" cm="1">
        <f t="array" ref="C1813">IF($F1813="","",INDEX(CUT_LIST!$C$6:$C$1000,$F1813))</f>
        <v/>
      </c>
      <c r="D1813" t="str">
        <f>IF($F1813="","",
  MIN(
    INDEX(CUT_LIST!$D$6:$D$1000,$F1813),
    N(INDEX(CUT_LIST!$G$6:$G$1000,$F1813))
  )
)</f>
        <v/>
      </c>
      <c r="E1813" t="str" cm="1">
        <f t="array" ref="E1813">IF($F1813="","",INDEX(CUT_LIST!$H$6:$H$1000,$F1813))</f>
        <v/>
      </c>
      <c r="F1813" t="str" cm="1">
        <f t="array" ref="F1813">IFERROR(
  SMALL(
    IF(
      (TRIM(UPPER(CUT_LIST!$F$6:$F$1000))="YES")*(N(CUT_LIST!$G$6:$G$1000)&gt;0),
      ROW(CUT_LIST!$F$6:$F$1000)-ROW(CUT_LIST!$F$6)+1
    ),
    ROWS($F$7:F1813)
  ),
"")</f>
        <v/>
      </c>
    </row>
    <row r="1814" spans="1:6">
      <c r="A1814" t="str" cm="1">
        <f t="array" ref="A1814">IF($F1814="","",INDEX(CUT_LIST!$A$6:$A$1000,$F1814))</f>
        <v/>
      </c>
      <c r="B1814" t="str" cm="1">
        <f t="array" ref="B1814">IF($F1814="","",INDEX(CUT_LIST!$B$6:$B$1000,$F1814))</f>
        <v/>
      </c>
      <c r="C1814" t="str" cm="1">
        <f t="array" ref="C1814">IF($F1814="","",INDEX(CUT_LIST!$C$6:$C$1000,$F1814))</f>
        <v/>
      </c>
      <c r="D1814" t="str">
        <f>IF($F1814="","",
  MIN(
    INDEX(CUT_LIST!$D$6:$D$1000,$F1814),
    N(INDEX(CUT_LIST!$G$6:$G$1000,$F1814))
  )
)</f>
        <v/>
      </c>
      <c r="E1814" t="str" cm="1">
        <f t="array" ref="E1814">IF($F1814="","",INDEX(CUT_LIST!$H$6:$H$1000,$F1814))</f>
        <v/>
      </c>
      <c r="F1814" t="str" cm="1">
        <f t="array" ref="F1814">IFERROR(
  SMALL(
    IF(
      (TRIM(UPPER(CUT_LIST!$F$6:$F$1000))="YES")*(N(CUT_LIST!$G$6:$G$1000)&gt;0),
      ROW(CUT_LIST!$F$6:$F$1000)-ROW(CUT_LIST!$F$6)+1
    ),
    ROWS($F$7:F1814)
  ),
"")</f>
        <v/>
      </c>
    </row>
    <row r="1815" spans="1:6">
      <c r="A1815" t="str" cm="1">
        <f t="array" ref="A1815">IF($F1815="","",INDEX(CUT_LIST!$A$6:$A$1000,$F1815))</f>
        <v/>
      </c>
      <c r="B1815" t="str" cm="1">
        <f t="array" ref="B1815">IF($F1815="","",INDEX(CUT_LIST!$B$6:$B$1000,$F1815))</f>
        <v/>
      </c>
      <c r="C1815" t="str" cm="1">
        <f t="array" ref="C1815">IF($F1815="","",INDEX(CUT_LIST!$C$6:$C$1000,$F1815))</f>
        <v/>
      </c>
      <c r="D1815" t="str">
        <f>IF($F1815="","",
  MIN(
    INDEX(CUT_LIST!$D$6:$D$1000,$F1815),
    N(INDEX(CUT_LIST!$G$6:$G$1000,$F1815))
  )
)</f>
        <v/>
      </c>
      <c r="E1815" t="str" cm="1">
        <f t="array" ref="E1815">IF($F1815="","",INDEX(CUT_LIST!$H$6:$H$1000,$F1815))</f>
        <v/>
      </c>
      <c r="F1815" t="str" cm="1">
        <f t="array" ref="F1815">IFERROR(
  SMALL(
    IF(
      (TRIM(UPPER(CUT_LIST!$F$6:$F$1000))="YES")*(N(CUT_LIST!$G$6:$G$1000)&gt;0),
      ROW(CUT_LIST!$F$6:$F$1000)-ROW(CUT_LIST!$F$6)+1
    ),
    ROWS($F$7:F1815)
  ),
"")</f>
        <v/>
      </c>
    </row>
    <row r="1816" spans="1:6">
      <c r="A1816" t="str" cm="1">
        <f t="array" ref="A1816">IF($F1816="","",INDEX(CUT_LIST!$A$6:$A$1000,$F1816))</f>
        <v/>
      </c>
      <c r="B1816" t="str" cm="1">
        <f t="array" ref="B1816">IF($F1816="","",INDEX(CUT_LIST!$B$6:$B$1000,$F1816))</f>
        <v/>
      </c>
      <c r="C1816" t="str" cm="1">
        <f t="array" ref="C1816">IF($F1816="","",INDEX(CUT_LIST!$C$6:$C$1000,$F1816))</f>
        <v/>
      </c>
      <c r="D1816" t="str">
        <f>IF($F1816="","",
  MIN(
    INDEX(CUT_LIST!$D$6:$D$1000,$F1816),
    N(INDEX(CUT_LIST!$G$6:$G$1000,$F1816))
  )
)</f>
        <v/>
      </c>
      <c r="E1816" t="str" cm="1">
        <f t="array" ref="E1816">IF($F1816="","",INDEX(CUT_LIST!$H$6:$H$1000,$F1816))</f>
        <v/>
      </c>
      <c r="F1816" t="str" cm="1">
        <f t="array" ref="F1816">IFERROR(
  SMALL(
    IF(
      (TRIM(UPPER(CUT_LIST!$F$6:$F$1000))="YES")*(N(CUT_LIST!$G$6:$G$1000)&gt;0),
      ROW(CUT_LIST!$F$6:$F$1000)-ROW(CUT_LIST!$F$6)+1
    ),
    ROWS($F$7:F1816)
  ),
"")</f>
        <v/>
      </c>
    </row>
    <row r="1817" spans="1:6">
      <c r="A1817" t="str" cm="1">
        <f t="array" ref="A1817">IF($F1817="","",INDEX(CUT_LIST!$A$6:$A$1000,$F1817))</f>
        <v/>
      </c>
      <c r="B1817" t="str" cm="1">
        <f t="array" ref="B1817">IF($F1817="","",INDEX(CUT_LIST!$B$6:$B$1000,$F1817))</f>
        <v/>
      </c>
      <c r="C1817" t="str" cm="1">
        <f t="array" ref="C1817">IF($F1817="","",INDEX(CUT_LIST!$C$6:$C$1000,$F1817))</f>
        <v/>
      </c>
      <c r="D1817" t="str">
        <f>IF($F1817="","",
  MIN(
    INDEX(CUT_LIST!$D$6:$D$1000,$F1817),
    N(INDEX(CUT_LIST!$G$6:$G$1000,$F1817))
  )
)</f>
        <v/>
      </c>
      <c r="E1817" t="str" cm="1">
        <f t="array" ref="E1817">IF($F1817="","",INDEX(CUT_LIST!$H$6:$H$1000,$F1817))</f>
        <v/>
      </c>
      <c r="F1817" t="str" cm="1">
        <f t="array" ref="F1817">IFERROR(
  SMALL(
    IF(
      (TRIM(UPPER(CUT_LIST!$F$6:$F$1000))="YES")*(N(CUT_LIST!$G$6:$G$1000)&gt;0),
      ROW(CUT_LIST!$F$6:$F$1000)-ROW(CUT_LIST!$F$6)+1
    ),
    ROWS($F$7:F1817)
  ),
"")</f>
        <v/>
      </c>
    </row>
    <row r="1818" spans="1:6">
      <c r="A1818" t="str" cm="1">
        <f t="array" ref="A1818">IF($F1818="","",INDEX(CUT_LIST!$A$6:$A$1000,$F1818))</f>
        <v/>
      </c>
      <c r="B1818" t="str" cm="1">
        <f t="array" ref="B1818">IF($F1818="","",INDEX(CUT_LIST!$B$6:$B$1000,$F1818))</f>
        <v/>
      </c>
      <c r="C1818" t="str" cm="1">
        <f t="array" ref="C1818">IF($F1818="","",INDEX(CUT_LIST!$C$6:$C$1000,$F1818))</f>
        <v/>
      </c>
      <c r="D1818" t="str">
        <f>IF($F1818="","",
  MIN(
    INDEX(CUT_LIST!$D$6:$D$1000,$F1818),
    N(INDEX(CUT_LIST!$G$6:$G$1000,$F1818))
  )
)</f>
        <v/>
      </c>
      <c r="E1818" t="str" cm="1">
        <f t="array" ref="E1818">IF($F1818="","",INDEX(CUT_LIST!$H$6:$H$1000,$F1818))</f>
        <v/>
      </c>
      <c r="F1818" t="str" cm="1">
        <f t="array" ref="F1818">IFERROR(
  SMALL(
    IF(
      (TRIM(UPPER(CUT_LIST!$F$6:$F$1000))="YES")*(N(CUT_LIST!$G$6:$G$1000)&gt;0),
      ROW(CUT_LIST!$F$6:$F$1000)-ROW(CUT_LIST!$F$6)+1
    ),
    ROWS($F$7:F1818)
  ),
"")</f>
        <v/>
      </c>
    </row>
    <row r="1819" spans="1:6">
      <c r="A1819" t="str" cm="1">
        <f t="array" ref="A1819">IF($F1819="","",INDEX(CUT_LIST!$A$6:$A$1000,$F1819))</f>
        <v/>
      </c>
      <c r="B1819" t="str" cm="1">
        <f t="array" ref="B1819">IF($F1819="","",INDEX(CUT_LIST!$B$6:$B$1000,$F1819))</f>
        <v/>
      </c>
      <c r="C1819" t="str" cm="1">
        <f t="array" ref="C1819">IF($F1819="","",INDEX(CUT_LIST!$C$6:$C$1000,$F1819))</f>
        <v/>
      </c>
      <c r="D1819" t="str">
        <f>IF($F1819="","",
  MIN(
    INDEX(CUT_LIST!$D$6:$D$1000,$F1819),
    N(INDEX(CUT_LIST!$G$6:$G$1000,$F1819))
  )
)</f>
        <v/>
      </c>
      <c r="E1819" t="str" cm="1">
        <f t="array" ref="E1819">IF($F1819="","",INDEX(CUT_LIST!$H$6:$H$1000,$F1819))</f>
        <v/>
      </c>
      <c r="F1819" t="str" cm="1">
        <f t="array" ref="F1819">IFERROR(
  SMALL(
    IF(
      (TRIM(UPPER(CUT_LIST!$F$6:$F$1000))="YES")*(N(CUT_LIST!$G$6:$G$1000)&gt;0),
      ROW(CUT_LIST!$F$6:$F$1000)-ROW(CUT_LIST!$F$6)+1
    ),
    ROWS($F$7:F1819)
  ),
"")</f>
        <v/>
      </c>
    </row>
    <row r="1820" spans="1:6">
      <c r="A1820" t="str" cm="1">
        <f t="array" ref="A1820">IF($F1820="","",INDEX(CUT_LIST!$A$6:$A$1000,$F1820))</f>
        <v/>
      </c>
      <c r="B1820" t="str" cm="1">
        <f t="array" ref="B1820">IF($F1820="","",INDEX(CUT_LIST!$B$6:$B$1000,$F1820))</f>
        <v/>
      </c>
      <c r="C1820" t="str" cm="1">
        <f t="array" ref="C1820">IF($F1820="","",INDEX(CUT_LIST!$C$6:$C$1000,$F1820))</f>
        <v/>
      </c>
      <c r="D1820" t="str">
        <f>IF($F1820="","",
  MIN(
    INDEX(CUT_LIST!$D$6:$D$1000,$F1820),
    N(INDEX(CUT_LIST!$G$6:$G$1000,$F1820))
  )
)</f>
        <v/>
      </c>
      <c r="E1820" t="str" cm="1">
        <f t="array" ref="E1820">IF($F1820="","",INDEX(CUT_LIST!$H$6:$H$1000,$F1820))</f>
        <v/>
      </c>
      <c r="F1820" t="str" cm="1">
        <f t="array" ref="F1820">IFERROR(
  SMALL(
    IF(
      (TRIM(UPPER(CUT_LIST!$F$6:$F$1000))="YES")*(N(CUT_LIST!$G$6:$G$1000)&gt;0),
      ROW(CUT_LIST!$F$6:$F$1000)-ROW(CUT_LIST!$F$6)+1
    ),
    ROWS($F$7:F1820)
  ),
"")</f>
        <v/>
      </c>
    </row>
    <row r="1821" spans="1:6">
      <c r="A1821" t="str" cm="1">
        <f t="array" ref="A1821">IF($F1821="","",INDEX(CUT_LIST!$A$6:$A$1000,$F1821))</f>
        <v/>
      </c>
      <c r="B1821" t="str" cm="1">
        <f t="array" ref="B1821">IF($F1821="","",INDEX(CUT_LIST!$B$6:$B$1000,$F1821))</f>
        <v/>
      </c>
      <c r="C1821" t="str" cm="1">
        <f t="array" ref="C1821">IF($F1821="","",INDEX(CUT_LIST!$C$6:$C$1000,$F1821))</f>
        <v/>
      </c>
      <c r="D1821" t="str">
        <f>IF($F1821="","",
  MIN(
    INDEX(CUT_LIST!$D$6:$D$1000,$F1821),
    N(INDEX(CUT_LIST!$G$6:$G$1000,$F1821))
  )
)</f>
        <v/>
      </c>
      <c r="E1821" t="str" cm="1">
        <f t="array" ref="E1821">IF($F1821="","",INDEX(CUT_LIST!$H$6:$H$1000,$F1821))</f>
        <v/>
      </c>
      <c r="F1821" t="str" cm="1">
        <f t="array" ref="F1821">IFERROR(
  SMALL(
    IF(
      (TRIM(UPPER(CUT_LIST!$F$6:$F$1000))="YES")*(N(CUT_LIST!$G$6:$G$1000)&gt;0),
      ROW(CUT_LIST!$F$6:$F$1000)-ROW(CUT_LIST!$F$6)+1
    ),
    ROWS($F$7:F1821)
  ),
"")</f>
        <v/>
      </c>
    </row>
    <row r="1822" spans="1:6">
      <c r="A1822" t="str" cm="1">
        <f t="array" ref="A1822">IF($F1822="","",INDEX(CUT_LIST!$A$6:$A$1000,$F1822))</f>
        <v/>
      </c>
      <c r="B1822" t="str" cm="1">
        <f t="array" ref="B1822">IF($F1822="","",INDEX(CUT_LIST!$B$6:$B$1000,$F1822))</f>
        <v/>
      </c>
      <c r="C1822" t="str" cm="1">
        <f t="array" ref="C1822">IF($F1822="","",INDEX(CUT_LIST!$C$6:$C$1000,$F1822))</f>
        <v/>
      </c>
      <c r="D1822" t="str">
        <f>IF($F1822="","",
  MIN(
    INDEX(CUT_LIST!$D$6:$D$1000,$F1822),
    N(INDEX(CUT_LIST!$G$6:$G$1000,$F1822))
  )
)</f>
        <v/>
      </c>
      <c r="E1822" t="str" cm="1">
        <f t="array" ref="E1822">IF($F1822="","",INDEX(CUT_LIST!$H$6:$H$1000,$F1822))</f>
        <v/>
      </c>
      <c r="F1822" t="str" cm="1">
        <f t="array" ref="F1822">IFERROR(
  SMALL(
    IF(
      (TRIM(UPPER(CUT_LIST!$F$6:$F$1000))="YES")*(N(CUT_LIST!$G$6:$G$1000)&gt;0),
      ROW(CUT_LIST!$F$6:$F$1000)-ROW(CUT_LIST!$F$6)+1
    ),
    ROWS($F$7:F1822)
  ),
"")</f>
        <v/>
      </c>
    </row>
    <row r="1823" spans="1:6">
      <c r="A1823" t="str" cm="1">
        <f t="array" ref="A1823">IF($F1823="","",INDEX(CUT_LIST!$A$6:$A$1000,$F1823))</f>
        <v/>
      </c>
      <c r="B1823" t="str" cm="1">
        <f t="array" ref="B1823">IF($F1823="","",INDEX(CUT_LIST!$B$6:$B$1000,$F1823))</f>
        <v/>
      </c>
      <c r="C1823" t="str" cm="1">
        <f t="array" ref="C1823">IF($F1823="","",INDEX(CUT_LIST!$C$6:$C$1000,$F1823))</f>
        <v/>
      </c>
      <c r="D1823" t="str">
        <f>IF($F1823="","",
  MIN(
    INDEX(CUT_LIST!$D$6:$D$1000,$F1823),
    N(INDEX(CUT_LIST!$G$6:$G$1000,$F1823))
  )
)</f>
        <v/>
      </c>
      <c r="E1823" t="str" cm="1">
        <f t="array" ref="E1823">IF($F1823="","",INDEX(CUT_LIST!$H$6:$H$1000,$F1823))</f>
        <v/>
      </c>
      <c r="F1823" t="str" cm="1">
        <f t="array" ref="F1823">IFERROR(
  SMALL(
    IF(
      (TRIM(UPPER(CUT_LIST!$F$6:$F$1000))="YES")*(N(CUT_LIST!$G$6:$G$1000)&gt;0),
      ROW(CUT_LIST!$F$6:$F$1000)-ROW(CUT_LIST!$F$6)+1
    ),
    ROWS($F$7:F1823)
  ),
"")</f>
        <v/>
      </c>
    </row>
    <row r="1824" spans="1:6">
      <c r="A1824" t="str" cm="1">
        <f t="array" ref="A1824">IF($F1824="","",INDEX(CUT_LIST!$A$6:$A$1000,$F1824))</f>
        <v/>
      </c>
      <c r="B1824" t="str" cm="1">
        <f t="array" ref="B1824">IF($F1824="","",INDEX(CUT_LIST!$B$6:$B$1000,$F1824))</f>
        <v/>
      </c>
      <c r="C1824" t="str" cm="1">
        <f t="array" ref="C1824">IF($F1824="","",INDEX(CUT_LIST!$C$6:$C$1000,$F1824))</f>
        <v/>
      </c>
      <c r="D1824" t="str">
        <f>IF($F1824="","",
  MIN(
    INDEX(CUT_LIST!$D$6:$D$1000,$F1824),
    N(INDEX(CUT_LIST!$G$6:$G$1000,$F1824))
  )
)</f>
        <v/>
      </c>
      <c r="E1824" t="str" cm="1">
        <f t="array" ref="E1824">IF($F1824="","",INDEX(CUT_LIST!$H$6:$H$1000,$F1824))</f>
        <v/>
      </c>
      <c r="F1824" t="str" cm="1">
        <f t="array" ref="F1824">IFERROR(
  SMALL(
    IF(
      (TRIM(UPPER(CUT_LIST!$F$6:$F$1000))="YES")*(N(CUT_LIST!$G$6:$G$1000)&gt;0),
      ROW(CUT_LIST!$F$6:$F$1000)-ROW(CUT_LIST!$F$6)+1
    ),
    ROWS($F$7:F1824)
  ),
"")</f>
        <v/>
      </c>
    </row>
    <row r="1825" spans="1:6">
      <c r="A1825" t="str" cm="1">
        <f t="array" ref="A1825">IF($F1825="","",INDEX(CUT_LIST!$A$6:$A$1000,$F1825))</f>
        <v/>
      </c>
      <c r="B1825" t="str" cm="1">
        <f t="array" ref="B1825">IF($F1825="","",INDEX(CUT_LIST!$B$6:$B$1000,$F1825))</f>
        <v/>
      </c>
      <c r="C1825" t="str" cm="1">
        <f t="array" ref="C1825">IF($F1825="","",INDEX(CUT_LIST!$C$6:$C$1000,$F1825))</f>
        <v/>
      </c>
      <c r="D1825" t="str">
        <f>IF($F1825="","",
  MIN(
    INDEX(CUT_LIST!$D$6:$D$1000,$F1825),
    N(INDEX(CUT_LIST!$G$6:$G$1000,$F1825))
  )
)</f>
        <v/>
      </c>
      <c r="E1825" t="str" cm="1">
        <f t="array" ref="E1825">IF($F1825="","",INDEX(CUT_LIST!$H$6:$H$1000,$F1825))</f>
        <v/>
      </c>
      <c r="F1825" t="str" cm="1">
        <f t="array" ref="F1825">IFERROR(
  SMALL(
    IF(
      (TRIM(UPPER(CUT_LIST!$F$6:$F$1000))="YES")*(N(CUT_LIST!$G$6:$G$1000)&gt;0),
      ROW(CUT_LIST!$F$6:$F$1000)-ROW(CUT_LIST!$F$6)+1
    ),
    ROWS($F$7:F1825)
  ),
"")</f>
        <v/>
      </c>
    </row>
    <row r="1826" spans="1:6">
      <c r="A1826" t="str" cm="1">
        <f t="array" ref="A1826">IF($F1826="","",INDEX(CUT_LIST!$A$6:$A$1000,$F1826))</f>
        <v/>
      </c>
      <c r="B1826" t="str" cm="1">
        <f t="array" ref="B1826">IF($F1826="","",INDEX(CUT_LIST!$B$6:$B$1000,$F1826))</f>
        <v/>
      </c>
      <c r="C1826" t="str" cm="1">
        <f t="array" ref="C1826">IF($F1826="","",INDEX(CUT_LIST!$C$6:$C$1000,$F1826))</f>
        <v/>
      </c>
      <c r="D1826" t="str">
        <f>IF($F1826="","",
  MIN(
    INDEX(CUT_LIST!$D$6:$D$1000,$F1826),
    N(INDEX(CUT_LIST!$G$6:$G$1000,$F1826))
  )
)</f>
        <v/>
      </c>
      <c r="E1826" t="str" cm="1">
        <f t="array" ref="E1826">IF($F1826="","",INDEX(CUT_LIST!$H$6:$H$1000,$F1826))</f>
        <v/>
      </c>
      <c r="F1826" t="str" cm="1">
        <f t="array" ref="F1826">IFERROR(
  SMALL(
    IF(
      (TRIM(UPPER(CUT_LIST!$F$6:$F$1000))="YES")*(N(CUT_LIST!$G$6:$G$1000)&gt;0),
      ROW(CUT_LIST!$F$6:$F$1000)-ROW(CUT_LIST!$F$6)+1
    ),
    ROWS($F$7:F1826)
  ),
"")</f>
        <v/>
      </c>
    </row>
    <row r="1827" spans="1:6">
      <c r="A1827" t="str" cm="1">
        <f t="array" ref="A1827">IF($F1827="","",INDEX(CUT_LIST!$A$6:$A$1000,$F1827))</f>
        <v/>
      </c>
      <c r="B1827" t="str" cm="1">
        <f t="array" ref="B1827">IF($F1827="","",INDEX(CUT_LIST!$B$6:$B$1000,$F1827))</f>
        <v/>
      </c>
      <c r="C1827" t="str" cm="1">
        <f t="array" ref="C1827">IF($F1827="","",INDEX(CUT_LIST!$C$6:$C$1000,$F1827))</f>
        <v/>
      </c>
      <c r="D1827" t="str">
        <f>IF($F1827="","",
  MIN(
    INDEX(CUT_LIST!$D$6:$D$1000,$F1827),
    N(INDEX(CUT_LIST!$G$6:$G$1000,$F1827))
  )
)</f>
        <v/>
      </c>
      <c r="E1827" t="str" cm="1">
        <f t="array" ref="E1827">IF($F1827="","",INDEX(CUT_LIST!$H$6:$H$1000,$F1827))</f>
        <v/>
      </c>
      <c r="F1827" t="str" cm="1">
        <f t="array" ref="F1827">IFERROR(
  SMALL(
    IF(
      (TRIM(UPPER(CUT_LIST!$F$6:$F$1000))="YES")*(N(CUT_LIST!$G$6:$G$1000)&gt;0),
      ROW(CUT_LIST!$F$6:$F$1000)-ROW(CUT_LIST!$F$6)+1
    ),
    ROWS($F$7:F1827)
  ),
"")</f>
        <v/>
      </c>
    </row>
    <row r="1828" spans="1:6">
      <c r="A1828" t="str" cm="1">
        <f t="array" ref="A1828">IF($F1828="","",INDEX(CUT_LIST!$A$6:$A$1000,$F1828))</f>
        <v/>
      </c>
      <c r="B1828" t="str" cm="1">
        <f t="array" ref="B1828">IF($F1828="","",INDEX(CUT_LIST!$B$6:$B$1000,$F1828))</f>
        <v/>
      </c>
      <c r="C1828" t="str" cm="1">
        <f t="array" ref="C1828">IF($F1828="","",INDEX(CUT_LIST!$C$6:$C$1000,$F1828))</f>
        <v/>
      </c>
      <c r="D1828" t="str">
        <f>IF($F1828="","",
  MIN(
    INDEX(CUT_LIST!$D$6:$D$1000,$F1828),
    N(INDEX(CUT_LIST!$G$6:$G$1000,$F1828))
  )
)</f>
        <v/>
      </c>
      <c r="E1828" t="str" cm="1">
        <f t="array" ref="E1828">IF($F1828="","",INDEX(CUT_LIST!$H$6:$H$1000,$F1828))</f>
        <v/>
      </c>
      <c r="F1828" t="str" cm="1">
        <f t="array" ref="F1828">IFERROR(
  SMALL(
    IF(
      (TRIM(UPPER(CUT_LIST!$F$6:$F$1000))="YES")*(N(CUT_LIST!$G$6:$G$1000)&gt;0),
      ROW(CUT_LIST!$F$6:$F$1000)-ROW(CUT_LIST!$F$6)+1
    ),
    ROWS($F$7:F1828)
  ),
"")</f>
        <v/>
      </c>
    </row>
    <row r="1829" spans="1:6">
      <c r="A1829" t="str" cm="1">
        <f t="array" ref="A1829">IF($F1829="","",INDEX(CUT_LIST!$A$6:$A$1000,$F1829))</f>
        <v/>
      </c>
      <c r="B1829" t="str" cm="1">
        <f t="array" ref="B1829">IF($F1829="","",INDEX(CUT_LIST!$B$6:$B$1000,$F1829))</f>
        <v/>
      </c>
      <c r="C1829" t="str" cm="1">
        <f t="array" ref="C1829">IF($F1829="","",INDEX(CUT_LIST!$C$6:$C$1000,$F1829))</f>
        <v/>
      </c>
      <c r="D1829" t="str">
        <f>IF($F1829="","",
  MIN(
    INDEX(CUT_LIST!$D$6:$D$1000,$F1829),
    N(INDEX(CUT_LIST!$G$6:$G$1000,$F1829))
  )
)</f>
        <v/>
      </c>
      <c r="E1829" t="str" cm="1">
        <f t="array" ref="E1829">IF($F1829="","",INDEX(CUT_LIST!$H$6:$H$1000,$F1829))</f>
        <v/>
      </c>
      <c r="F1829" t="str" cm="1">
        <f t="array" ref="F1829">IFERROR(
  SMALL(
    IF(
      (TRIM(UPPER(CUT_LIST!$F$6:$F$1000))="YES")*(N(CUT_LIST!$G$6:$G$1000)&gt;0),
      ROW(CUT_LIST!$F$6:$F$1000)-ROW(CUT_LIST!$F$6)+1
    ),
    ROWS($F$7:F1829)
  ),
"")</f>
        <v/>
      </c>
    </row>
    <row r="1830" spans="1:6">
      <c r="A1830" t="str" cm="1">
        <f t="array" ref="A1830">IF($F1830="","",INDEX(CUT_LIST!$A$6:$A$1000,$F1830))</f>
        <v/>
      </c>
      <c r="B1830" t="str" cm="1">
        <f t="array" ref="B1830">IF($F1830="","",INDEX(CUT_LIST!$B$6:$B$1000,$F1830))</f>
        <v/>
      </c>
      <c r="C1830" t="str" cm="1">
        <f t="array" ref="C1830">IF($F1830="","",INDEX(CUT_LIST!$C$6:$C$1000,$F1830))</f>
        <v/>
      </c>
      <c r="D1830" t="str">
        <f>IF($F1830="","",
  MIN(
    INDEX(CUT_LIST!$D$6:$D$1000,$F1830),
    N(INDEX(CUT_LIST!$G$6:$G$1000,$F1830))
  )
)</f>
        <v/>
      </c>
      <c r="E1830" t="str" cm="1">
        <f t="array" ref="E1830">IF($F1830="","",INDEX(CUT_LIST!$H$6:$H$1000,$F1830))</f>
        <v/>
      </c>
      <c r="F1830" t="str" cm="1">
        <f t="array" ref="F1830">IFERROR(
  SMALL(
    IF(
      (TRIM(UPPER(CUT_LIST!$F$6:$F$1000))="YES")*(N(CUT_LIST!$G$6:$G$1000)&gt;0),
      ROW(CUT_LIST!$F$6:$F$1000)-ROW(CUT_LIST!$F$6)+1
    ),
    ROWS($F$7:F1830)
  ),
"")</f>
        <v/>
      </c>
    </row>
    <row r="1831" spans="1:6">
      <c r="A1831" t="str" cm="1">
        <f t="array" ref="A1831">IF($F1831="","",INDEX(CUT_LIST!$A$6:$A$1000,$F1831))</f>
        <v/>
      </c>
      <c r="B1831" t="str" cm="1">
        <f t="array" ref="B1831">IF($F1831="","",INDEX(CUT_LIST!$B$6:$B$1000,$F1831))</f>
        <v/>
      </c>
      <c r="C1831" t="str" cm="1">
        <f t="array" ref="C1831">IF($F1831="","",INDEX(CUT_LIST!$C$6:$C$1000,$F1831))</f>
        <v/>
      </c>
      <c r="D1831" t="str">
        <f>IF($F1831="","",
  MIN(
    INDEX(CUT_LIST!$D$6:$D$1000,$F1831),
    N(INDEX(CUT_LIST!$G$6:$G$1000,$F1831))
  )
)</f>
        <v/>
      </c>
      <c r="E1831" t="str" cm="1">
        <f t="array" ref="E1831">IF($F1831="","",INDEX(CUT_LIST!$H$6:$H$1000,$F1831))</f>
        <v/>
      </c>
      <c r="F1831" t="str" cm="1">
        <f t="array" ref="F1831">IFERROR(
  SMALL(
    IF(
      (TRIM(UPPER(CUT_LIST!$F$6:$F$1000))="YES")*(N(CUT_LIST!$G$6:$G$1000)&gt;0),
      ROW(CUT_LIST!$F$6:$F$1000)-ROW(CUT_LIST!$F$6)+1
    ),
    ROWS($F$7:F1831)
  ),
"")</f>
        <v/>
      </c>
    </row>
    <row r="1832" spans="1:6">
      <c r="A1832" t="str" cm="1">
        <f t="array" ref="A1832">IF($F1832="","",INDEX(CUT_LIST!$A$6:$A$1000,$F1832))</f>
        <v/>
      </c>
      <c r="B1832" t="str" cm="1">
        <f t="array" ref="B1832">IF($F1832="","",INDEX(CUT_LIST!$B$6:$B$1000,$F1832))</f>
        <v/>
      </c>
      <c r="C1832" t="str" cm="1">
        <f t="array" ref="C1832">IF($F1832="","",INDEX(CUT_LIST!$C$6:$C$1000,$F1832))</f>
        <v/>
      </c>
      <c r="D1832" t="str">
        <f>IF($F1832="","",
  MIN(
    INDEX(CUT_LIST!$D$6:$D$1000,$F1832),
    N(INDEX(CUT_LIST!$G$6:$G$1000,$F1832))
  )
)</f>
        <v/>
      </c>
      <c r="E1832" t="str" cm="1">
        <f t="array" ref="E1832">IF($F1832="","",INDEX(CUT_LIST!$H$6:$H$1000,$F1832))</f>
        <v/>
      </c>
      <c r="F1832" t="str" cm="1">
        <f t="array" ref="F1832">IFERROR(
  SMALL(
    IF(
      (TRIM(UPPER(CUT_LIST!$F$6:$F$1000))="YES")*(N(CUT_LIST!$G$6:$G$1000)&gt;0),
      ROW(CUT_LIST!$F$6:$F$1000)-ROW(CUT_LIST!$F$6)+1
    ),
    ROWS($F$7:F1832)
  ),
"")</f>
        <v/>
      </c>
    </row>
    <row r="1833" spans="1:6">
      <c r="A1833" t="str" cm="1">
        <f t="array" ref="A1833">IF($F1833="","",INDEX(CUT_LIST!$A$6:$A$1000,$F1833))</f>
        <v/>
      </c>
      <c r="B1833" t="str" cm="1">
        <f t="array" ref="B1833">IF($F1833="","",INDEX(CUT_LIST!$B$6:$B$1000,$F1833))</f>
        <v/>
      </c>
      <c r="C1833" t="str" cm="1">
        <f t="array" ref="C1833">IF($F1833="","",INDEX(CUT_LIST!$C$6:$C$1000,$F1833))</f>
        <v/>
      </c>
      <c r="D1833" t="str">
        <f>IF($F1833="","",
  MIN(
    INDEX(CUT_LIST!$D$6:$D$1000,$F1833),
    N(INDEX(CUT_LIST!$G$6:$G$1000,$F1833))
  )
)</f>
        <v/>
      </c>
      <c r="E1833" t="str" cm="1">
        <f t="array" ref="E1833">IF($F1833="","",INDEX(CUT_LIST!$H$6:$H$1000,$F1833))</f>
        <v/>
      </c>
      <c r="F1833" t="str" cm="1">
        <f t="array" ref="F1833">IFERROR(
  SMALL(
    IF(
      (TRIM(UPPER(CUT_LIST!$F$6:$F$1000))="YES")*(N(CUT_LIST!$G$6:$G$1000)&gt;0),
      ROW(CUT_LIST!$F$6:$F$1000)-ROW(CUT_LIST!$F$6)+1
    ),
    ROWS($F$7:F1833)
  ),
"")</f>
        <v/>
      </c>
    </row>
    <row r="1834" spans="1:6">
      <c r="A1834" t="str" cm="1">
        <f t="array" ref="A1834">IF($F1834="","",INDEX(CUT_LIST!$A$6:$A$1000,$F1834))</f>
        <v/>
      </c>
      <c r="B1834" t="str" cm="1">
        <f t="array" ref="B1834">IF($F1834="","",INDEX(CUT_LIST!$B$6:$B$1000,$F1834))</f>
        <v/>
      </c>
      <c r="C1834" t="str" cm="1">
        <f t="array" ref="C1834">IF($F1834="","",INDEX(CUT_LIST!$C$6:$C$1000,$F1834))</f>
        <v/>
      </c>
      <c r="D1834" t="str">
        <f>IF($F1834="","",
  MIN(
    INDEX(CUT_LIST!$D$6:$D$1000,$F1834),
    N(INDEX(CUT_LIST!$G$6:$G$1000,$F1834))
  )
)</f>
        <v/>
      </c>
      <c r="E1834" t="str" cm="1">
        <f t="array" ref="E1834">IF($F1834="","",INDEX(CUT_LIST!$H$6:$H$1000,$F1834))</f>
        <v/>
      </c>
      <c r="F1834" t="str" cm="1">
        <f t="array" ref="F1834">IFERROR(
  SMALL(
    IF(
      (TRIM(UPPER(CUT_LIST!$F$6:$F$1000))="YES")*(N(CUT_LIST!$G$6:$G$1000)&gt;0),
      ROW(CUT_LIST!$F$6:$F$1000)-ROW(CUT_LIST!$F$6)+1
    ),
    ROWS($F$7:F1834)
  ),
"")</f>
        <v/>
      </c>
    </row>
    <row r="1835" spans="1:6">
      <c r="A1835" t="str" cm="1">
        <f t="array" ref="A1835">IF($F1835="","",INDEX(CUT_LIST!$A$6:$A$1000,$F1835))</f>
        <v/>
      </c>
      <c r="B1835" t="str" cm="1">
        <f t="array" ref="B1835">IF($F1835="","",INDEX(CUT_LIST!$B$6:$B$1000,$F1835))</f>
        <v/>
      </c>
      <c r="C1835" t="str" cm="1">
        <f t="array" ref="C1835">IF($F1835="","",INDEX(CUT_LIST!$C$6:$C$1000,$F1835))</f>
        <v/>
      </c>
      <c r="D1835" t="str">
        <f>IF($F1835="","",
  MIN(
    INDEX(CUT_LIST!$D$6:$D$1000,$F1835),
    N(INDEX(CUT_LIST!$G$6:$G$1000,$F1835))
  )
)</f>
        <v/>
      </c>
      <c r="E1835" t="str" cm="1">
        <f t="array" ref="E1835">IF($F1835="","",INDEX(CUT_LIST!$H$6:$H$1000,$F1835))</f>
        <v/>
      </c>
      <c r="F1835" t="str" cm="1">
        <f t="array" ref="F1835">IFERROR(
  SMALL(
    IF(
      (TRIM(UPPER(CUT_LIST!$F$6:$F$1000))="YES")*(N(CUT_LIST!$G$6:$G$1000)&gt;0),
      ROW(CUT_LIST!$F$6:$F$1000)-ROW(CUT_LIST!$F$6)+1
    ),
    ROWS($F$7:F1835)
  ),
"")</f>
        <v/>
      </c>
    </row>
    <row r="1836" spans="1:6">
      <c r="A1836" t="str" cm="1">
        <f t="array" ref="A1836">IF($F1836="","",INDEX(CUT_LIST!$A$6:$A$1000,$F1836))</f>
        <v/>
      </c>
      <c r="B1836" t="str" cm="1">
        <f t="array" ref="B1836">IF($F1836="","",INDEX(CUT_LIST!$B$6:$B$1000,$F1836))</f>
        <v/>
      </c>
      <c r="C1836" t="str" cm="1">
        <f t="array" ref="C1836">IF($F1836="","",INDEX(CUT_LIST!$C$6:$C$1000,$F1836))</f>
        <v/>
      </c>
      <c r="D1836" t="str">
        <f>IF($F1836="","",
  MIN(
    INDEX(CUT_LIST!$D$6:$D$1000,$F1836),
    N(INDEX(CUT_LIST!$G$6:$G$1000,$F1836))
  )
)</f>
        <v/>
      </c>
      <c r="E1836" t="str" cm="1">
        <f t="array" ref="E1836">IF($F1836="","",INDEX(CUT_LIST!$H$6:$H$1000,$F1836))</f>
        <v/>
      </c>
      <c r="F1836" t="str" cm="1">
        <f t="array" ref="F1836">IFERROR(
  SMALL(
    IF(
      (TRIM(UPPER(CUT_LIST!$F$6:$F$1000))="YES")*(N(CUT_LIST!$G$6:$G$1000)&gt;0),
      ROW(CUT_LIST!$F$6:$F$1000)-ROW(CUT_LIST!$F$6)+1
    ),
    ROWS($F$7:F1836)
  ),
"")</f>
        <v/>
      </c>
    </row>
    <row r="1837" spans="1:6">
      <c r="A1837" t="str" cm="1">
        <f t="array" ref="A1837">IF($F1837="","",INDEX(CUT_LIST!$A$6:$A$1000,$F1837))</f>
        <v/>
      </c>
      <c r="B1837" t="str" cm="1">
        <f t="array" ref="B1837">IF($F1837="","",INDEX(CUT_LIST!$B$6:$B$1000,$F1837))</f>
        <v/>
      </c>
      <c r="C1837" t="str" cm="1">
        <f t="array" ref="C1837">IF($F1837="","",INDEX(CUT_LIST!$C$6:$C$1000,$F1837))</f>
        <v/>
      </c>
      <c r="D1837" t="str">
        <f>IF($F1837="","",
  MIN(
    INDEX(CUT_LIST!$D$6:$D$1000,$F1837),
    N(INDEX(CUT_LIST!$G$6:$G$1000,$F1837))
  )
)</f>
        <v/>
      </c>
      <c r="E1837" t="str" cm="1">
        <f t="array" ref="E1837">IF($F1837="","",INDEX(CUT_LIST!$H$6:$H$1000,$F1837))</f>
        <v/>
      </c>
      <c r="F1837" t="str" cm="1">
        <f t="array" ref="F1837">IFERROR(
  SMALL(
    IF(
      (TRIM(UPPER(CUT_LIST!$F$6:$F$1000))="YES")*(N(CUT_LIST!$G$6:$G$1000)&gt;0),
      ROW(CUT_LIST!$F$6:$F$1000)-ROW(CUT_LIST!$F$6)+1
    ),
    ROWS($F$7:F1837)
  ),
"")</f>
        <v/>
      </c>
    </row>
    <row r="1838" spans="1:6">
      <c r="A1838" t="str" cm="1">
        <f t="array" ref="A1838">IF($F1838="","",INDEX(CUT_LIST!$A$6:$A$1000,$F1838))</f>
        <v/>
      </c>
      <c r="B1838" t="str" cm="1">
        <f t="array" ref="B1838">IF($F1838="","",INDEX(CUT_LIST!$B$6:$B$1000,$F1838))</f>
        <v/>
      </c>
      <c r="C1838" t="str" cm="1">
        <f t="array" ref="C1838">IF($F1838="","",INDEX(CUT_LIST!$C$6:$C$1000,$F1838))</f>
        <v/>
      </c>
      <c r="D1838" t="str">
        <f>IF($F1838="","",
  MIN(
    INDEX(CUT_LIST!$D$6:$D$1000,$F1838),
    N(INDEX(CUT_LIST!$G$6:$G$1000,$F1838))
  )
)</f>
        <v/>
      </c>
      <c r="E1838" t="str" cm="1">
        <f t="array" ref="E1838">IF($F1838="","",INDEX(CUT_LIST!$H$6:$H$1000,$F1838))</f>
        <v/>
      </c>
      <c r="F1838" t="str" cm="1">
        <f t="array" ref="F1838">IFERROR(
  SMALL(
    IF(
      (TRIM(UPPER(CUT_LIST!$F$6:$F$1000))="YES")*(N(CUT_LIST!$G$6:$G$1000)&gt;0),
      ROW(CUT_LIST!$F$6:$F$1000)-ROW(CUT_LIST!$F$6)+1
    ),
    ROWS($F$7:F1838)
  ),
"")</f>
        <v/>
      </c>
    </row>
    <row r="1839" spans="1:6">
      <c r="A1839" t="str" cm="1">
        <f t="array" ref="A1839">IF($F1839="","",INDEX(CUT_LIST!$A$6:$A$1000,$F1839))</f>
        <v/>
      </c>
      <c r="B1839" t="str" cm="1">
        <f t="array" ref="B1839">IF($F1839="","",INDEX(CUT_LIST!$B$6:$B$1000,$F1839))</f>
        <v/>
      </c>
      <c r="C1839" t="str" cm="1">
        <f t="array" ref="C1839">IF($F1839="","",INDEX(CUT_LIST!$C$6:$C$1000,$F1839))</f>
        <v/>
      </c>
      <c r="D1839" t="str">
        <f>IF($F1839="","",
  MIN(
    INDEX(CUT_LIST!$D$6:$D$1000,$F1839),
    N(INDEX(CUT_LIST!$G$6:$G$1000,$F1839))
  )
)</f>
        <v/>
      </c>
      <c r="E1839" t="str" cm="1">
        <f t="array" ref="E1839">IF($F1839="","",INDEX(CUT_LIST!$H$6:$H$1000,$F1839))</f>
        <v/>
      </c>
      <c r="F1839" t="str" cm="1">
        <f t="array" ref="F1839">IFERROR(
  SMALL(
    IF(
      (TRIM(UPPER(CUT_LIST!$F$6:$F$1000))="YES")*(N(CUT_LIST!$G$6:$G$1000)&gt;0),
      ROW(CUT_LIST!$F$6:$F$1000)-ROW(CUT_LIST!$F$6)+1
    ),
    ROWS($F$7:F1839)
  ),
"")</f>
        <v/>
      </c>
    </row>
    <row r="1840" spans="1:6">
      <c r="A1840" t="str" cm="1">
        <f t="array" ref="A1840">IF($F1840="","",INDEX(CUT_LIST!$A$6:$A$1000,$F1840))</f>
        <v/>
      </c>
      <c r="B1840" t="str" cm="1">
        <f t="array" ref="B1840">IF($F1840="","",INDEX(CUT_LIST!$B$6:$B$1000,$F1840))</f>
        <v/>
      </c>
      <c r="C1840" t="str" cm="1">
        <f t="array" ref="C1840">IF($F1840="","",INDEX(CUT_LIST!$C$6:$C$1000,$F1840))</f>
        <v/>
      </c>
      <c r="D1840" t="str">
        <f>IF($F1840="","",
  MIN(
    INDEX(CUT_LIST!$D$6:$D$1000,$F1840),
    N(INDEX(CUT_LIST!$G$6:$G$1000,$F1840))
  )
)</f>
        <v/>
      </c>
      <c r="E1840" t="str" cm="1">
        <f t="array" ref="E1840">IF($F1840="","",INDEX(CUT_LIST!$H$6:$H$1000,$F1840))</f>
        <v/>
      </c>
      <c r="F1840" t="str" cm="1">
        <f t="array" ref="F1840">IFERROR(
  SMALL(
    IF(
      (TRIM(UPPER(CUT_LIST!$F$6:$F$1000))="YES")*(N(CUT_LIST!$G$6:$G$1000)&gt;0),
      ROW(CUT_LIST!$F$6:$F$1000)-ROW(CUT_LIST!$F$6)+1
    ),
    ROWS($F$7:F1840)
  ),
"")</f>
        <v/>
      </c>
    </row>
    <row r="1841" spans="1:6">
      <c r="A1841" t="str" cm="1">
        <f t="array" ref="A1841">IF($F1841="","",INDEX(CUT_LIST!$A$6:$A$1000,$F1841))</f>
        <v/>
      </c>
      <c r="B1841" t="str" cm="1">
        <f t="array" ref="B1841">IF($F1841="","",INDEX(CUT_LIST!$B$6:$B$1000,$F1841))</f>
        <v/>
      </c>
      <c r="C1841" t="str" cm="1">
        <f t="array" ref="C1841">IF($F1841="","",INDEX(CUT_LIST!$C$6:$C$1000,$F1841))</f>
        <v/>
      </c>
      <c r="D1841" t="str">
        <f>IF($F1841="","",
  MIN(
    INDEX(CUT_LIST!$D$6:$D$1000,$F1841),
    N(INDEX(CUT_LIST!$G$6:$G$1000,$F1841))
  )
)</f>
        <v/>
      </c>
      <c r="E1841" t="str" cm="1">
        <f t="array" ref="E1841">IF($F1841="","",INDEX(CUT_LIST!$H$6:$H$1000,$F1841))</f>
        <v/>
      </c>
      <c r="F1841" t="str" cm="1">
        <f t="array" ref="F1841">IFERROR(
  SMALL(
    IF(
      (TRIM(UPPER(CUT_LIST!$F$6:$F$1000))="YES")*(N(CUT_LIST!$G$6:$G$1000)&gt;0),
      ROW(CUT_LIST!$F$6:$F$1000)-ROW(CUT_LIST!$F$6)+1
    ),
    ROWS($F$7:F1841)
  ),
"")</f>
        <v/>
      </c>
    </row>
    <row r="1842" spans="1:6">
      <c r="A1842" t="str" cm="1">
        <f t="array" ref="A1842">IF($F1842="","",INDEX(CUT_LIST!$A$6:$A$1000,$F1842))</f>
        <v/>
      </c>
      <c r="B1842" t="str" cm="1">
        <f t="array" ref="B1842">IF($F1842="","",INDEX(CUT_LIST!$B$6:$B$1000,$F1842))</f>
        <v/>
      </c>
      <c r="C1842" t="str" cm="1">
        <f t="array" ref="C1842">IF($F1842="","",INDEX(CUT_LIST!$C$6:$C$1000,$F1842))</f>
        <v/>
      </c>
      <c r="D1842" t="str">
        <f>IF($F1842="","",
  MIN(
    INDEX(CUT_LIST!$D$6:$D$1000,$F1842),
    N(INDEX(CUT_LIST!$G$6:$G$1000,$F1842))
  )
)</f>
        <v/>
      </c>
      <c r="E1842" t="str" cm="1">
        <f t="array" ref="E1842">IF($F1842="","",INDEX(CUT_LIST!$H$6:$H$1000,$F1842))</f>
        <v/>
      </c>
      <c r="F1842" t="str" cm="1">
        <f t="array" ref="F1842">IFERROR(
  SMALL(
    IF(
      (TRIM(UPPER(CUT_LIST!$F$6:$F$1000))="YES")*(N(CUT_LIST!$G$6:$G$1000)&gt;0),
      ROW(CUT_LIST!$F$6:$F$1000)-ROW(CUT_LIST!$F$6)+1
    ),
    ROWS($F$7:F1842)
  ),
"")</f>
        <v/>
      </c>
    </row>
    <row r="1843" spans="1:6">
      <c r="A1843" t="str" cm="1">
        <f t="array" ref="A1843">IF($F1843="","",INDEX(CUT_LIST!$A$6:$A$1000,$F1843))</f>
        <v/>
      </c>
      <c r="B1843" t="str" cm="1">
        <f t="array" ref="B1843">IF($F1843="","",INDEX(CUT_LIST!$B$6:$B$1000,$F1843))</f>
        <v/>
      </c>
      <c r="C1843" t="str" cm="1">
        <f t="array" ref="C1843">IF($F1843="","",INDEX(CUT_LIST!$C$6:$C$1000,$F1843))</f>
        <v/>
      </c>
      <c r="D1843" t="str">
        <f>IF($F1843="","",
  MIN(
    INDEX(CUT_LIST!$D$6:$D$1000,$F1843),
    N(INDEX(CUT_LIST!$G$6:$G$1000,$F1843))
  )
)</f>
        <v/>
      </c>
      <c r="E1843" t="str" cm="1">
        <f t="array" ref="E1843">IF($F1843="","",INDEX(CUT_LIST!$H$6:$H$1000,$F1843))</f>
        <v/>
      </c>
      <c r="F1843" t="str" cm="1">
        <f t="array" ref="F1843">IFERROR(
  SMALL(
    IF(
      (TRIM(UPPER(CUT_LIST!$F$6:$F$1000))="YES")*(N(CUT_LIST!$G$6:$G$1000)&gt;0),
      ROW(CUT_LIST!$F$6:$F$1000)-ROW(CUT_LIST!$F$6)+1
    ),
    ROWS($F$7:F1843)
  ),
"")</f>
        <v/>
      </c>
    </row>
    <row r="1844" spans="1:6">
      <c r="A1844" t="str" cm="1">
        <f t="array" ref="A1844">IF($F1844="","",INDEX(CUT_LIST!$A$6:$A$1000,$F1844))</f>
        <v/>
      </c>
      <c r="B1844" t="str" cm="1">
        <f t="array" ref="B1844">IF($F1844="","",INDEX(CUT_LIST!$B$6:$B$1000,$F1844))</f>
        <v/>
      </c>
      <c r="C1844" t="str" cm="1">
        <f t="array" ref="C1844">IF($F1844="","",INDEX(CUT_LIST!$C$6:$C$1000,$F1844))</f>
        <v/>
      </c>
      <c r="D1844" t="str">
        <f>IF($F1844="","",
  MIN(
    INDEX(CUT_LIST!$D$6:$D$1000,$F1844),
    N(INDEX(CUT_LIST!$G$6:$G$1000,$F1844))
  )
)</f>
        <v/>
      </c>
      <c r="E1844" t="str" cm="1">
        <f t="array" ref="E1844">IF($F1844="","",INDEX(CUT_LIST!$H$6:$H$1000,$F1844))</f>
        <v/>
      </c>
      <c r="F1844" t="str" cm="1">
        <f t="array" ref="F1844">IFERROR(
  SMALL(
    IF(
      (TRIM(UPPER(CUT_LIST!$F$6:$F$1000))="YES")*(N(CUT_LIST!$G$6:$G$1000)&gt;0),
      ROW(CUT_LIST!$F$6:$F$1000)-ROW(CUT_LIST!$F$6)+1
    ),
    ROWS($F$7:F1844)
  ),
"")</f>
        <v/>
      </c>
    </row>
    <row r="1845" spans="1:6">
      <c r="A1845" t="str" cm="1">
        <f t="array" ref="A1845">IF($F1845="","",INDEX(CUT_LIST!$A$6:$A$1000,$F1845))</f>
        <v/>
      </c>
      <c r="B1845" t="str" cm="1">
        <f t="array" ref="B1845">IF($F1845="","",INDEX(CUT_LIST!$B$6:$B$1000,$F1845))</f>
        <v/>
      </c>
      <c r="C1845" t="str" cm="1">
        <f t="array" ref="C1845">IF($F1845="","",INDEX(CUT_LIST!$C$6:$C$1000,$F1845))</f>
        <v/>
      </c>
      <c r="D1845" t="str">
        <f>IF($F1845="","",
  MIN(
    INDEX(CUT_LIST!$D$6:$D$1000,$F1845),
    N(INDEX(CUT_LIST!$G$6:$G$1000,$F1845))
  )
)</f>
        <v/>
      </c>
      <c r="E1845" t="str" cm="1">
        <f t="array" ref="E1845">IF($F1845="","",INDEX(CUT_LIST!$H$6:$H$1000,$F1845))</f>
        <v/>
      </c>
      <c r="F1845" t="str" cm="1">
        <f t="array" ref="F1845">IFERROR(
  SMALL(
    IF(
      (TRIM(UPPER(CUT_LIST!$F$6:$F$1000))="YES")*(N(CUT_LIST!$G$6:$G$1000)&gt;0),
      ROW(CUT_LIST!$F$6:$F$1000)-ROW(CUT_LIST!$F$6)+1
    ),
    ROWS($F$7:F1845)
  ),
"")</f>
        <v/>
      </c>
    </row>
    <row r="1846" spans="1:6">
      <c r="A1846" t="str" cm="1">
        <f t="array" ref="A1846">IF($F1846="","",INDEX(CUT_LIST!$A$6:$A$1000,$F1846))</f>
        <v/>
      </c>
      <c r="B1846" t="str" cm="1">
        <f t="array" ref="B1846">IF($F1846="","",INDEX(CUT_LIST!$B$6:$B$1000,$F1846))</f>
        <v/>
      </c>
      <c r="C1846" t="str" cm="1">
        <f t="array" ref="C1846">IF($F1846="","",INDEX(CUT_LIST!$C$6:$C$1000,$F1846))</f>
        <v/>
      </c>
      <c r="D1846" t="str">
        <f>IF($F1846="","",
  MIN(
    INDEX(CUT_LIST!$D$6:$D$1000,$F1846),
    N(INDEX(CUT_LIST!$G$6:$G$1000,$F1846))
  )
)</f>
        <v/>
      </c>
      <c r="E1846" t="str" cm="1">
        <f t="array" ref="E1846">IF($F1846="","",INDEX(CUT_LIST!$H$6:$H$1000,$F1846))</f>
        <v/>
      </c>
      <c r="F1846" t="str" cm="1">
        <f t="array" ref="F1846">IFERROR(
  SMALL(
    IF(
      (TRIM(UPPER(CUT_LIST!$F$6:$F$1000))="YES")*(N(CUT_LIST!$G$6:$G$1000)&gt;0),
      ROW(CUT_LIST!$F$6:$F$1000)-ROW(CUT_LIST!$F$6)+1
    ),
    ROWS($F$7:F1846)
  ),
"")</f>
        <v/>
      </c>
    </row>
    <row r="1847" spans="1:6">
      <c r="A1847" t="str" cm="1">
        <f t="array" ref="A1847">IF($F1847="","",INDEX(CUT_LIST!$A$6:$A$1000,$F1847))</f>
        <v/>
      </c>
      <c r="B1847" t="str" cm="1">
        <f t="array" ref="B1847">IF($F1847="","",INDEX(CUT_LIST!$B$6:$B$1000,$F1847))</f>
        <v/>
      </c>
      <c r="C1847" t="str" cm="1">
        <f t="array" ref="C1847">IF($F1847="","",INDEX(CUT_LIST!$C$6:$C$1000,$F1847))</f>
        <v/>
      </c>
      <c r="D1847" t="str">
        <f>IF($F1847="","",
  MIN(
    INDEX(CUT_LIST!$D$6:$D$1000,$F1847),
    N(INDEX(CUT_LIST!$G$6:$G$1000,$F1847))
  )
)</f>
        <v/>
      </c>
      <c r="E1847" t="str" cm="1">
        <f t="array" ref="E1847">IF($F1847="","",INDEX(CUT_LIST!$H$6:$H$1000,$F1847))</f>
        <v/>
      </c>
      <c r="F1847" t="str" cm="1">
        <f t="array" ref="F1847">IFERROR(
  SMALL(
    IF(
      (TRIM(UPPER(CUT_LIST!$F$6:$F$1000))="YES")*(N(CUT_LIST!$G$6:$G$1000)&gt;0),
      ROW(CUT_LIST!$F$6:$F$1000)-ROW(CUT_LIST!$F$6)+1
    ),
    ROWS($F$7:F1847)
  ),
"")</f>
        <v/>
      </c>
    </row>
    <row r="1848" spans="1:6">
      <c r="A1848" t="str" cm="1">
        <f t="array" ref="A1848">IF($F1848="","",INDEX(CUT_LIST!$A$6:$A$1000,$F1848))</f>
        <v/>
      </c>
      <c r="B1848" t="str" cm="1">
        <f t="array" ref="B1848">IF($F1848="","",INDEX(CUT_LIST!$B$6:$B$1000,$F1848))</f>
        <v/>
      </c>
      <c r="C1848" t="str" cm="1">
        <f t="array" ref="C1848">IF($F1848="","",INDEX(CUT_LIST!$C$6:$C$1000,$F1848))</f>
        <v/>
      </c>
      <c r="D1848" t="str">
        <f>IF($F1848="","",
  MIN(
    INDEX(CUT_LIST!$D$6:$D$1000,$F1848),
    N(INDEX(CUT_LIST!$G$6:$G$1000,$F1848))
  )
)</f>
        <v/>
      </c>
      <c r="E1848" t="str" cm="1">
        <f t="array" ref="E1848">IF($F1848="","",INDEX(CUT_LIST!$H$6:$H$1000,$F1848))</f>
        <v/>
      </c>
      <c r="F1848" t="str" cm="1">
        <f t="array" ref="F1848">IFERROR(
  SMALL(
    IF(
      (TRIM(UPPER(CUT_LIST!$F$6:$F$1000))="YES")*(N(CUT_LIST!$G$6:$G$1000)&gt;0),
      ROW(CUT_LIST!$F$6:$F$1000)-ROW(CUT_LIST!$F$6)+1
    ),
    ROWS($F$7:F1848)
  ),
"")</f>
        <v/>
      </c>
    </row>
    <row r="1849" spans="1:6">
      <c r="A1849" t="str" cm="1">
        <f t="array" ref="A1849">IF($F1849="","",INDEX(CUT_LIST!$A$6:$A$1000,$F1849))</f>
        <v/>
      </c>
      <c r="B1849" t="str" cm="1">
        <f t="array" ref="B1849">IF($F1849="","",INDEX(CUT_LIST!$B$6:$B$1000,$F1849))</f>
        <v/>
      </c>
      <c r="C1849" t="str" cm="1">
        <f t="array" ref="C1849">IF($F1849="","",INDEX(CUT_LIST!$C$6:$C$1000,$F1849))</f>
        <v/>
      </c>
      <c r="D1849" t="str">
        <f>IF($F1849="","",
  MIN(
    INDEX(CUT_LIST!$D$6:$D$1000,$F1849),
    N(INDEX(CUT_LIST!$G$6:$G$1000,$F1849))
  )
)</f>
        <v/>
      </c>
      <c r="E1849" t="str" cm="1">
        <f t="array" ref="E1849">IF($F1849="","",INDEX(CUT_LIST!$H$6:$H$1000,$F1849))</f>
        <v/>
      </c>
      <c r="F1849" t="str" cm="1">
        <f t="array" ref="F1849">IFERROR(
  SMALL(
    IF(
      (TRIM(UPPER(CUT_LIST!$F$6:$F$1000))="YES")*(N(CUT_LIST!$G$6:$G$1000)&gt;0),
      ROW(CUT_LIST!$F$6:$F$1000)-ROW(CUT_LIST!$F$6)+1
    ),
    ROWS($F$7:F1849)
  ),
"")</f>
        <v/>
      </c>
    </row>
    <row r="1850" spans="1:6">
      <c r="A1850" t="str" cm="1">
        <f t="array" ref="A1850">IF($F1850="","",INDEX(CUT_LIST!$A$6:$A$1000,$F1850))</f>
        <v/>
      </c>
      <c r="B1850" t="str" cm="1">
        <f t="array" ref="B1850">IF($F1850="","",INDEX(CUT_LIST!$B$6:$B$1000,$F1850))</f>
        <v/>
      </c>
      <c r="C1850" t="str" cm="1">
        <f t="array" ref="C1850">IF($F1850="","",INDEX(CUT_LIST!$C$6:$C$1000,$F1850))</f>
        <v/>
      </c>
      <c r="D1850" t="str">
        <f>IF($F1850="","",
  MIN(
    INDEX(CUT_LIST!$D$6:$D$1000,$F1850),
    N(INDEX(CUT_LIST!$G$6:$G$1000,$F1850))
  )
)</f>
        <v/>
      </c>
      <c r="E1850" t="str" cm="1">
        <f t="array" ref="E1850">IF($F1850="","",INDEX(CUT_LIST!$H$6:$H$1000,$F1850))</f>
        <v/>
      </c>
      <c r="F1850" t="str" cm="1">
        <f t="array" ref="F1850">IFERROR(
  SMALL(
    IF(
      (TRIM(UPPER(CUT_LIST!$F$6:$F$1000))="YES")*(N(CUT_LIST!$G$6:$G$1000)&gt;0),
      ROW(CUT_LIST!$F$6:$F$1000)-ROW(CUT_LIST!$F$6)+1
    ),
    ROWS($F$7:F1850)
  ),
"")</f>
        <v/>
      </c>
    </row>
    <row r="1851" spans="1:6">
      <c r="A1851" t="str" cm="1">
        <f t="array" ref="A1851">IF($F1851="","",INDEX(CUT_LIST!$A$6:$A$1000,$F1851))</f>
        <v/>
      </c>
      <c r="B1851" t="str" cm="1">
        <f t="array" ref="B1851">IF($F1851="","",INDEX(CUT_LIST!$B$6:$B$1000,$F1851))</f>
        <v/>
      </c>
      <c r="C1851" t="str" cm="1">
        <f t="array" ref="C1851">IF($F1851="","",INDEX(CUT_LIST!$C$6:$C$1000,$F1851))</f>
        <v/>
      </c>
      <c r="D1851" t="str">
        <f>IF($F1851="","",
  MIN(
    INDEX(CUT_LIST!$D$6:$D$1000,$F1851),
    N(INDEX(CUT_LIST!$G$6:$G$1000,$F1851))
  )
)</f>
        <v/>
      </c>
      <c r="E1851" t="str" cm="1">
        <f t="array" ref="E1851">IF($F1851="","",INDEX(CUT_LIST!$H$6:$H$1000,$F1851))</f>
        <v/>
      </c>
      <c r="F1851" t="str" cm="1">
        <f t="array" ref="F1851">IFERROR(
  SMALL(
    IF(
      (TRIM(UPPER(CUT_LIST!$F$6:$F$1000))="YES")*(N(CUT_LIST!$G$6:$G$1000)&gt;0),
      ROW(CUT_LIST!$F$6:$F$1000)-ROW(CUT_LIST!$F$6)+1
    ),
    ROWS($F$7:F1851)
  ),
"")</f>
        <v/>
      </c>
    </row>
    <row r="1852" spans="1:6">
      <c r="A1852" t="str" cm="1">
        <f t="array" ref="A1852">IF($F1852="","",INDEX(CUT_LIST!$A$6:$A$1000,$F1852))</f>
        <v/>
      </c>
      <c r="B1852" t="str" cm="1">
        <f t="array" ref="B1852">IF($F1852="","",INDEX(CUT_LIST!$B$6:$B$1000,$F1852))</f>
        <v/>
      </c>
      <c r="C1852" t="str" cm="1">
        <f t="array" ref="C1852">IF($F1852="","",INDEX(CUT_LIST!$C$6:$C$1000,$F1852))</f>
        <v/>
      </c>
      <c r="D1852" t="str">
        <f>IF($F1852="","",
  MIN(
    INDEX(CUT_LIST!$D$6:$D$1000,$F1852),
    N(INDEX(CUT_LIST!$G$6:$G$1000,$F1852))
  )
)</f>
        <v/>
      </c>
      <c r="E1852" t="str" cm="1">
        <f t="array" ref="E1852">IF($F1852="","",INDEX(CUT_LIST!$H$6:$H$1000,$F1852))</f>
        <v/>
      </c>
      <c r="F1852" t="str" cm="1">
        <f t="array" ref="F1852">IFERROR(
  SMALL(
    IF(
      (TRIM(UPPER(CUT_LIST!$F$6:$F$1000))="YES")*(N(CUT_LIST!$G$6:$G$1000)&gt;0),
      ROW(CUT_LIST!$F$6:$F$1000)-ROW(CUT_LIST!$F$6)+1
    ),
    ROWS($F$7:F1852)
  ),
"")</f>
        <v/>
      </c>
    </row>
    <row r="1853" spans="1:6">
      <c r="A1853" t="str" cm="1">
        <f t="array" ref="A1853">IF($F1853="","",INDEX(CUT_LIST!$A$6:$A$1000,$F1853))</f>
        <v/>
      </c>
      <c r="B1853" t="str" cm="1">
        <f t="array" ref="B1853">IF($F1853="","",INDEX(CUT_LIST!$B$6:$B$1000,$F1853))</f>
        <v/>
      </c>
      <c r="C1853" t="str" cm="1">
        <f t="array" ref="C1853">IF($F1853="","",INDEX(CUT_LIST!$C$6:$C$1000,$F1853))</f>
        <v/>
      </c>
      <c r="D1853" t="str">
        <f>IF($F1853="","",
  MIN(
    INDEX(CUT_LIST!$D$6:$D$1000,$F1853),
    N(INDEX(CUT_LIST!$G$6:$G$1000,$F1853))
  )
)</f>
        <v/>
      </c>
      <c r="E1853" t="str" cm="1">
        <f t="array" ref="E1853">IF($F1853="","",INDEX(CUT_LIST!$H$6:$H$1000,$F1853))</f>
        <v/>
      </c>
      <c r="F1853" t="str" cm="1">
        <f t="array" ref="F1853">IFERROR(
  SMALL(
    IF(
      (TRIM(UPPER(CUT_LIST!$F$6:$F$1000))="YES")*(N(CUT_LIST!$G$6:$G$1000)&gt;0),
      ROW(CUT_LIST!$F$6:$F$1000)-ROW(CUT_LIST!$F$6)+1
    ),
    ROWS($F$7:F1853)
  ),
"")</f>
        <v/>
      </c>
    </row>
    <row r="1854" spans="1:6">
      <c r="A1854" t="str" cm="1">
        <f t="array" ref="A1854">IF($F1854="","",INDEX(CUT_LIST!$A$6:$A$1000,$F1854))</f>
        <v/>
      </c>
      <c r="B1854" t="str" cm="1">
        <f t="array" ref="B1854">IF($F1854="","",INDEX(CUT_LIST!$B$6:$B$1000,$F1854))</f>
        <v/>
      </c>
      <c r="C1854" t="str" cm="1">
        <f t="array" ref="C1854">IF($F1854="","",INDEX(CUT_LIST!$C$6:$C$1000,$F1854))</f>
        <v/>
      </c>
      <c r="D1854" t="str">
        <f>IF($F1854="","",
  MIN(
    INDEX(CUT_LIST!$D$6:$D$1000,$F1854),
    N(INDEX(CUT_LIST!$G$6:$G$1000,$F1854))
  )
)</f>
        <v/>
      </c>
      <c r="E1854" t="str" cm="1">
        <f t="array" ref="E1854">IF($F1854="","",INDEX(CUT_LIST!$H$6:$H$1000,$F1854))</f>
        <v/>
      </c>
      <c r="F1854" t="str" cm="1">
        <f t="array" ref="F1854">IFERROR(
  SMALL(
    IF(
      (TRIM(UPPER(CUT_LIST!$F$6:$F$1000))="YES")*(N(CUT_LIST!$G$6:$G$1000)&gt;0),
      ROW(CUT_LIST!$F$6:$F$1000)-ROW(CUT_LIST!$F$6)+1
    ),
    ROWS($F$7:F1854)
  ),
"")</f>
        <v/>
      </c>
    </row>
    <row r="1855" spans="1:6">
      <c r="A1855" t="str" cm="1">
        <f t="array" ref="A1855">IF($F1855="","",INDEX(CUT_LIST!$A$6:$A$1000,$F1855))</f>
        <v/>
      </c>
      <c r="B1855" t="str" cm="1">
        <f t="array" ref="B1855">IF($F1855="","",INDEX(CUT_LIST!$B$6:$B$1000,$F1855))</f>
        <v/>
      </c>
      <c r="C1855" t="str" cm="1">
        <f t="array" ref="C1855">IF($F1855="","",INDEX(CUT_LIST!$C$6:$C$1000,$F1855))</f>
        <v/>
      </c>
      <c r="D1855" t="str">
        <f>IF($F1855="","",
  MIN(
    INDEX(CUT_LIST!$D$6:$D$1000,$F1855),
    N(INDEX(CUT_LIST!$G$6:$G$1000,$F1855))
  )
)</f>
        <v/>
      </c>
      <c r="E1855" t="str" cm="1">
        <f t="array" ref="E1855">IF($F1855="","",INDEX(CUT_LIST!$H$6:$H$1000,$F1855))</f>
        <v/>
      </c>
      <c r="F1855" t="str" cm="1">
        <f t="array" ref="F1855">IFERROR(
  SMALL(
    IF(
      (TRIM(UPPER(CUT_LIST!$F$6:$F$1000))="YES")*(N(CUT_LIST!$G$6:$G$1000)&gt;0),
      ROW(CUT_LIST!$F$6:$F$1000)-ROW(CUT_LIST!$F$6)+1
    ),
    ROWS($F$7:F1855)
  ),
"")</f>
        <v/>
      </c>
    </row>
    <row r="1856" spans="1:6">
      <c r="A1856" t="str" cm="1">
        <f t="array" ref="A1856">IF($F1856="","",INDEX(CUT_LIST!$A$6:$A$1000,$F1856))</f>
        <v/>
      </c>
      <c r="B1856" t="str" cm="1">
        <f t="array" ref="B1856">IF($F1856="","",INDEX(CUT_LIST!$B$6:$B$1000,$F1856))</f>
        <v/>
      </c>
      <c r="C1856" t="str" cm="1">
        <f t="array" ref="C1856">IF($F1856="","",INDEX(CUT_LIST!$C$6:$C$1000,$F1856))</f>
        <v/>
      </c>
      <c r="D1856" t="str">
        <f>IF($F1856="","",
  MIN(
    INDEX(CUT_LIST!$D$6:$D$1000,$F1856),
    N(INDEX(CUT_LIST!$G$6:$G$1000,$F1856))
  )
)</f>
        <v/>
      </c>
      <c r="E1856" t="str" cm="1">
        <f t="array" ref="E1856">IF($F1856="","",INDEX(CUT_LIST!$H$6:$H$1000,$F1856))</f>
        <v/>
      </c>
      <c r="F1856" t="str" cm="1">
        <f t="array" ref="F1856">IFERROR(
  SMALL(
    IF(
      (TRIM(UPPER(CUT_LIST!$F$6:$F$1000))="YES")*(N(CUT_LIST!$G$6:$G$1000)&gt;0),
      ROW(CUT_LIST!$F$6:$F$1000)-ROW(CUT_LIST!$F$6)+1
    ),
    ROWS($F$7:F1856)
  ),
"")</f>
        <v/>
      </c>
    </row>
    <row r="1857" spans="1:6">
      <c r="A1857" t="str" cm="1">
        <f t="array" ref="A1857">IF($F1857="","",INDEX(CUT_LIST!$A$6:$A$1000,$F1857))</f>
        <v/>
      </c>
      <c r="B1857" t="str" cm="1">
        <f t="array" ref="B1857">IF($F1857="","",INDEX(CUT_LIST!$B$6:$B$1000,$F1857))</f>
        <v/>
      </c>
      <c r="C1857" t="str" cm="1">
        <f t="array" ref="C1857">IF($F1857="","",INDEX(CUT_LIST!$C$6:$C$1000,$F1857))</f>
        <v/>
      </c>
      <c r="D1857" t="str">
        <f>IF($F1857="","",
  MIN(
    INDEX(CUT_LIST!$D$6:$D$1000,$F1857),
    N(INDEX(CUT_LIST!$G$6:$G$1000,$F1857))
  )
)</f>
        <v/>
      </c>
      <c r="E1857" t="str" cm="1">
        <f t="array" ref="E1857">IF($F1857="","",INDEX(CUT_LIST!$H$6:$H$1000,$F1857))</f>
        <v/>
      </c>
      <c r="F1857" t="str" cm="1">
        <f t="array" ref="F1857">IFERROR(
  SMALL(
    IF(
      (TRIM(UPPER(CUT_LIST!$F$6:$F$1000))="YES")*(N(CUT_LIST!$G$6:$G$1000)&gt;0),
      ROW(CUT_LIST!$F$6:$F$1000)-ROW(CUT_LIST!$F$6)+1
    ),
    ROWS($F$7:F1857)
  ),
"")</f>
        <v/>
      </c>
    </row>
    <row r="1858" spans="1:6">
      <c r="A1858" t="str" cm="1">
        <f t="array" ref="A1858">IF($F1858="","",INDEX(CUT_LIST!$A$6:$A$1000,$F1858))</f>
        <v/>
      </c>
      <c r="B1858" t="str" cm="1">
        <f t="array" ref="B1858">IF($F1858="","",INDEX(CUT_LIST!$B$6:$B$1000,$F1858))</f>
        <v/>
      </c>
      <c r="C1858" t="str" cm="1">
        <f t="array" ref="C1858">IF($F1858="","",INDEX(CUT_LIST!$C$6:$C$1000,$F1858))</f>
        <v/>
      </c>
      <c r="D1858" t="str">
        <f>IF($F1858="","",
  MIN(
    INDEX(CUT_LIST!$D$6:$D$1000,$F1858),
    N(INDEX(CUT_LIST!$G$6:$G$1000,$F1858))
  )
)</f>
        <v/>
      </c>
      <c r="E1858" t="str" cm="1">
        <f t="array" ref="E1858">IF($F1858="","",INDEX(CUT_LIST!$H$6:$H$1000,$F1858))</f>
        <v/>
      </c>
      <c r="F1858" t="str" cm="1">
        <f t="array" ref="F1858">IFERROR(
  SMALL(
    IF(
      (TRIM(UPPER(CUT_LIST!$F$6:$F$1000))="YES")*(N(CUT_LIST!$G$6:$G$1000)&gt;0),
      ROW(CUT_LIST!$F$6:$F$1000)-ROW(CUT_LIST!$F$6)+1
    ),
    ROWS($F$7:F1858)
  ),
"")</f>
        <v/>
      </c>
    </row>
    <row r="1859" spans="1:6">
      <c r="A1859" t="str" cm="1">
        <f t="array" ref="A1859">IF($F1859="","",INDEX(CUT_LIST!$A$6:$A$1000,$F1859))</f>
        <v/>
      </c>
      <c r="B1859" t="str" cm="1">
        <f t="array" ref="B1859">IF($F1859="","",INDEX(CUT_LIST!$B$6:$B$1000,$F1859))</f>
        <v/>
      </c>
      <c r="C1859" t="str" cm="1">
        <f t="array" ref="C1859">IF($F1859="","",INDEX(CUT_LIST!$C$6:$C$1000,$F1859))</f>
        <v/>
      </c>
      <c r="D1859" t="str">
        <f>IF($F1859="","",
  MIN(
    INDEX(CUT_LIST!$D$6:$D$1000,$F1859),
    N(INDEX(CUT_LIST!$G$6:$G$1000,$F1859))
  )
)</f>
        <v/>
      </c>
      <c r="E1859" t="str" cm="1">
        <f t="array" ref="E1859">IF($F1859="","",INDEX(CUT_LIST!$H$6:$H$1000,$F1859))</f>
        <v/>
      </c>
      <c r="F1859" t="str" cm="1">
        <f t="array" ref="F1859">IFERROR(
  SMALL(
    IF(
      (TRIM(UPPER(CUT_LIST!$F$6:$F$1000))="YES")*(N(CUT_LIST!$G$6:$G$1000)&gt;0),
      ROW(CUT_LIST!$F$6:$F$1000)-ROW(CUT_LIST!$F$6)+1
    ),
    ROWS($F$7:F1859)
  ),
"")</f>
        <v/>
      </c>
    </row>
    <row r="1860" spans="1:6">
      <c r="A1860" t="str" cm="1">
        <f t="array" ref="A1860">IF($F1860="","",INDEX(CUT_LIST!$A$6:$A$1000,$F1860))</f>
        <v/>
      </c>
      <c r="B1860" t="str" cm="1">
        <f t="array" ref="B1860">IF($F1860="","",INDEX(CUT_LIST!$B$6:$B$1000,$F1860))</f>
        <v/>
      </c>
      <c r="C1860" t="str" cm="1">
        <f t="array" ref="C1860">IF($F1860="","",INDEX(CUT_LIST!$C$6:$C$1000,$F1860))</f>
        <v/>
      </c>
      <c r="D1860" t="str">
        <f>IF($F1860="","",
  MIN(
    INDEX(CUT_LIST!$D$6:$D$1000,$F1860),
    N(INDEX(CUT_LIST!$G$6:$G$1000,$F1860))
  )
)</f>
        <v/>
      </c>
      <c r="E1860" t="str" cm="1">
        <f t="array" ref="E1860">IF($F1860="","",INDEX(CUT_LIST!$H$6:$H$1000,$F1860))</f>
        <v/>
      </c>
      <c r="F1860" t="str" cm="1">
        <f t="array" ref="F1860">IFERROR(
  SMALL(
    IF(
      (TRIM(UPPER(CUT_LIST!$F$6:$F$1000))="YES")*(N(CUT_LIST!$G$6:$G$1000)&gt;0),
      ROW(CUT_LIST!$F$6:$F$1000)-ROW(CUT_LIST!$F$6)+1
    ),
    ROWS($F$7:F1860)
  ),
"")</f>
        <v/>
      </c>
    </row>
    <row r="1861" spans="1:6">
      <c r="A1861" t="str" cm="1">
        <f t="array" ref="A1861">IF($F1861="","",INDEX(CUT_LIST!$A$6:$A$1000,$F1861))</f>
        <v/>
      </c>
      <c r="B1861" t="str" cm="1">
        <f t="array" ref="B1861">IF($F1861="","",INDEX(CUT_LIST!$B$6:$B$1000,$F1861))</f>
        <v/>
      </c>
      <c r="C1861" t="str" cm="1">
        <f t="array" ref="C1861">IF($F1861="","",INDEX(CUT_LIST!$C$6:$C$1000,$F1861))</f>
        <v/>
      </c>
      <c r="D1861" t="str">
        <f>IF($F1861="","",
  MIN(
    INDEX(CUT_LIST!$D$6:$D$1000,$F1861),
    N(INDEX(CUT_LIST!$G$6:$G$1000,$F1861))
  )
)</f>
        <v/>
      </c>
      <c r="E1861" t="str" cm="1">
        <f t="array" ref="E1861">IF($F1861="","",INDEX(CUT_LIST!$H$6:$H$1000,$F1861))</f>
        <v/>
      </c>
      <c r="F1861" t="str" cm="1">
        <f t="array" ref="F1861">IFERROR(
  SMALL(
    IF(
      (TRIM(UPPER(CUT_LIST!$F$6:$F$1000))="YES")*(N(CUT_LIST!$G$6:$G$1000)&gt;0),
      ROW(CUT_LIST!$F$6:$F$1000)-ROW(CUT_LIST!$F$6)+1
    ),
    ROWS($F$7:F1861)
  ),
"")</f>
        <v/>
      </c>
    </row>
    <row r="1862" spans="1:6">
      <c r="A1862" t="str" cm="1">
        <f t="array" ref="A1862">IF($F1862="","",INDEX(CUT_LIST!$A$6:$A$1000,$F1862))</f>
        <v/>
      </c>
      <c r="B1862" t="str" cm="1">
        <f t="array" ref="B1862">IF($F1862="","",INDEX(CUT_LIST!$B$6:$B$1000,$F1862))</f>
        <v/>
      </c>
      <c r="C1862" t="str" cm="1">
        <f t="array" ref="C1862">IF($F1862="","",INDEX(CUT_LIST!$C$6:$C$1000,$F1862))</f>
        <v/>
      </c>
      <c r="D1862" t="str">
        <f>IF($F1862="","",
  MIN(
    INDEX(CUT_LIST!$D$6:$D$1000,$F1862),
    N(INDEX(CUT_LIST!$G$6:$G$1000,$F1862))
  )
)</f>
        <v/>
      </c>
      <c r="E1862" t="str" cm="1">
        <f t="array" ref="E1862">IF($F1862="","",INDEX(CUT_LIST!$H$6:$H$1000,$F1862))</f>
        <v/>
      </c>
      <c r="F1862" t="str" cm="1">
        <f t="array" ref="F1862">IFERROR(
  SMALL(
    IF(
      (TRIM(UPPER(CUT_LIST!$F$6:$F$1000))="YES")*(N(CUT_LIST!$G$6:$G$1000)&gt;0),
      ROW(CUT_LIST!$F$6:$F$1000)-ROW(CUT_LIST!$F$6)+1
    ),
    ROWS($F$7:F1862)
  ),
"")</f>
        <v/>
      </c>
    </row>
    <row r="1863" spans="1:6">
      <c r="A1863" t="str" cm="1">
        <f t="array" ref="A1863">IF($F1863="","",INDEX(CUT_LIST!$A$6:$A$1000,$F1863))</f>
        <v/>
      </c>
      <c r="B1863" t="str" cm="1">
        <f t="array" ref="B1863">IF($F1863="","",INDEX(CUT_LIST!$B$6:$B$1000,$F1863))</f>
        <v/>
      </c>
      <c r="C1863" t="str" cm="1">
        <f t="array" ref="C1863">IF($F1863="","",INDEX(CUT_LIST!$C$6:$C$1000,$F1863))</f>
        <v/>
      </c>
      <c r="D1863" t="str">
        <f>IF($F1863="","",
  MIN(
    INDEX(CUT_LIST!$D$6:$D$1000,$F1863),
    N(INDEX(CUT_LIST!$G$6:$G$1000,$F1863))
  )
)</f>
        <v/>
      </c>
      <c r="E1863" t="str" cm="1">
        <f t="array" ref="E1863">IF($F1863="","",INDEX(CUT_LIST!$H$6:$H$1000,$F1863))</f>
        <v/>
      </c>
      <c r="F1863" t="str" cm="1">
        <f t="array" ref="F1863">IFERROR(
  SMALL(
    IF(
      (TRIM(UPPER(CUT_LIST!$F$6:$F$1000))="YES")*(N(CUT_LIST!$G$6:$G$1000)&gt;0),
      ROW(CUT_LIST!$F$6:$F$1000)-ROW(CUT_LIST!$F$6)+1
    ),
    ROWS($F$7:F1863)
  ),
"")</f>
        <v/>
      </c>
    </row>
    <row r="1864" spans="1:6">
      <c r="A1864" t="str" cm="1">
        <f t="array" ref="A1864">IF($F1864="","",INDEX(CUT_LIST!$A$6:$A$1000,$F1864))</f>
        <v/>
      </c>
      <c r="B1864" t="str" cm="1">
        <f t="array" ref="B1864">IF($F1864="","",INDEX(CUT_LIST!$B$6:$B$1000,$F1864))</f>
        <v/>
      </c>
      <c r="C1864" t="str" cm="1">
        <f t="array" ref="C1864">IF($F1864="","",INDEX(CUT_LIST!$C$6:$C$1000,$F1864))</f>
        <v/>
      </c>
      <c r="D1864" t="str">
        <f>IF($F1864="","",
  MIN(
    INDEX(CUT_LIST!$D$6:$D$1000,$F1864),
    N(INDEX(CUT_LIST!$G$6:$G$1000,$F1864))
  )
)</f>
        <v/>
      </c>
      <c r="E1864" t="str" cm="1">
        <f t="array" ref="E1864">IF($F1864="","",INDEX(CUT_LIST!$H$6:$H$1000,$F1864))</f>
        <v/>
      </c>
      <c r="F1864" t="str" cm="1">
        <f t="array" ref="F1864">IFERROR(
  SMALL(
    IF(
      (TRIM(UPPER(CUT_LIST!$F$6:$F$1000))="YES")*(N(CUT_LIST!$G$6:$G$1000)&gt;0),
      ROW(CUT_LIST!$F$6:$F$1000)-ROW(CUT_LIST!$F$6)+1
    ),
    ROWS($F$7:F1864)
  ),
"")</f>
        <v/>
      </c>
    </row>
    <row r="1865" spans="1:6">
      <c r="A1865" t="str" cm="1">
        <f t="array" ref="A1865">IF($F1865="","",INDEX(CUT_LIST!$A$6:$A$1000,$F1865))</f>
        <v/>
      </c>
      <c r="B1865" t="str" cm="1">
        <f t="array" ref="B1865">IF($F1865="","",INDEX(CUT_LIST!$B$6:$B$1000,$F1865))</f>
        <v/>
      </c>
      <c r="C1865" t="str" cm="1">
        <f t="array" ref="C1865">IF($F1865="","",INDEX(CUT_LIST!$C$6:$C$1000,$F1865))</f>
        <v/>
      </c>
      <c r="D1865" t="str">
        <f>IF($F1865="","",
  MIN(
    INDEX(CUT_LIST!$D$6:$D$1000,$F1865),
    N(INDEX(CUT_LIST!$G$6:$G$1000,$F1865))
  )
)</f>
        <v/>
      </c>
      <c r="E1865" t="str" cm="1">
        <f t="array" ref="E1865">IF($F1865="","",INDEX(CUT_LIST!$H$6:$H$1000,$F1865))</f>
        <v/>
      </c>
      <c r="F1865" t="str" cm="1">
        <f t="array" ref="F1865">IFERROR(
  SMALL(
    IF(
      (TRIM(UPPER(CUT_LIST!$F$6:$F$1000))="YES")*(N(CUT_LIST!$G$6:$G$1000)&gt;0),
      ROW(CUT_LIST!$F$6:$F$1000)-ROW(CUT_LIST!$F$6)+1
    ),
    ROWS($F$7:F1865)
  ),
"")</f>
        <v/>
      </c>
    </row>
    <row r="1866" spans="1:6">
      <c r="A1866" t="str" cm="1">
        <f t="array" ref="A1866">IF($F1866="","",INDEX(CUT_LIST!$A$6:$A$1000,$F1866))</f>
        <v/>
      </c>
      <c r="B1866" t="str" cm="1">
        <f t="array" ref="B1866">IF($F1866="","",INDEX(CUT_LIST!$B$6:$B$1000,$F1866))</f>
        <v/>
      </c>
      <c r="C1866" t="str" cm="1">
        <f t="array" ref="C1866">IF($F1866="","",INDEX(CUT_LIST!$C$6:$C$1000,$F1866))</f>
        <v/>
      </c>
      <c r="D1866" t="str">
        <f>IF($F1866="","",
  MIN(
    INDEX(CUT_LIST!$D$6:$D$1000,$F1866),
    N(INDEX(CUT_LIST!$G$6:$G$1000,$F1866))
  )
)</f>
        <v/>
      </c>
      <c r="E1866" t="str" cm="1">
        <f t="array" ref="E1866">IF($F1866="","",INDEX(CUT_LIST!$H$6:$H$1000,$F1866))</f>
        <v/>
      </c>
      <c r="F1866" t="str" cm="1">
        <f t="array" ref="F1866">IFERROR(
  SMALL(
    IF(
      (TRIM(UPPER(CUT_LIST!$F$6:$F$1000))="YES")*(N(CUT_LIST!$G$6:$G$1000)&gt;0),
      ROW(CUT_LIST!$F$6:$F$1000)-ROW(CUT_LIST!$F$6)+1
    ),
    ROWS($F$7:F1866)
  ),
"")</f>
        <v/>
      </c>
    </row>
    <row r="1867" spans="1:6">
      <c r="A1867" t="str" cm="1">
        <f t="array" ref="A1867">IF($F1867="","",INDEX(CUT_LIST!$A$6:$A$1000,$F1867))</f>
        <v/>
      </c>
      <c r="B1867" t="str" cm="1">
        <f t="array" ref="B1867">IF($F1867="","",INDEX(CUT_LIST!$B$6:$B$1000,$F1867))</f>
        <v/>
      </c>
      <c r="C1867" t="str" cm="1">
        <f t="array" ref="C1867">IF($F1867="","",INDEX(CUT_LIST!$C$6:$C$1000,$F1867))</f>
        <v/>
      </c>
      <c r="D1867" t="str">
        <f>IF($F1867="","",
  MIN(
    INDEX(CUT_LIST!$D$6:$D$1000,$F1867),
    N(INDEX(CUT_LIST!$G$6:$G$1000,$F1867))
  )
)</f>
        <v/>
      </c>
      <c r="E1867" t="str" cm="1">
        <f t="array" ref="E1867">IF($F1867="","",INDEX(CUT_LIST!$H$6:$H$1000,$F1867))</f>
        <v/>
      </c>
      <c r="F1867" t="str" cm="1">
        <f t="array" ref="F1867">IFERROR(
  SMALL(
    IF(
      (TRIM(UPPER(CUT_LIST!$F$6:$F$1000))="YES")*(N(CUT_LIST!$G$6:$G$1000)&gt;0),
      ROW(CUT_LIST!$F$6:$F$1000)-ROW(CUT_LIST!$F$6)+1
    ),
    ROWS($F$7:F1867)
  ),
"")</f>
        <v/>
      </c>
    </row>
    <row r="1868" spans="1:6">
      <c r="A1868" t="str" cm="1">
        <f t="array" ref="A1868">IF($F1868="","",INDEX(CUT_LIST!$A$6:$A$1000,$F1868))</f>
        <v/>
      </c>
      <c r="B1868" t="str" cm="1">
        <f t="array" ref="B1868">IF($F1868="","",INDEX(CUT_LIST!$B$6:$B$1000,$F1868))</f>
        <v/>
      </c>
      <c r="C1868" t="str" cm="1">
        <f t="array" ref="C1868">IF($F1868="","",INDEX(CUT_LIST!$C$6:$C$1000,$F1868))</f>
        <v/>
      </c>
      <c r="D1868" t="str">
        <f>IF($F1868="","",
  MIN(
    INDEX(CUT_LIST!$D$6:$D$1000,$F1868),
    N(INDEX(CUT_LIST!$G$6:$G$1000,$F1868))
  )
)</f>
        <v/>
      </c>
      <c r="E1868" t="str" cm="1">
        <f t="array" ref="E1868">IF($F1868="","",INDEX(CUT_LIST!$H$6:$H$1000,$F1868))</f>
        <v/>
      </c>
      <c r="F1868" t="str" cm="1">
        <f t="array" ref="F1868">IFERROR(
  SMALL(
    IF(
      (TRIM(UPPER(CUT_LIST!$F$6:$F$1000))="YES")*(N(CUT_LIST!$G$6:$G$1000)&gt;0),
      ROW(CUT_LIST!$F$6:$F$1000)-ROW(CUT_LIST!$F$6)+1
    ),
    ROWS($F$7:F1868)
  ),
"")</f>
        <v/>
      </c>
    </row>
    <row r="1869" spans="1:6">
      <c r="A1869" t="str" cm="1">
        <f t="array" ref="A1869">IF($F1869="","",INDEX(CUT_LIST!$A$6:$A$1000,$F1869))</f>
        <v/>
      </c>
      <c r="B1869" t="str" cm="1">
        <f t="array" ref="B1869">IF($F1869="","",INDEX(CUT_LIST!$B$6:$B$1000,$F1869))</f>
        <v/>
      </c>
      <c r="C1869" t="str" cm="1">
        <f t="array" ref="C1869">IF($F1869="","",INDEX(CUT_LIST!$C$6:$C$1000,$F1869))</f>
        <v/>
      </c>
      <c r="D1869" t="str">
        <f>IF($F1869="","",
  MIN(
    INDEX(CUT_LIST!$D$6:$D$1000,$F1869),
    N(INDEX(CUT_LIST!$G$6:$G$1000,$F1869))
  )
)</f>
        <v/>
      </c>
      <c r="E1869" t="str" cm="1">
        <f t="array" ref="E1869">IF($F1869="","",INDEX(CUT_LIST!$H$6:$H$1000,$F1869))</f>
        <v/>
      </c>
      <c r="F1869" t="str" cm="1">
        <f t="array" ref="F1869">IFERROR(
  SMALL(
    IF(
      (TRIM(UPPER(CUT_LIST!$F$6:$F$1000))="YES")*(N(CUT_LIST!$G$6:$G$1000)&gt;0),
      ROW(CUT_LIST!$F$6:$F$1000)-ROW(CUT_LIST!$F$6)+1
    ),
    ROWS($F$7:F1869)
  ),
"")</f>
        <v/>
      </c>
    </row>
    <row r="1870" spans="1:6">
      <c r="A1870" t="str" cm="1">
        <f t="array" ref="A1870">IF($F1870="","",INDEX(CUT_LIST!$A$6:$A$1000,$F1870))</f>
        <v/>
      </c>
      <c r="B1870" t="str" cm="1">
        <f t="array" ref="B1870">IF($F1870="","",INDEX(CUT_LIST!$B$6:$B$1000,$F1870))</f>
        <v/>
      </c>
      <c r="C1870" t="str" cm="1">
        <f t="array" ref="C1870">IF($F1870="","",INDEX(CUT_LIST!$C$6:$C$1000,$F1870))</f>
        <v/>
      </c>
      <c r="D1870" t="str">
        <f>IF($F1870="","",
  MIN(
    INDEX(CUT_LIST!$D$6:$D$1000,$F1870),
    N(INDEX(CUT_LIST!$G$6:$G$1000,$F1870))
  )
)</f>
        <v/>
      </c>
      <c r="E1870" t="str" cm="1">
        <f t="array" ref="E1870">IF($F1870="","",INDEX(CUT_LIST!$H$6:$H$1000,$F1870))</f>
        <v/>
      </c>
      <c r="F1870" t="str" cm="1">
        <f t="array" ref="F1870">IFERROR(
  SMALL(
    IF(
      (TRIM(UPPER(CUT_LIST!$F$6:$F$1000))="YES")*(N(CUT_LIST!$G$6:$G$1000)&gt;0),
      ROW(CUT_LIST!$F$6:$F$1000)-ROW(CUT_LIST!$F$6)+1
    ),
    ROWS($F$7:F1870)
  ),
"")</f>
        <v/>
      </c>
    </row>
    <row r="1871" spans="1:6">
      <c r="A1871" t="str" cm="1">
        <f t="array" ref="A1871">IF($F1871="","",INDEX(CUT_LIST!$A$6:$A$1000,$F1871))</f>
        <v/>
      </c>
      <c r="B1871" t="str" cm="1">
        <f t="array" ref="B1871">IF($F1871="","",INDEX(CUT_LIST!$B$6:$B$1000,$F1871))</f>
        <v/>
      </c>
      <c r="C1871" t="str" cm="1">
        <f t="array" ref="C1871">IF($F1871="","",INDEX(CUT_LIST!$C$6:$C$1000,$F1871))</f>
        <v/>
      </c>
      <c r="D1871" t="str">
        <f>IF($F1871="","",
  MIN(
    INDEX(CUT_LIST!$D$6:$D$1000,$F1871),
    N(INDEX(CUT_LIST!$G$6:$G$1000,$F1871))
  )
)</f>
        <v/>
      </c>
      <c r="E1871" t="str" cm="1">
        <f t="array" ref="E1871">IF($F1871="","",INDEX(CUT_LIST!$H$6:$H$1000,$F1871))</f>
        <v/>
      </c>
      <c r="F1871" t="str" cm="1">
        <f t="array" ref="F1871">IFERROR(
  SMALL(
    IF(
      (TRIM(UPPER(CUT_LIST!$F$6:$F$1000))="YES")*(N(CUT_LIST!$G$6:$G$1000)&gt;0),
      ROW(CUT_LIST!$F$6:$F$1000)-ROW(CUT_LIST!$F$6)+1
    ),
    ROWS($F$7:F1871)
  ),
"")</f>
        <v/>
      </c>
    </row>
    <row r="1872" spans="1:6">
      <c r="A1872" t="str" cm="1">
        <f t="array" ref="A1872">IF($F1872="","",INDEX(CUT_LIST!$A$6:$A$1000,$F1872))</f>
        <v/>
      </c>
      <c r="B1872" t="str" cm="1">
        <f t="array" ref="B1872">IF($F1872="","",INDEX(CUT_LIST!$B$6:$B$1000,$F1872))</f>
        <v/>
      </c>
      <c r="C1872" t="str" cm="1">
        <f t="array" ref="C1872">IF($F1872="","",INDEX(CUT_LIST!$C$6:$C$1000,$F1872))</f>
        <v/>
      </c>
      <c r="D1872" t="str">
        <f>IF($F1872="","",
  MIN(
    INDEX(CUT_LIST!$D$6:$D$1000,$F1872),
    N(INDEX(CUT_LIST!$G$6:$G$1000,$F1872))
  )
)</f>
        <v/>
      </c>
      <c r="E1872" t="str" cm="1">
        <f t="array" ref="E1872">IF($F1872="","",INDEX(CUT_LIST!$H$6:$H$1000,$F1872))</f>
        <v/>
      </c>
      <c r="F1872" t="str" cm="1">
        <f t="array" ref="F1872">IFERROR(
  SMALL(
    IF(
      (TRIM(UPPER(CUT_LIST!$F$6:$F$1000))="YES")*(N(CUT_LIST!$G$6:$G$1000)&gt;0),
      ROW(CUT_LIST!$F$6:$F$1000)-ROW(CUT_LIST!$F$6)+1
    ),
    ROWS($F$7:F1872)
  ),
"")</f>
        <v/>
      </c>
    </row>
    <row r="1873" spans="1:6">
      <c r="A1873" t="str" cm="1">
        <f t="array" ref="A1873">IF($F1873="","",INDEX(CUT_LIST!$A$6:$A$1000,$F1873))</f>
        <v/>
      </c>
      <c r="B1873" t="str" cm="1">
        <f t="array" ref="B1873">IF($F1873="","",INDEX(CUT_LIST!$B$6:$B$1000,$F1873))</f>
        <v/>
      </c>
      <c r="C1873" t="str" cm="1">
        <f t="array" ref="C1873">IF($F1873="","",INDEX(CUT_LIST!$C$6:$C$1000,$F1873))</f>
        <v/>
      </c>
      <c r="D1873" t="str">
        <f>IF($F1873="","",
  MIN(
    INDEX(CUT_LIST!$D$6:$D$1000,$F1873),
    N(INDEX(CUT_LIST!$G$6:$G$1000,$F1873))
  )
)</f>
        <v/>
      </c>
      <c r="E1873" t="str" cm="1">
        <f t="array" ref="E1873">IF($F1873="","",INDEX(CUT_LIST!$H$6:$H$1000,$F1873))</f>
        <v/>
      </c>
      <c r="F1873" t="str" cm="1">
        <f t="array" ref="F1873">IFERROR(
  SMALL(
    IF(
      (TRIM(UPPER(CUT_LIST!$F$6:$F$1000))="YES")*(N(CUT_LIST!$G$6:$G$1000)&gt;0),
      ROW(CUT_LIST!$F$6:$F$1000)-ROW(CUT_LIST!$F$6)+1
    ),
    ROWS($F$7:F1873)
  ),
"")</f>
        <v/>
      </c>
    </row>
    <row r="1874" spans="1:6">
      <c r="A1874" t="str" cm="1">
        <f t="array" ref="A1874">IF($F1874="","",INDEX(CUT_LIST!$A$6:$A$1000,$F1874))</f>
        <v/>
      </c>
      <c r="B1874" t="str" cm="1">
        <f t="array" ref="B1874">IF($F1874="","",INDEX(CUT_LIST!$B$6:$B$1000,$F1874))</f>
        <v/>
      </c>
      <c r="C1874" t="str" cm="1">
        <f t="array" ref="C1874">IF($F1874="","",INDEX(CUT_LIST!$C$6:$C$1000,$F1874))</f>
        <v/>
      </c>
      <c r="D1874" t="str">
        <f>IF($F1874="","",
  MIN(
    INDEX(CUT_LIST!$D$6:$D$1000,$F1874),
    N(INDEX(CUT_LIST!$G$6:$G$1000,$F1874))
  )
)</f>
        <v/>
      </c>
      <c r="E1874" t="str" cm="1">
        <f t="array" ref="E1874">IF($F1874="","",INDEX(CUT_LIST!$H$6:$H$1000,$F1874))</f>
        <v/>
      </c>
      <c r="F1874" t="str" cm="1">
        <f t="array" ref="F1874">IFERROR(
  SMALL(
    IF(
      (TRIM(UPPER(CUT_LIST!$F$6:$F$1000))="YES")*(N(CUT_LIST!$G$6:$G$1000)&gt;0),
      ROW(CUT_LIST!$F$6:$F$1000)-ROW(CUT_LIST!$F$6)+1
    ),
    ROWS($F$7:F1874)
  ),
"")</f>
        <v/>
      </c>
    </row>
    <row r="1875" spans="1:6">
      <c r="A1875" t="str" cm="1">
        <f t="array" ref="A1875">IF($F1875="","",INDEX(CUT_LIST!$A$6:$A$1000,$F1875))</f>
        <v/>
      </c>
      <c r="B1875" t="str" cm="1">
        <f t="array" ref="B1875">IF($F1875="","",INDEX(CUT_LIST!$B$6:$B$1000,$F1875))</f>
        <v/>
      </c>
      <c r="C1875" t="str" cm="1">
        <f t="array" ref="C1875">IF($F1875="","",INDEX(CUT_LIST!$C$6:$C$1000,$F1875))</f>
        <v/>
      </c>
      <c r="D1875" t="str">
        <f>IF($F1875="","",
  MIN(
    INDEX(CUT_LIST!$D$6:$D$1000,$F1875),
    N(INDEX(CUT_LIST!$G$6:$G$1000,$F1875))
  )
)</f>
        <v/>
      </c>
      <c r="E1875" t="str" cm="1">
        <f t="array" ref="E1875">IF($F1875="","",INDEX(CUT_LIST!$H$6:$H$1000,$F1875))</f>
        <v/>
      </c>
      <c r="F1875" t="str" cm="1">
        <f t="array" ref="F1875">IFERROR(
  SMALL(
    IF(
      (TRIM(UPPER(CUT_LIST!$F$6:$F$1000))="YES")*(N(CUT_LIST!$G$6:$G$1000)&gt;0),
      ROW(CUT_LIST!$F$6:$F$1000)-ROW(CUT_LIST!$F$6)+1
    ),
    ROWS($F$7:F1875)
  ),
"")</f>
        <v/>
      </c>
    </row>
    <row r="1876" spans="1:6">
      <c r="A1876" t="str" cm="1">
        <f t="array" ref="A1876">IF($F1876="","",INDEX(CUT_LIST!$A$6:$A$1000,$F1876))</f>
        <v/>
      </c>
      <c r="B1876" t="str" cm="1">
        <f t="array" ref="B1876">IF($F1876="","",INDEX(CUT_LIST!$B$6:$B$1000,$F1876))</f>
        <v/>
      </c>
      <c r="C1876" t="str" cm="1">
        <f t="array" ref="C1876">IF($F1876="","",INDEX(CUT_LIST!$C$6:$C$1000,$F1876))</f>
        <v/>
      </c>
      <c r="D1876" t="str">
        <f>IF($F1876="","",
  MIN(
    INDEX(CUT_LIST!$D$6:$D$1000,$F1876),
    N(INDEX(CUT_LIST!$G$6:$G$1000,$F1876))
  )
)</f>
        <v/>
      </c>
      <c r="E1876" t="str" cm="1">
        <f t="array" ref="E1876">IF($F1876="","",INDEX(CUT_LIST!$H$6:$H$1000,$F1876))</f>
        <v/>
      </c>
      <c r="F1876" t="str" cm="1">
        <f t="array" ref="F1876">IFERROR(
  SMALL(
    IF(
      (TRIM(UPPER(CUT_LIST!$F$6:$F$1000))="YES")*(N(CUT_LIST!$G$6:$G$1000)&gt;0),
      ROW(CUT_LIST!$F$6:$F$1000)-ROW(CUT_LIST!$F$6)+1
    ),
    ROWS($F$7:F1876)
  ),
"")</f>
        <v/>
      </c>
    </row>
    <row r="1877" spans="1:6">
      <c r="A1877" t="str" cm="1">
        <f t="array" ref="A1877">IF($F1877="","",INDEX(CUT_LIST!$A$6:$A$1000,$F1877))</f>
        <v/>
      </c>
      <c r="B1877" t="str" cm="1">
        <f t="array" ref="B1877">IF($F1877="","",INDEX(CUT_LIST!$B$6:$B$1000,$F1877))</f>
        <v/>
      </c>
      <c r="C1877" t="str" cm="1">
        <f t="array" ref="C1877">IF($F1877="","",INDEX(CUT_LIST!$C$6:$C$1000,$F1877))</f>
        <v/>
      </c>
      <c r="D1877" t="str">
        <f>IF($F1877="","",
  MIN(
    INDEX(CUT_LIST!$D$6:$D$1000,$F1877),
    N(INDEX(CUT_LIST!$G$6:$G$1000,$F1877))
  )
)</f>
        <v/>
      </c>
      <c r="E1877" t="str" cm="1">
        <f t="array" ref="E1877">IF($F1877="","",INDEX(CUT_LIST!$H$6:$H$1000,$F1877))</f>
        <v/>
      </c>
      <c r="F1877" t="str" cm="1">
        <f t="array" ref="F1877">IFERROR(
  SMALL(
    IF(
      (TRIM(UPPER(CUT_LIST!$F$6:$F$1000))="YES")*(N(CUT_LIST!$G$6:$G$1000)&gt;0),
      ROW(CUT_LIST!$F$6:$F$1000)-ROW(CUT_LIST!$F$6)+1
    ),
    ROWS($F$7:F1877)
  ),
"")</f>
        <v/>
      </c>
    </row>
    <row r="1878" spans="1:6">
      <c r="A1878" t="str" cm="1">
        <f t="array" ref="A1878">IF($F1878="","",INDEX(CUT_LIST!$A$6:$A$1000,$F1878))</f>
        <v/>
      </c>
      <c r="B1878" t="str" cm="1">
        <f t="array" ref="B1878">IF($F1878="","",INDEX(CUT_LIST!$B$6:$B$1000,$F1878))</f>
        <v/>
      </c>
      <c r="C1878" t="str" cm="1">
        <f t="array" ref="C1878">IF($F1878="","",INDEX(CUT_LIST!$C$6:$C$1000,$F1878))</f>
        <v/>
      </c>
      <c r="D1878" t="str">
        <f>IF($F1878="","",
  MIN(
    INDEX(CUT_LIST!$D$6:$D$1000,$F1878),
    N(INDEX(CUT_LIST!$G$6:$G$1000,$F1878))
  )
)</f>
        <v/>
      </c>
      <c r="E1878" t="str" cm="1">
        <f t="array" ref="E1878">IF($F1878="","",INDEX(CUT_LIST!$H$6:$H$1000,$F1878))</f>
        <v/>
      </c>
      <c r="F1878" t="str" cm="1">
        <f t="array" ref="F1878">IFERROR(
  SMALL(
    IF(
      (TRIM(UPPER(CUT_LIST!$F$6:$F$1000))="YES")*(N(CUT_LIST!$G$6:$G$1000)&gt;0),
      ROW(CUT_LIST!$F$6:$F$1000)-ROW(CUT_LIST!$F$6)+1
    ),
    ROWS($F$7:F1878)
  ),
"")</f>
        <v/>
      </c>
    </row>
    <row r="1879" spans="1:6">
      <c r="A1879" t="str" cm="1">
        <f t="array" ref="A1879">IF($F1879="","",INDEX(CUT_LIST!$A$6:$A$1000,$F1879))</f>
        <v/>
      </c>
      <c r="B1879" t="str" cm="1">
        <f t="array" ref="B1879">IF($F1879="","",INDEX(CUT_LIST!$B$6:$B$1000,$F1879))</f>
        <v/>
      </c>
      <c r="C1879" t="str" cm="1">
        <f t="array" ref="C1879">IF($F1879="","",INDEX(CUT_LIST!$C$6:$C$1000,$F1879))</f>
        <v/>
      </c>
      <c r="D1879" t="str">
        <f>IF($F1879="","",
  MIN(
    INDEX(CUT_LIST!$D$6:$D$1000,$F1879),
    N(INDEX(CUT_LIST!$G$6:$G$1000,$F1879))
  )
)</f>
        <v/>
      </c>
      <c r="E1879" t="str" cm="1">
        <f t="array" ref="E1879">IF($F1879="","",INDEX(CUT_LIST!$H$6:$H$1000,$F1879))</f>
        <v/>
      </c>
      <c r="F1879" t="str" cm="1">
        <f t="array" ref="F1879">IFERROR(
  SMALL(
    IF(
      (TRIM(UPPER(CUT_LIST!$F$6:$F$1000))="YES")*(N(CUT_LIST!$G$6:$G$1000)&gt;0),
      ROW(CUT_LIST!$F$6:$F$1000)-ROW(CUT_LIST!$F$6)+1
    ),
    ROWS($F$7:F1879)
  ),
"")</f>
        <v/>
      </c>
    </row>
    <row r="1880" spans="1:6">
      <c r="A1880" t="str" cm="1">
        <f t="array" ref="A1880">IF($F1880="","",INDEX(CUT_LIST!$A$6:$A$1000,$F1880))</f>
        <v/>
      </c>
      <c r="B1880" t="str" cm="1">
        <f t="array" ref="B1880">IF($F1880="","",INDEX(CUT_LIST!$B$6:$B$1000,$F1880))</f>
        <v/>
      </c>
      <c r="C1880" t="str" cm="1">
        <f t="array" ref="C1880">IF($F1880="","",INDEX(CUT_LIST!$C$6:$C$1000,$F1880))</f>
        <v/>
      </c>
      <c r="D1880" t="str">
        <f>IF($F1880="","",
  MIN(
    INDEX(CUT_LIST!$D$6:$D$1000,$F1880),
    N(INDEX(CUT_LIST!$G$6:$G$1000,$F1880))
  )
)</f>
        <v/>
      </c>
      <c r="E1880" t="str" cm="1">
        <f t="array" ref="E1880">IF($F1880="","",INDEX(CUT_LIST!$H$6:$H$1000,$F1880))</f>
        <v/>
      </c>
      <c r="F1880" t="str" cm="1">
        <f t="array" ref="F1880">IFERROR(
  SMALL(
    IF(
      (TRIM(UPPER(CUT_LIST!$F$6:$F$1000))="YES")*(N(CUT_LIST!$G$6:$G$1000)&gt;0),
      ROW(CUT_LIST!$F$6:$F$1000)-ROW(CUT_LIST!$F$6)+1
    ),
    ROWS($F$7:F1880)
  ),
"")</f>
        <v/>
      </c>
    </row>
    <row r="1881" spans="1:6">
      <c r="A1881" t="str" cm="1">
        <f t="array" ref="A1881">IF($F1881="","",INDEX(CUT_LIST!$A$6:$A$1000,$F1881))</f>
        <v/>
      </c>
      <c r="B1881" t="str" cm="1">
        <f t="array" ref="B1881">IF($F1881="","",INDEX(CUT_LIST!$B$6:$B$1000,$F1881))</f>
        <v/>
      </c>
      <c r="C1881" t="str" cm="1">
        <f t="array" ref="C1881">IF($F1881="","",INDEX(CUT_LIST!$C$6:$C$1000,$F1881))</f>
        <v/>
      </c>
      <c r="D1881" t="str">
        <f>IF($F1881="","",
  MIN(
    INDEX(CUT_LIST!$D$6:$D$1000,$F1881),
    N(INDEX(CUT_LIST!$G$6:$G$1000,$F1881))
  )
)</f>
        <v/>
      </c>
      <c r="E1881" t="str" cm="1">
        <f t="array" ref="E1881">IF($F1881="","",INDEX(CUT_LIST!$H$6:$H$1000,$F1881))</f>
        <v/>
      </c>
      <c r="F1881" t="str" cm="1">
        <f t="array" ref="F1881">IFERROR(
  SMALL(
    IF(
      (TRIM(UPPER(CUT_LIST!$F$6:$F$1000))="YES")*(N(CUT_LIST!$G$6:$G$1000)&gt;0),
      ROW(CUT_LIST!$F$6:$F$1000)-ROW(CUT_LIST!$F$6)+1
    ),
    ROWS($F$7:F1881)
  ),
"")</f>
        <v/>
      </c>
    </row>
    <row r="1882" spans="1:6">
      <c r="A1882" t="str" cm="1">
        <f t="array" ref="A1882">IF($F1882="","",INDEX(CUT_LIST!$A$6:$A$1000,$F1882))</f>
        <v/>
      </c>
      <c r="B1882" t="str" cm="1">
        <f t="array" ref="B1882">IF($F1882="","",INDEX(CUT_LIST!$B$6:$B$1000,$F1882))</f>
        <v/>
      </c>
      <c r="C1882" t="str" cm="1">
        <f t="array" ref="C1882">IF($F1882="","",INDEX(CUT_LIST!$C$6:$C$1000,$F1882))</f>
        <v/>
      </c>
      <c r="D1882" t="str">
        <f>IF($F1882="","",
  MIN(
    INDEX(CUT_LIST!$D$6:$D$1000,$F1882),
    N(INDEX(CUT_LIST!$G$6:$G$1000,$F1882))
  )
)</f>
        <v/>
      </c>
      <c r="E1882" t="str" cm="1">
        <f t="array" ref="E1882">IF($F1882="","",INDEX(CUT_LIST!$H$6:$H$1000,$F1882))</f>
        <v/>
      </c>
      <c r="F1882" t="str" cm="1">
        <f t="array" ref="F1882">IFERROR(
  SMALL(
    IF(
      (TRIM(UPPER(CUT_LIST!$F$6:$F$1000))="YES")*(N(CUT_LIST!$G$6:$G$1000)&gt;0),
      ROW(CUT_LIST!$F$6:$F$1000)-ROW(CUT_LIST!$F$6)+1
    ),
    ROWS($F$7:F1882)
  ),
"")</f>
        <v/>
      </c>
    </row>
    <row r="1883" spans="1:6">
      <c r="A1883" t="str" cm="1">
        <f t="array" ref="A1883">IF($F1883="","",INDEX(CUT_LIST!$A$6:$A$1000,$F1883))</f>
        <v/>
      </c>
      <c r="B1883" t="str" cm="1">
        <f t="array" ref="B1883">IF($F1883="","",INDEX(CUT_LIST!$B$6:$B$1000,$F1883))</f>
        <v/>
      </c>
      <c r="C1883" t="str" cm="1">
        <f t="array" ref="C1883">IF($F1883="","",INDEX(CUT_LIST!$C$6:$C$1000,$F1883))</f>
        <v/>
      </c>
      <c r="D1883" t="str">
        <f>IF($F1883="","",
  MIN(
    INDEX(CUT_LIST!$D$6:$D$1000,$F1883),
    N(INDEX(CUT_LIST!$G$6:$G$1000,$F1883))
  )
)</f>
        <v/>
      </c>
      <c r="E1883" t="str" cm="1">
        <f t="array" ref="E1883">IF($F1883="","",INDEX(CUT_LIST!$H$6:$H$1000,$F1883))</f>
        <v/>
      </c>
      <c r="F1883" t="str" cm="1">
        <f t="array" ref="F1883">IFERROR(
  SMALL(
    IF(
      (TRIM(UPPER(CUT_LIST!$F$6:$F$1000))="YES")*(N(CUT_LIST!$G$6:$G$1000)&gt;0),
      ROW(CUT_LIST!$F$6:$F$1000)-ROW(CUT_LIST!$F$6)+1
    ),
    ROWS($F$7:F1883)
  ),
"")</f>
        <v/>
      </c>
    </row>
    <row r="1884" spans="1:6">
      <c r="A1884" t="str" cm="1">
        <f t="array" ref="A1884">IF($F1884="","",INDEX(CUT_LIST!$A$6:$A$1000,$F1884))</f>
        <v/>
      </c>
      <c r="B1884" t="str" cm="1">
        <f t="array" ref="B1884">IF($F1884="","",INDEX(CUT_LIST!$B$6:$B$1000,$F1884))</f>
        <v/>
      </c>
      <c r="C1884" t="str" cm="1">
        <f t="array" ref="C1884">IF($F1884="","",INDEX(CUT_LIST!$C$6:$C$1000,$F1884))</f>
        <v/>
      </c>
      <c r="D1884" t="str">
        <f>IF($F1884="","",
  MIN(
    INDEX(CUT_LIST!$D$6:$D$1000,$F1884),
    N(INDEX(CUT_LIST!$G$6:$G$1000,$F1884))
  )
)</f>
        <v/>
      </c>
      <c r="E1884" t="str" cm="1">
        <f t="array" ref="E1884">IF($F1884="","",INDEX(CUT_LIST!$H$6:$H$1000,$F1884))</f>
        <v/>
      </c>
      <c r="F1884" t="str" cm="1">
        <f t="array" ref="F1884">IFERROR(
  SMALL(
    IF(
      (TRIM(UPPER(CUT_LIST!$F$6:$F$1000))="YES")*(N(CUT_LIST!$G$6:$G$1000)&gt;0),
      ROW(CUT_LIST!$F$6:$F$1000)-ROW(CUT_LIST!$F$6)+1
    ),
    ROWS($F$7:F1884)
  ),
"")</f>
        <v/>
      </c>
    </row>
  </sheetData>
  <mergeCells count="4">
    <mergeCell ref="A1:F1"/>
    <mergeCell ref="B2:F2"/>
    <mergeCell ref="B3:F3"/>
    <mergeCell ref="B4:F4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A3206-33A8-B740-BA8E-20548F398F8A}">
  <dimension ref="A1:F1080"/>
  <sheetViews>
    <sheetView zoomScale="113" workbookViewId="0">
      <selection activeCell="A5" sqref="A5"/>
    </sheetView>
  </sheetViews>
  <sheetFormatPr baseColWidth="10" defaultRowHeight="15"/>
  <cols>
    <col min="1" max="1" width="17" bestFit="1" customWidth="1"/>
    <col min="2" max="2" width="20.5" customWidth="1"/>
    <col min="3" max="3" width="15.33203125" customWidth="1"/>
    <col min="4" max="4" width="15.6640625" customWidth="1"/>
    <col min="6" max="6" width="4.1640625" hidden="1" customWidth="1"/>
  </cols>
  <sheetData>
    <row r="1" spans="1:6" ht="22" thickBot="1">
      <c r="A1" s="146" t="s">
        <v>216</v>
      </c>
      <c r="B1" s="146"/>
      <c r="C1" s="146"/>
      <c r="D1" s="146"/>
      <c r="E1" s="147"/>
    </row>
    <row r="2" spans="1:6">
      <c r="A2" s="124" t="s">
        <v>15</v>
      </c>
      <c r="B2" s="148">
        <f>CUT_LIST!B1</f>
        <v>0</v>
      </c>
      <c r="C2" s="131"/>
      <c r="D2" s="131"/>
      <c r="E2" s="131"/>
      <c r="F2" s="132"/>
    </row>
    <row r="3" spans="1:6" ht="16" thickBot="1">
      <c r="A3" s="125" t="s">
        <v>0</v>
      </c>
      <c r="B3" s="149">
        <f>CUT_LIST!B2</f>
        <v>0</v>
      </c>
      <c r="C3" s="150"/>
      <c r="D3" s="150"/>
      <c r="E3" s="150"/>
      <c r="F3" s="151"/>
    </row>
    <row r="4" spans="1:6" ht="16" thickBot="1">
      <c r="A4" s="126" t="s">
        <v>225</v>
      </c>
      <c r="B4" s="152">
        <f>CUT_LIST!B3</f>
        <v>0</v>
      </c>
      <c r="C4" s="140"/>
      <c r="D4" s="140"/>
      <c r="E4" s="140"/>
      <c r="F4" s="141"/>
    </row>
    <row r="5" spans="1:6" ht="16" thickBot="1"/>
    <row r="6" spans="1:6" ht="16" thickBot="1">
      <c r="A6" s="114" t="s">
        <v>16</v>
      </c>
      <c r="B6" s="12" t="s">
        <v>10</v>
      </c>
      <c r="C6" s="12" t="s">
        <v>17</v>
      </c>
      <c r="D6" s="13" t="s">
        <v>18</v>
      </c>
      <c r="E6" s="1"/>
    </row>
    <row r="7" spans="1:6">
      <c r="A7" cm="1">
        <f t="array" ref="A7">IF($F7="","",INDEX(CUT_LIST!$A$6:$A$1000,$F7))</f>
        <v>0</v>
      </c>
      <c r="B7" cm="1">
        <f t="array" ref="B7">IF($F7="","",INDEX(CUT_LIST!$B$6:$B$1000,$F7))</f>
        <v>0</v>
      </c>
      <c r="C7" cm="1">
        <f t="array" ref="C7">IF($F7="","",INDEX(CUT_LIST!$C$6:$C$1000,$F7))</f>
        <v>0</v>
      </c>
      <c r="D7" cm="1">
        <f t="array" ref="D7">IF($F7="","",
  IF(
    TRIM(UPPER(INDEX(CUT_LIST!$F$6:$F$1000,$F7)))="NO",
    N(INDEX(CUT_LIST!$D$6:$D$1000,$F7)),
    N(INDEX(CUT_LIST!$D$6:$D$1000,$F7))-
    MIN(
      N(INDEX(CUT_LIST!$D$6:$D$1000,$F7)),
      N(INDEX(CUT_LIST!$G$6:$G$1000,$F7))
    )
  )
)</f>
        <v>0</v>
      </c>
      <c r="F7" cm="1">
        <f t="array" ref="F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ROWS($F$7:F7)
  ),
"")</f>
        <v>1</v>
      </c>
    </row>
    <row r="8" spans="1:6">
      <c r="A8" cm="1">
        <f t="array" ref="A8">IF($F8="","",INDEX(CUT_LIST!$A$6:$A$1000,$F8))</f>
        <v>0</v>
      </c>
      <c r="B8" cm="1">
        <f t="array" ref="B8">IF($F8="","",INDEX(CUT_LIST!$B$6:$B$1000,$F8))</f>
        <v>0</v>
      </c>
      <c r="C8" cm="1">
        <f t="array" ref="C8">IF($F8="","",INDEX(CUT_LIST!$C$6:$C$1000,$F8))</f>
        <v>0</v>
      </c>
      <c r="D8" cm="1">
        <f t="array" ref="D8">IF($F8="","",
  IF(
    TRIM(UPPER(INDEX(CUT_LIST!$F$6:$F$1000,$F8)))="NO",
    N(INDEX(CUT_LIST!$D$6:$D$1000,$F8)),
    N(INDEX(CUT_LIST!$D$6:$D$1000,$F8))-
    MIN(
      N(INDEX(CUT_LIST!$D$6:$D$1000,$F8)),
      N(INDEX(CUT_LIST!$G$6:$G$1000,$F8))
    )
  )
)</f>
        <v>0</v>
      </c>
      <c r="F8" cm="1">
        <f t="array" ref="F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ROWS($F$7:F8)
  ),
"")</f>
        <v>2</v>
      </c>
    </row>
    <row r="9" spans="1:6">
      <c r="A9" cm="1">
        <f t="array" ref="A9">IF($F9="","",INDEX(CUT_LIST!$A$6:$A$1000,$F9))</f>
        <v>0</v>
      </c>
      <c r="B9" cm="1">
        <f t="array" ref="B9">IF($F9="","",INDEX(CUT_LIST!$B$6:$B$1000,$F9))</f>
        <v>0</v>
      </c>
      <c r="C9" cm="1">
        <f t="array" ref="C9">IF($F9="","",INDEX(CUT_LIST!$C$6:$C$1000,$F9))</f>
        <v>0</v>
      </c>
      <c r="D9" cm="1">
        <f t="array" ref="D9">IF($F9="","",
  IF(
    TRIM(UPPER(INDEX(CUT_LIST!$F$6:$F$1000,$F9)))="NO",
    N(INDEX(CUT_LIST!$D$6:$D$1000,$F9)),
    N(INDEX(CUT_LIST!$D$6:$D$1000,$F9))-
    MIN(
      N(INDEX(CUT_LIST!$D$6:$D$1000,$F9)),
      N(INDEX(CUT_LIST!$G$6:$G$1000,$F9))
    )
  )
)</f>
        <v>0</v>
      </c>
      <c r="F9" cm="1">
        <f t="array" ref="F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ROWS($F$7:F9)
  ),
"")</f>
        <v>3</v>
      </c>
    </row>
    <row r="10" spans="1:6">
      <c r="A10" cm="1">
        <f t="array" ref="A10">IF($F10="","",INDEX(CUT_LIST!$A$6:$A$1000,$F10))</f>
        <v>0</v>
      </c>
      <c r="B10" cm="1">
        <f t="array" ref="B10">IF($F10="","",INDEX(CUT_LIST!$B$6:$B$1000,$F10))</f>
        <v>0</v>
      </c>
      <c r="C10" cm="1">
        <f t="array" ref="C10">IF($F10="","",INDEX(CUT_LIST!$C$6:$C$1000,$F10))</f>
        <v>0</v>
      </c>
      <c r="D10" cm="1">
        <f t="array" ref="D10">IF($F10="","",
  IF(
    TRIM(UPPER(INDEX(CUT_LIST!$F$6:$F$1000,$F10)))="NO",
    N(INDEX(CUT_LIST!$D$6:$D$1000,$F10)),
    N(INDEX(CUT_LIST!$D$6:$D$1000,$F10))-
    MIN(
      N(INDEX(CUT_LIST!$D$6:$D$1000,$F10)),
      N(INDEX(CUT_LIST!$G$6:$G$1000,$F10))
    )
  )
)</f>
        <v>0</v>
      </c>
      <c r="F10" cm="1">
        <f t="array" ref="F1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ROWS($F$7:F10)
  ),
"")</f>
        <v>4</v>
      </c>
    </row>
    <row r="11" spans="1:6">
      <c r="A11" cm="1">
        <f t="array" ref="A11">IF($F11="","",INDEX(CUT_LIST!$A$6:$A$1000,$F11))</f>
        <v>0</v>
      </c>
      <c r="B11" cm="1">
        <f t="array" ref="B11">IF($F11="","",INDEX(CUT_LIST!$B$6:$B$1000,$F11))</f>
        <v>0</v>
      </c>
      <c r="C11" cm="1">
        <f t="array" ref="C11">IF($F11="","",INDEX(CUT_LIST!$C$6:$C$1000,$F11))</f>
        <v>0</v>
      </c>
      <c r="D11" cm="1">
        <f t="array" ref="D11">IF($F11="","",
  IF(
    TRIM(UPPER(INDEX(CUT_LIST!$F$6:$F$1000,$F11)))="NO",
    N(INDEX(CUT_LIST!$D$6:$D$1000,$F11)),
    N(INDEX(CUT_LIST!$D$6:$D$1000,$F11))-
    MIN(
      N(INDEX(CUT_LIST!$D$6:$D$1000,$F11)),
      N(INDEX(CUT_LIST!$G$6:$G$1000,$F11))
    )
  )
)</f>
        <v>0</v>
      </c>
      <c r="F11" cm="1">
        <f t="array" ref="F1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ROWS($F$7:F11)
  ),
"")</f>
        <v>5</v>
      </c>
    </row>
    <row r="12" spans="1:6">
      <c r="A12" cm="1">
        <f t="array" ref="A12">IF($F12="","",INDEX(CUT_LIST!$A$6:$A$1000,$F12))</f>
        <v>0</v>
      </c>
      <c r="B12" cm="1">
        <f t="array" ref="B12">IF($F12="","",INDEX(CUT_LIST!$B$6:$B$1000,$F12))</f>
        <v>0</v>
      </c>
      <c r="C12" cm="1">
        <f t="array" ref="C12">IF($F12="","",INDEX(CUT_LIST!$C$6:$C$1000,$F12))</f>
        <v>0</v>
      </c>
      <c r="D12" cm="1">
        <f t="array" ref="D12">IF($F12="","",
  IF(
    TRIM(UPPER(INDEX(CUT_LIST!$F$6:$F$1000,$F12)))="NO",
    N(INDEX(CUT_LIST!$D$6:$D$1000,$F12)),
    N(INDEX(CUT_LIST!$D$6:$D$1000,$F12))-
    MIN(
      N(INDEX(CUT_LIST!$D$6:$D$1000,$F12)),
      N(INDEX(CUT_LIST!$G$6:$G$1000,$F12))
    )
  )
)</f>
        <v>0</v>
      </c>
      <c r="F12" cm="1">
        <f t="array" ref="F1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ROWS($F$7:F12)
  ),
"")</f>
        <v>6</v>
      </c>
    </row>
    <row r="13" spans="1:6">
      <c r="A13" cm="1">
        <f t="array" ref="A13">IF($F13="","",INDEX(CUT_LIST!$A$6:$A$1000,$F13))</f>
        <v>0</v>
      </c>
      <c r="B13" cm="1">
        <f t="array" ref="B13">IF($F13="","",INDEX(CUT_LIST!$B$6:$B$1000,$F13))</f>
        <v>0</v>
      </c>
      <c r="C13" cm="1">
        <f t="array" ref="C13">IF($F13="","",INDEX(CUT_LIST!$C$6:$C$1000,$F13))</f>
        <v>0</v>
      </c>
      <c r="D13" cm="1">
        <f t="array" ref="D13">IF($F13="","",
  IF(
    TRIM(UPPER(INDEX(CUT_LIST!$F$6:$F$1000,$F13)))="NO",
    N(INDEX(CUT_LIST!$D$6:$D$1000,$F13)),
    N(INDEX(CUT_LIST!$D$6:$D$1000,$F13))-
    MIN(
      N(INDEX(CUT_LIST!$D$6:$D$1000,$F13)),
      N(INDEX(CUT_LIST!$G$6:$G$1000,$F13))
    )
  )
)</f>
        <v>0</v>
      </c>
      <c r="F13" cm="1">
        <f t="array" ref="F1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ROWS($F$7:F13)
  ),
"")</f>
        <v>7</v>
      </c>
    </row>
    <row r="14" spans="1:6">
      <c r="A14" cm="1">
        <f t="array" ref="A14">IF($F14="","",INDEX(CUT_LIST!$A$6:$A$1000,$F14))</f>
        <v>0</v>
      </c>
      <c r="B14" cm="1">
        <f t="array" ref="B14">IF($F14="","",INDEX(CUT_LIST!$B$6:$B$1000,$F14))</f>
        <v>0</v>
      </c>
      <c r="C14" cm="1">
        <f t="array" ref="C14">IF($F14="","",INDEX(CUT_LIST!$C$6:$C$1000,$F14))</f>
        <v>0</v>
      </c>
      <c r="D14" cm="1">
        <f t="array" ref="D14">IF($F14="","",
  IF(
    TRIM(UPPER(INDEX(CUT_LIST!$F$6:$F$1000,$F14)))="NO",
    N(INDEX(CUT_LIST!$D$6:$D$1000,$F14)),
    N(INDEX(CUT_LIST!$D$6:$D$1000,$F14))-
    MIN(
      N(INDEX(CUT_LIST!$D$6:$D$1000,$F14)),
      N(INDEX(CUT_LIST!$G$6:$G$1000,$F14))
    )
  )
)</f>
        <v>0</v>
      </c>
      <c r="F14" cm="1">
        <f t="array" ref="F1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ROWS($F$7:F14)
  ),
"")</f>
        <v>8</v>
      </c>
    </row>
    <row r="15" spans="1:6">
      <c r="A15" cm="1">
        <f t="array" ref="A15">IF($F15="","",INDEX(CUT_LIST!$A$6:$A$1000,$F15))</f>
        <v>0</v>
      </c>
      <c r="B15" cm="1">
        <f t="array" ref="B15">IF($F15="","",INDEX(CUT_LIST!$B$6:$B$1000,$F15))</f>
        <v>0</v>
      </c>
      <c r="C15" cm="1">
        <f t="array" ref="C15">IF($F15="","",INDEX(CUT_LIST!$C$6:$C$1000,$F15))</f>
        <v>0</v>
      </c>
      <c r="D15" cm="1">
        <f t="array" ref="D15">IF($F15="","",
  IF(
    TRIM(UPPER(INDEX(CUT_LIST!$F$6:$F$1000,$F15)))="NO",
    N(INDEX(CUT_LIST!$D$6:$D$1000,$F15)),
    N(INDEX(CUT_LIST!$D$6:$D$1000,$F15))-
    MIN(
      N(INDEX(CUT_LIST!$D$6:$D$1000,$F15)),
      N(INDEX(CUT_LIST!$G$6:$G$1000,$F15))
    )
  )
)</f>
        <v>0</v>
      </c>
      <c r="F15" cm="1">
        <f t="array" ref="F1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ROWS($F$7:F15)
  ),
"")</f>
        <v>9</v>
      </c>
    </row>
    <row r="16" spans="1:6">
      <c r="A16" cm="1">
        <f t="array" ref="A16">IF($F16="","",INDEX(CUT_LIST!$A$6:$A$1000,$F16))</f>
        <v>0</v>
      </c>
      <c r="B16" cm="1">
        <f t="array" ref="B16">IF($F16="","",INDEX(CUT_LIST!$B$6:$B$1000,$F16))</f>
        <v>0</v>
      </c>
      <c r="C16" cm="1">
        <f t="array" ref="C16">IF($F16="","",INDEX(CUT_LIST!$C$6:$C$1000,$F16))</f>
        <v>0</v>
      </c>
      <c r="D16" cm="1">
        <f t="array" ref="D16">IF($F16="","",
  IF(
    TRIM(UPPER(INDEX(CUT_LIST!$F$6:$F$1000,$F16)))="NO",
    N(INDEX(CUT_LIST!$D$6:$D$1000,$F16)),
    N(INDEX(CUT_LIST!$D$6:$D$1000,$F16))-
    MIN(
      N(INDEX(CUT_LIST!$D$6:$D$1000,$F16)),
      N(INDEX(CUT_LIST!$G$6:$G$1000,$F16))
    )
  )
)</f>
        <v>0</v>
      </c>
      <c r="F16" cm="1">
        <f t="array" ref="F1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ROWS($F$7:F16)
  ),
"")</f>
        <v>10</v>
      </c>
    </row>
    <row r="17" spans="1:6">
      <c r="A17" cm="1">
        <f t="array" ref="A17">IF($F17="","",INDEX(CUT_LIST!$A$6:$A$1000,$F17))</f>
        <v>0</v>
      </c>
      <c r="B17" cm="1">
        <f t="array" ref="B17">IF($F17="","",INDEX(CUT_LIST!$B$6:$B$1000,$F17))</f>
        <v>0</v>
      </c>
      <c r="C17" cm="1">
        <f t="array" ref="C17">IF($F17="","",INDEX(CUT_LIST!$C$6:$C$1000,$F17))</f>
        <v>0</v>
      </c>
      <c r="D17" cm="1">
        <f t="array" ref="D17">IF($F17="","",
  IF(
    TRIM(UPPER(INDEX(CUT_LIST!$F$6:$F$1000,$F17)))="NO",
    N(INDEX(CUT_LIST!$D$6:$D$1000,$F17)),
    N(INDEX(CUT_LIST!$D$6:$D$1000,$F17))-
    MIN(
      N(INDEX(CUT_LIST!$D$6:$D$1000,$F17)),
      N(INDEX(CUT_LIST!$G$6:$G$1000,$F17))
    )
  )
)</f>
        <v>0</v>
      </c>
      <c r="F17" cm="1">
        <f t="array" ref="F1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ROWS($F$7:F17)
  ),
"")</f>
        <v>11</v>
      </c>
    </row>
    <row r="18" spans="1:6">
      <c r="A18" cm="1">
        <f t="array" ref="A18">IF($F18="","",INDEX(CUT_LIST!$A$6:$A$1000,$F18))</f>
        <v>0</v>
      </c>
      <c r="B18" cm="1">
        <f t="array" ref="B18">IF($F18="","",INDEX(CUT_LIST!$B$6:$B$1000,$F18))</f>
        <v>0</v>
      </c>
      <c r="C18" cm="1">
        <f t="array" ref="C18">IF($F18="","",INDEX(CUT_LIST!$C$6:$C$1000,$F18))</f>
        <v>0</v>
      </c>
      <c r="D18" cm="1">
        <f t="array" ref="D18">IF($F18="","",
  IF(
    TRIM(UPPER(INDEX(CUT_LIST!$F$6:$F$1000,$F18)))="NO",
    N(INDEX(CUT_LIST!$D$6:$D$1000,$F18)),
    N(INDEX(CUT_LIST!$D$6:$D$1000,$F18))-
    MIN(
      N(INDEX(CUT_LIST!$D$6:$D$1000,$F18)),
      N(INDEX(CUT_LIST!$G$6:$G$1000,$F18))
    )
  )
)</f>
        <v>0</v>
      </c>
      <c r="F18" cm="1">
        <f t="array" ref="F1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ROWS($F$7:F18)
  ),
"")</f>
        <v>12</v>
      </c>
    </row>
    <row r="19" spans="1:6">
      <c r="A19" cm="1">
        <f t="array" ref="A19">IF($F19="","",INDEX(CUT_LIST!$A$6:$A$1000,$F19))</f>
        <v>0</v>
      </c>
      <c r="B19" cm="1">
        <f t="array" ref="B19">IF($F19="","",INDEX(CUT_LIST!$B$6:$B$1000,$F19))</f>
        <v>0</v>
      </c>
      <c r="C19" cm="1">
        <f t="array" ref="C19">IF($F19="","",INDEX(CUT_LIST!$C$6:$C$1000,$F19))</f>
        <v>0</v>
      </c>
      <c r="D19" cm="1">
        <f t="array" ref="D19">IF($F19="","",
  IF(
    TRIM(UPPER(INDEX(CUT_LIST!$F$6:$F$1000,$F19)))="NO",
    N(INDEX(CUT_LIST!$D$6:$D$1000,$F19)),
    N(INDEX(CUT_LIST!$D$6:$D$1000,$F19))-
    MIN(
      N(INDEX(CUT_LIST!$D$6:$D$1000,$F19)),
      N(INDEX(CUT_LIST!$G$6:$G$1000,$F19))
    )
  )
)</f>
        <v>0</v>
      </c>
      <c r="F19" cm="1">
        <f t="array" ref="F1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ROWS($F$7:F19)
  ),
"")</f>
        <v>13</v>
      </c>
    </row>
    <row r="20" spans="1:6">
      <c r="A20" cm="1">
        <f t="array" ref="A20">IF($F20="","",INDEX(CUT_LIST!$A$6:$A$1000,$F20))</f>
        <v>0</v>
      </c>
      <c r="B20" cm="1">
        <f t="array" ref="B20">IF($F20="","",INDEX(CUT_LIST!$B$6:$B$1000,$F20))</f>
        <v>0</v>
      </c>
      <c r="C20" cm="1">
        <f t="array" ref="C20">IF($F20="","",INDEX(CUT_LIST!$C$6:$C$1000,$F20))</f>
        <v>0</v>
      </c>
      <c r="D20" cm="1">
        <f t="array" ref="D20">IF($F20="","",
  IF(
    TRIM(UPPER(INDEX(CUT_LIST!$F$6:$F$1000,$F20)))="NO",
    N(INDEX(CUT_LIST!$D$6:$D$1000,$F20)),
    N(INDEX(CUT_LIST!$D$6:$D$1000,$F20))-
    MIN(
      N(INDEX(CUT_LIST!$D$6:$D$1000,$F20)),
      N(INDEX(CUT_LIST!$G$6:$G$1000,$F20))
    )
  )
)</f>
        <v>0</v>
      </c>
      <c r="F20" cm="1">
        <f t="array" ref="F2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ROWS($F$7:F20)
  ),
"")</f>
        <v>14</v>
      </c>
    </row>
    <row r="21" spans="1:6">
      <c r="A21" cm="1">
        <f t="array" ref="A21">IF($F21="","",INDEX(CUT_LIST!$A$6:$A$1000,$F21))</f>
        <v>0</v>
      </c>
      <c r="B21" cm="1">
        <f t="array" ref="B21">IF($F21="","",INDEX(CUT_LIST!$B$6:$B$1000,$F21))</f>
        <v>0</v>
      </c>
      <c r="C21" cm="1">
        <f t="array" ref="C21">IF($F21="","",INDEX(CUT_LIST!$C$6:$C$1000,$F21))</f>
        <v>0</v>
      </c>
      <c r="D21" cm="1">
        <f t="array" ref="D21">IF($F21="","",
  IF(
    TRIM(UPPER(INDEX(CUT_LIST!$F$6:$F$1000,$F21)))="NO",
    N(INDEX(CUT_LIST!$D$6:$D$1000,$F21)),
    N(INDEX(CUT_LIST!$D$6:$D$1000,$F21))-
    MIN(
      N(INDEX(CUT_LIST!$D$6:$D$1000,$F21)),
      N(INDEX(CUT_LIST!$G$6:$G$1000,$F21))
    )
  )
)</f>
        <v>0</v>
      </c>
      <c r="F21" cm="1">
        <f t="array" ref="F2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ROWS($F$7:F21)
  ),
"")</f>
        <v>15</v>
      </c>
    </row>
    <row r="22" spans="1:6">
      <c r="A22" cm="1">
        <f t="array" ref="A22">IF($F22="","",INDEX(CUT_LIST!$A$6:$A$1000,$F22))</f>
        <v>0</v>
      </c>
      <c r="B22" cm="1">
        <f t="array" ref="B22">IF($F22="","",INDEX(CUT_LIST!$B$6:$B$1000,$F22))</f>
        <v>0</v>
      </c>
      <c r="C22" cm="1">
        <f t="array" ref="C22">IF($F22="","",INDEX(CUT_LIST!$C$6:$C$1000,$F22))</f>
        <v>0</v>
      </c>
      <c r="D22" cm="1">
        <f t="array" ref="D22">IF($F22="","",
  IF(
    TRIM(UPPER(INDEX(CUT_LIST!$F$6:$F$1000,$F22)))="NO",
    N(INDEX(CUT_LIST!$D$6:$D$1000,$F22)),
    N(INDEX(CUT_LIST!$D$6:$D$1000,$F22))-
    MIN(
      N(INDEX(CUT_LIST!$D$6:$D$1000,$F22)),
      N(INDEX(CUT_LIST!$G$6:$G$1000,$F22))
    )
  )
)</f>
        <v>0</v>
      </c>
      <c r="F22" cm="1">
        <f t="array" ref="F2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ROWS($F$7:F22)
  ),
"")</f>
        <v>16</v>
      </c>
    </row>
    <row r="23" spans="1:6">
      <c r="A23" cm="1">
        <f t="array" ref="A23">IF($F23="","",INDEX(CUT_LIST!$A$6:$A$1000,$F23))</f>
        <v>0</v>
      </c>
      <c r="B23" cm="1">
        <f t="array" ref="B23">IF($F23="","",INDEX(CUT_LIST!$B$6:$B$1000,$F23))</f>
        <v>0</v>
      </c>
      <c r="C23" cm="1">
        <f t="array" ref="C23">IF($F23="","",INDEX(CUT_LIST!$C$6:$C$1000,$F23))</f>
        <v>0</v>
      </c>
      <c r="D23" cm="1">
        <f t="array" ref="D23">IF($F23="","",
  IF(
    TRIM(UPPER(INDEX(CUT_LIST!$F$6:$F$1000,$F23)))="NO",
    N(INDEX(CUT_LIST!$D$6:$D$1000,$F23)),
    N(INDEX(CUT_LIST!$D$6:$D$1000,$F23))-
    MIN(
      N(INDEX(CUT_LIST!$D$6:$D$1000,$F23)),
      N(INDEX(CUT_LIST!$G$6:$G$1000,$F23))
    )
  )
)</f>
        <v>0</v>
      </c>
      <c r="F23" cm="1">
        <f t="array" ref="F2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ROWS($F$7:F23)
  ),
"")</f>
        <v>17</v>
      </c>
    </row>
    <row r="24" spans="1:6">
      <c r="A24" cm="1">
        <f t="array" ref="A24">IF($F24="","",INDEX(CUT_LIST!$A$6:$A$1000,$F24))</f>
        <v>0</v>
      </c>
      <c r="B24" cm="1">
        <f t="array" ref="B24">IF($F24="","",INDEX(CUT_LIST!$B$6:$B$1000,$F24))</f>
        <v>0</v>
      </c>
      <c r="C24" cm="1">
        <f t="array" ref="C24">IF($F24="","",INDEX(CUT_LIST!$C$6:$C$1000,$F24))</f>
        <v>0</v>
      </c>
      <c r="D24" cm="1">
        <f t="array" ref="D24">IF($F24="","",
  IF(
    TRIM(UPPER(INDEX(CUT_LIST!$F$6:$F$1000,$F24)))="NO",
    N(INDEX(CUT_LIST!$D$6:$D$1000,$F24)),
    N(INDEX(CUT_LIST!$D$6:$D$1000,$F24))-
    MIN(
      N(INDEX(CUT_LIST!$D$6:$D$1000,$F24)),
      N(INDEX(CUT_LIST!$G$6:$G$1000,$F24))
    )
  )
)</f>
        <v>0</v>
      </c>
      <c r="F24" cm="1">
        <f t="array" ref="F2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ROWS($F$7:F24)
  ),
"")</f>
        <v>18</v>
      </c>
    </row>
    <row r="25" spans="1:6">
      <c r="A25" cm="1">
        <f t="array" ref="A25">IF($F25="","",INDEX(CUT_LIST!$A$6:$A$1000,$F25))</f>
        <v>0</v>
      </c>
      <c r="B25" cm="1">
        <f t="array" ref="B25">IF($F25="","",INDEX(CUT_LIST!$B$6:$B$1000,$F25))</f>
        <v>0</v>
      </c>
      <c r="C25" cm="1">
        <f t="array" ref="C25">IF($F25="","",INDEX(CUT_LIST!$C$6:$C$1000,$F25))</f>
        <v>0</v>
      </c>
      <c r="D25" cm="1">
        <f t="array" ref="D25">IF($F25="","",
  IF(
    TRIM(UPPER(INDEX(CUT_LIST!$F$6:$F$1000,$F25)))="NO",
    N(INDEX(CUT_LIST!$D$6:$D$1000,$F25)),
    N(INDEX(CUT_LIST!$D$6:$D$1000,$F25))-
    MIN(
      N(INDEX(CUT_LIST!$D$6:$D$1000,$F25)),
      N(INDEX(CUT_LIST!$G$6:$G$1000,$F25))
    )
  )
)</f>
        <v>0</v>
      </c>
      <c r="F25" cm="1">
        <f t="array" ref="F2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ROWS($F$7:F25)
  ),
"")</f>
        <v>19</v>
      </c>
    </row>
    <row r="26" spans="1:6">
      <c r="A26" cm="1">
        <f t="array" ref="A26">IF($F26="","",INDEX(CUT_LIST!$A$6:$A$1000,$F26))</f>
        <v>0</v>
      </c>
      <c r="B26" cm="1">
        <f t="array" ref="B26">IF($F26="","",INDEX(CUT_LIST!$B$6:$B$1000,$F26))</f>
        <v>0</v>
      </c>
      <c r="C26" cm="1">
        <f t="array" ref="C26">IF($F26="","",INDEX(CUT_LIST!$C$6:$C$1000,$F26))</f>
        <v>0</v>
      </c>
      <c r="D26" cm="1">
        <f t="array" ref="D26">IF($F26="","",
  IF(
    TRIM(UPPER(INDEX(CUT_LIST!$F$6:$F$1000,$F26)))="NO",
    N(INDEX(CUT_LIST!$D$6:$D$1000,$F26)),
    N(INDEX(CUT_LIST!$D$6:$D$1000,$F26))-
    MIN(
      N(INDEX(CUT_LIST!$D$6:$D$1000,$F26)),
      N(INDEX(CUT_LIST!$G$6:$G$1000,$F26))
    )
  )
)</f>
        <v>0</v>
      </c>
      <c r="F26" cm="1">
        <f t="array" ref="F2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ROWS($F$7:F26)
  ),
"")</f>
        <v>20</v>
      </c>
    </row>
    <row r="27" spans="1:6">
      <c r="A27" cm="1">
        <f t="array" ref="A27">IF($F27="","",INDEX(CUT_LIST!$A$6:$A$1000,$F27))</f>
        <v>0</v>
      </c>
      <c r="B27" cm="1">
        <f t="array" ref="B27">IF($F27="","",INDEX(CUT_LIST!$B$6:$B$1000,$F27))</f>
        <v>0</v>
      </c>
      <c r="C27" cm="1">
        <f t="array" ref="C27">IF($F27="","",INDEX(CUT_LIST!$C$6:$C$1000,$F27))</f>
        <v>0</v>
      </c>
      <c r="D27" cm="1">
        <f t="array" ref="D27">IF($F27="","",
  IF(
    TRIM(UPPER(INDEX(CUT_LIST!$F$6:$F$1000,$F27)))="NO",
    N(INDEX(CUT_LIST!$D$6:$D$1000,$F27)),
    N(INDEX(CUT_LIST!$D$6:$D$1000,$F27))-
    MIN(
      N(INDEX(CUT_LIST!$D$6:$D$1000,$F27)),
      N(INDEX(CUT_LIST!$G$6:$G$1000,$F27))
    )
  )
)</f>
        <v>0</v>
      </c>
      <c r="F27" cm="1">
        <f t="array" ref="F2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ROWS($F$7:F27)
  ),
"")</f>
        <v>21</v>
      </c>
    </row>
    <row r="28" spans="1:6">
      <c r="A28" cm="1">
        <f t="array" ref="A28">IF($F28="","",INDEX(CUT_LIST!$A$6:$A$1000,$F28))</f>
        <v>0</v>
      </c>
      <c r="B28" cm="1">
        <f t="array" ref="B28">IF($F28="","",INDEX(CUT_LIST!$B$6:$B$1000,$F28))</f>
        <v>0</v>
      </c>
      <c r="C28" cm="1">
        <f t="array" ref="C28">IF($F28="","",INDEX(CUT_LIST!$C$6:$C$1000,$F28))</f>
        <v>0</v>
      </c>
      <c r="D28" cm="1">
        <f t="array" ref="D28">IF($F28="","",
  IF(
    TRIM(UPPER(INDEX(CUT_LIST!$F$6:$F$1000,$F28)))="NO",
    N(INDEX(CUT_LIST!$D$6:$D$1000,$F28)),
    N(INDEX(CUT_LIST!$D$6:$D$1000,$F28))-
    MIN(
      N(INDEX(CUT_LIST!$D$6:$D$1000,$F28)),
      N(INDEX(CUT_LIST!$G$6:$G$1000,$F28))
    )
  )
)</f>
        <v>0</v>
      </c>
      <c r="F28" cm="1">
        <f t="array" ref="F2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ROWS($F$7:F28)
  ),
"")</f>
        <v>22</v>
      </c>
    </row>
    <row r="29" spans="1:6">
      <c r="A29" cm="1">
        <f t="array" ref="A29">IF($F29="","",INDEX(CUT_LIST!$A$6:$A$1000,$F29))</f>
        <v>0</v>
      </c>
      <c r="B29" cm="1">
        <f t="array" ref="B29">IF($F29="","",INDEX(CUT_LIST!$B$6:$B$1000,$F29))</f>
        <v>0</v>
      </c>
      <c r="C29" cm="1">
        <f t="array" ref="C29">IF($F29="","",INDEX(CUT_LIST!$C$6:$C$1000,$F29))</f>
        <v>0</v>
      </c>
      <c r="D29" cm="1">
        <f t="array" ref="D29">IF($F29="","",
  IF(
    TRIM(UPPER(INDEX(CUT_LIST!$F$6:$F$1000,$F29)))="NO",
    N(INDEX(CUT_LIST!$D$6:$D$1000,$F29)),
    N(INDEX(CUT_LIST!$D$6:$D$1000,$F29))-
    MIN(
      N(INDEX(CUT_LIST!$D$6:$D$1000,$F29)),
      N(INDEX(CUT_LIST!$G$6:$G$1000,$F29))
    )
  )
)</f>
        <v>0</v>
      </c>
      <c r="F29" cm="1">
        <f t="array" ref="F2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ROWS($F$7:F29)
  ),
"")</f>
        <v>23</v>
      </c>
    </row>
    <row r="30" spans="1:6">
      <c r="A30" cm="1">
        <f t="array" ref="A30">IF($F30="","",INDEX(CUT_LIST!$A$6:$A$1000,$F30))</f>
        <v>0</v>
      </c>
      <c r="B30" cm="1">
        <f t="array" ref="B30">IF($F30="","",INDEX(CUT_LIST!$B$6:$B$1000,$F30))</f>
        <v>0</v>
      </c>
      <c r="C30" cm="1">
        <f t="array" ref="C30">IF($F30="","",INDEX(CUT_LIST!$C$6:$C$1000,$F30))</f>
        <v>0</v>
      </c>
      <c r="D30" cm="1">
        <f t="array" ref="D30">IF($F30="","",
  IF(
    TRIM(UPPER(INDEX(CUT_LIST!$F$6:$F$1000,$F30)))="NO",
    N(INDEX(CUT_LIST!$D$6:$D$1000,$F30)),
    N(INDEX(CUT_LIST!$D$6:$D$1000,$F30))-
    MIN(
      N(INDEX(CUT_LIST!$D$6:$D$1000,$F30)),
      N(INDEX(CUT_LIST!$G$6:$G$1000,$F30))
    )
  )
)</f>
        <v>0</v>
      </c>
      <c r="F30" cm="1">
        <f t="array" ref="F3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ROWS($F$7:F30)
  ),
"")</f>
        <v>24</v>
      </c>
    </row>
    <row r="31" spans="1:6">
      <c r="A31" cm="1">
        <f t="array" ref="A31">IF($F31="","",INDEX(CUT_LIST!$A$6:$A$1000,$F31))</f>
        <v>0</v>
      </c>
      <c r="B31" cm="1">
        <f t="array" ref="B31">IF($F31="","",INDEX(CUT_LIST!$B$6:$B$1000,$F31))</f>
        <v>0</v>
      </c>
      <c r="C31" cm="1">
        <f t="array" ref="C31">IF($F31="","",INDEX(CUT_LIST!$C$6:$C$1000,$F31))</f>
        <v>0</v>
      </c>
      <c r="D31" cm="1">
        <f t="array" ref="D31">IF($F31="","",
  IF(
    TRIM(UPPER(INDEX(CUT_LIST!$F$6:$F$1000,$F31)))="NO",
    N(INDEX(CUT_LIST!$D$6:$D$1000,$F31)),
    N(INDEX(CUT_LIST!$D$6:$D$1000,$F31))-
    MIN(
      N(INDEX(CUT_LIST!$D$6:$D$1000,$F31)),
      N(INDEX(CUT_LIST!$G$6:$G$1000,$F31))
    )
  )
)</f>
        <v>0</v>
      </c>
      <c r="F31" cm="1">
        <f t="array" ref="F3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ROWS($F$7:F31)
  ),
"")</f>
        <v>25</v>
      </c>
    </row>
    <row r="32" spans="1:6">
      <c r="A32" cm="1">
        <f t="array" ref="A32">IF($F32="","",INDEX(CUT_LIST!$A$6:$A$1000,$F32))</f>
        <v>0</v>
      </c>
      <c r="B32" cm="1">
        <f t="array" ref="B32">IF($F32="","",INDEX(CUT_LIST!$B$6:$B$1000,$F32))</f>
        <v>0</v>
      </c>
      <c r="C32" cm="1">
        <f t="array" ref="C32">IF($F32="","",INDEX(CUT_LIST!$C$6:$C$1000,$F32))</f>
        <v>0</v>
      </c>
      <c r="D32" cm="1">
        <f t="array" ref="D32">IF($F32="","",
  IF(
    TRIM(UPPER(INDEX(CUT_LIST!$F$6:$F$1000,$F32)))="NO",
    N(INDEX(CUT_LIST!$D$6:$D$1000,$F32)),
    N(INDEX(CUT_LIST!$D$6:$D$1000,$F32))-
    MIN(
      N(INDEX(CUT_LIST!$D$6:$D$1000,$F32)),
      N(INDEX(CUT_LIST!$G$6:$G$1000,$F32))
    )
  )
)</f>
        <v>0</v>
      </c>
      <c r="F32" cm="1">
        <f t="array" ref="F3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ROWS($F$7:F32)
  ),
"")</f>
        <v>26</v>
      </c>
    </row>
    <row r="33" spans="1:6">
      <c r="A33" cm="1">
        <f t="array" ref="A33">IF($F33="","",INDEX(CUT_LIST!$A$6:$A$1000,$F33))</f>
        <v>0</v>
      </c>
      <c r="B33" cm="1">
        <f t="array" ref="B33">IF($F33="","",INDEX(CUT_LIST!$B$6:$B$1000,$F33))</f>
        <v>0</v>
      </c>
      <c r="C33" cm="1">
        <f t="array" ref="C33">IF($F33="","",INDEX(CUT_LIST!$C$6:$C$1000,$F33))</f>
        <v>0</v>
      </c>
      <c r="D33" cm="1">
        <f t="array" ref="D33">IF($F33="","",
  IF(
    TRIM(UPPER(INDEX(CUT_LIST!$F$6:$F$1000,$F33)))="NO",
    N(INDEX(CUT_LIST!$D$6:$D$1000,$F33)),
    N(INDEX(CUT_LIST!$D$6:$D$1000,$F33))-
    MIN(
      N(INDEX(CUT_LIST!$D$6:$D$1000,$F33)),
      N(INDEX(CUT_LIST!$G$6:$G$1000,$F33))
    )
  )
)</f>
        <v>0</v>
      </c>
      <c r="F33" cm="1">
        <f t="array" ref="F3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ROWS($F$7:F33)
  ),
"")</f>
        <v>27</v>
      </c>
    </row>
    <row r="34" spans="1:6">
      <c r="A34" cm="1">
        <f t="array" ref="A34">IF($F34="","",INDEX(CUT_LIST!$A$6:$A$1000,$F34))</f>
        <v>0</v>
      </c>
      <c r="B34" cm="1">
        <f t="array" ref="B34">IF($F34="","",INDEX(CUT_LIST!$B$6:$B$1000,$F34))</f>
        <v>0</v>
      </c>
      <c r="C34" cm="1">
        <f t="array" ref="C34">IF($F34="","",INDEX(CUT_LIST!$C$6:$C$1000,$F34))</f>
        <v>0</v>
      </c>
      <c r="D34" cm="1">
        <f t="array" ref="D34">IF($F34="","",
  IF(
    TRIM(UPPER(INDEX(CUT_LIST!$F$6:$F$1000,$F34)))="NO",
    N(INDEX(CUT_LIST!$D$6:$D$1000,$F34)),
    N(INDEX(CUT_LIST!$D$6:$D$1000,$F34))-
    MIN(
      N(INDEX(CUT_LIST!$D$6:$D$1000,$F34)),
      N(INDEX(CUT_LIST!$G$6:$G$1000,$F34))
    )
  )
)</f>
        <v>0</v>
      </c>
      <c r="F34" cm="1">
        <f t="array" ref="F3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ROWS($F$7:F34)
  ),
"")</f>
        <v>28</v>
      </c>
    </row>
    <row r="35" spans="1:6">
      <c r="A35" cm="1">
        <f t="array" ref="A35">IF($F35="","",INDEX(CUT_LIST!$A$6:$A$1000,$F35))</f>
        <v>0</v>
      </c>
      <c r="B35" cm="1">
        <f t="array" ref="B35">IF($F35="","",INDEX(CUT_LIST!$B$6:$B$1000,$F35))</f>
        <v>0</v>
      </c>
      <c r="C35" cm="1">
        <f t="array" ref="C35">IF($F35="","",INDEX(CUT_LIST!$C$6:$C$1000,$F35))</f>
        <v>0</v>
      </c>
      <c r="D35" cm="1">
        <f t="array" ref="D35">IF($F35="","",
  IF(
    TRIM(UPPER(INDEX(CUT_LIST!$F$6:$F$1000,$F35)))="NO",
    N(INDEX(CUT_LIST!$D$6:$D$1000,$F35)),
    N(INDEX(CUT_LIST!$D$6:$D$1000,$F35))-
    MIN(
      N(INDEX(CUT_LIST!$D$6:$D$1000,$F35)),
      N(INDEX(CUT_LIST!$G$6:$G$1000,$F35))
    )
  )
)</f>
        <v>0</v>
      </c>
      <c r="F35" cm="1">
        <f t="array" ref="F3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ROWS($F$7:F35)
  ),
"")</f>
        <v>29</v>
      </c>
    </row>
    <row r="36" spans="1:6">
      <c r="A36" cm="1">
        <f t="array" ref="A36">IF($F36="","",INDEX(CUT_LIST!$A$6:$A$1000,$F36))</f>
        <v>0</v>
      </c>
      <c r="B36" cm="1">
        <f t="array" ref="B36">IF($F36="","",INDEX(CUT_LIST!$B$6:$B$1000,$F36))</f>
        <v>0</v>
      </c>
      <c r="C36" cm="1">
        <f t="array" ref="C36">IF($F36="","",INDEX(CUT_LIST!$C$6:$C$1000,$F36))</f>
        <v>0</v>
      </c>
      <c r="D36" cm="1">
        <f t="array" ref="D36">IF($F36="","",
  IF(
    TRIM(UPPER(INDEX(CUT_LIST!$F$6:$F$1000,$F36)))="NO",
    N(INDEX(CUT_LIST!$D$6:$D$1000,$F36)),
    N(INDEX(CUT_LIST!$D$6:$D$1000,$F36))-
    MIN(
      N(INDEX(CUT_LIST!$D$6:$D$1000,$F36)),
      N(INDEX(CUT_LIST!$G$6:$G$1000,$F36))
    )
  )
)</f>
        <v>0</v>
      </c>
      <c r="F36" cm="1">
        <f t="array" ref="F3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ROWS($F$7:F36)
  ),
"")</f>
        <v>30</v>
      </c>
    </row>
    <row r="37" spans="1:6">
      <c r="A37" cm="1">
        <f t="array" ref="A37">IF($F37="","",INDEX(CUT_LIST!$A$6:$A$1000,$F37))</f>
        <v>0</v>
      </c>
      <c r="B37" cm="1">
        <f t="array" ref="B37">IF($F37="","",INDEX(CUT_LIST!$B$6:$B$1000,$F37))</f>
        <v>0</v>
      </c>
      <c r="C37" cm="1">
        <f t="array" ref="C37">IF($F37="","",INDEX(CUT_LIST!$C$6:$C$1000,$F37))</f>
        <v>0</v>
      </c>
      <c r="D37" cm="1">
        <f t="array" ref="D37">IF($F37="","",
  IF(
    TRIM(UPPER(INDEX(CUT_LIST!$F$6:$F$1000,$F37)))="NO",
    N(INDEX(CUT_LIST!$D$6:$D$1000,$F37)),
    N(INDEX(CUT_LIST!$D$6:$D$1000,$F37))-
    MIN(
      N(INDEX(CUT_LIST!$D$6:$D$1000,$F37)),
      N(INDEX(CUT_LIST!$G$6:$G$1000,$F37))
    )
  )
)</f>
        <v>0</v>
      </c>
      <c r="F37" cm="1">
        <f t="array" ref="F3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ROWS($F$7:F37)
  ),
"")</f>
        <v>31</v>
      </c>
    </row>
    <row r="38" spans="1:6">
      <c r="A38" cm="1">
        <f t="array" ref="A38">IF($F38="","",INDEX(CUT_LIST!$A$6:$A$1000,$F38))</f>
        <v>0</v>
      </c>
      <c r="B38" cm="1">
        <f t="array" ref="B38">IF($F38="","",INDEX(CUT_LIST!$B$6:$B$1000,$F38))</f>
        <v>0</v>
      </c>
      <c r="C38" cm="1">
        <f t="array" ref="C38">IF($F38="","",INDEX(CUT_LIST!$C$6:$C$1000,$F38))</f>
        <v>0</v>
      </c>
      <c r="D38" cm="1">
        <f t="array" ref="D38">IF($F38="","",
  IF(
    TRIM(UPPER(INDEX(CUT_LIST!$F$6:$F$1000,$F38)))="NO",
    N(INDEX(CUT_LIST!$D$6:$D$1000,$F38)),
    N(INDEX(CUT_LIST!$D$6:$D$1000,$F38))-
    MIN(
      N(INDEX(CUT_LIST!$D$6:$D$1000,$F38)),
      N(INDEX(CUT_LIST!$G$6:$G$1000,$F38))
    )
  )
)</f>
        <v>0</v>
      </c>
      <c r="F38" cm="1">
        <f t="array" ref="F3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ROWS($F$7:F38)
  ),
"")</f>
        <v>32</v>
      </c>
    </row>
    <row r="39" spans="1:6">
      <c r="A39" cm="1">
        <f t="array" ref="A39">IF($F39="","",INDEX(CUT_LIST!$A$6:$A$1000,$F39))</f>
        <v>0</v>
      </c>
      <c r="B39" cm="1">
        <f t="array" ref="B39">IF($F39="","",INDEX(CUT_LIST!$B$6:$B$1000,$F39))</f>
        <v>0</v>
      </c>
      <c r="C39" cm="1">
        <f t="array" ref="C39">IF($F39="","",INDEX(CUT_LIST!$C$6:$C$1000,$F39))</f>
        <v>0</v>
      </c>
      <c r="D39" cm="1">
        <f t="array" ref="D39">IF($F39="","",
  IF(
    TRIM(UPPER(INDEX(CUT_LIST!$F$6:$F$1000,$F39)))="NO",
    N(INDEX(CUT_LIST!$D$6:$D$1000,$F39)),
    N(INDEX(CUT_LIST!$D$6:$D$1000,$F39))-
    MIN(
      N(INDEX(CUT_LIST!$D$6:$D$1000,$F39)),
      N(INDEX(CUT_LIST!$G$6:$G$1000,$F39))
    )
  )
)</f>
        <v>0</v>
      </c>
      <c r="F39" cm="1">
        <f t="array" ref="F3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ROWS($F$7:F39)
  ),
"")</f>
        <v>33</v>
      </c>
    </row>
    <row r="40" spans="1:6">
      <c r="A40" cm="1">
        <f t="array" ref="A40">IF($F40="","",INDEX(CUT_LIST!$A$6:$A$1000,$F40))</f>
        <v>0</v>
      </c>
      <c r="B40" cm="1">
        <f t="array" ref="B40">IF($F40="","",INDEX(CUT_LIST!$B$6:$B$1000,$F40))</f>
        <v>0</v>
      </c>
      <c r="C40" cm="1">
        <f t="array" ref="C40">IF($F40="","",INDEX(CUT_LIST!$C$6:$C$1000,$F40))</f>
        <v>0</v>
      </c>
      <c r="D40" cm="1">
        <f t="array" ref="D40">IF($F40="","",
  IF(
    TRIM(UPPER(INDEX(CUT_LIST!$F$6:$F$1000,$F40)))="NO",
    N(INDEX(CUT_LIST!$D$6:$D$1000,$F40)),
    N(INDEX(CUT_LIST!$D$6:$D$1000,$F40))-
    MIN(
      N(INDEX(CUT_LIST!$D$6:$D$1000,$F40)),
      N(INDEX(CUT_LIST!$G$6:$G$1000,$F40))
    )
  )
)</f>
        <v>0</v>
      </c>
      <c r="F40" cm="1">
        <f t="array" ref="F4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ROWS($F$7:F40)
  ),
"")</f>
        <v>34</v>
      </c>
    </row>
    <row r="41" spans="1:6">
      <c r="A41" cm="1">
        <f t="array" ref="A41">IF($F41="","",INDEX(CUT_LIST!$A$6:$A$1000,$F41))</f>
        <v>0</v>
      </c>
      <c r="B41" cm="1">
        <f t="array" ref="B41">IF($F41="","",INDEX(CUT_LIST!$B$6:$B$1000,$F41))</f>
        <v>0</v>
      </c>
      <c r="C41" cm="1">
        <f t="array" ref="C41">IF($F41="","",INDEX(CUT_LIST!$C$6:$C$1000,$F41))</f>
        <v>0</v>
      </c>
      <c r="D41" cm="1">
        <f t="array" ref="D41">IF($F41="","",
  IF(
    TRIM(UPPER(INDEX(CUT_LIST!$F$6:$F$1000,$F41)))="NO",
    N(INDEX(CUT_LIST!$D$6:$D$1000,$F41)),
    N(INDEX(CUT_LIST!$D$6:$D$1000,$F41))-
    MIN(
      N(INDEX(CUT_LIST!$D$6:$D$1000,$F41)),
      N(INDEX(CUT_LIST!$G$6:$G$1000,$F41))
    )
  )
)</f>
        <v>0</v>
      </c>
      <c r="F41" cm="1">
        <f t="array" ref="F4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ROWS($F$7:F41)
  ),
"")</f>
        <v>35</v>
      </c>
    </row>
    <row r="42" spans="1:6">
      <c r="A42" cm="1">
        <f t="array" ref="A42">IF($F42="","",INDEX(CUT_LIST!$A$6:$A$1000,$F42))</f>
        <v>0</v>
      </c>
      <c r="B42" cm="1">
        <f t="array" ref="B42">IF($F42="","",INDEX(CUT_LIST!$B$6:$B$1000,$F42))</f>
        <v>0</v>
      </c>
      <c r="C42" cm="1">
        <f t="array" ref="C42">IF($F42="","",INDEX(CUT_LIST!$C$6:$C$1000,$F42))</f>
        <v>0</v>
      </c>
      <c r="D42" cm="1">
        <f t="array" ref="D42">IF($F42="","",
  IF(
    TRIM(UPPER(INDEX(CUT_LIST!$F$6:$F$1000,$F42)))="NO",
    N(INDEX(CUT_LIST!$D$6:$D$1000,$F42)),
    N(INDEX(CUT_LIST!$D$6:$D$1000,$F42))-
    MIN(
      N(INDEX(CUT_LIST!$D$6:$D$1000,$F42)),
      N(INDEX(CUT_LIST!$G$6:$G$1000,$F42))
    )
  )
)</f>
        <v>0</v>
      </c>
      <c r="F42" cm="1">
        <f t="array" ref="F4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ROWS($F$7:F42)
  ),
"")</f>
        <v>36</v>
      </c>
    </row>
    <row r="43" spans="1:6">
      <c r="A43" cm="1">
        <f t="array" ref="A43">IF($F43="","",INDEX(CUT_LIST!$A$6:$A$1000,$F43))</f>
        <v>0</v>
      </c>
      <c r="B43" cm="1">
        <f t="array" ref="B43">IF($F43="","",INDEX(CUT_LIST!$B$6:$B$1000,$F43))</f>
        <v>0</v>
      </c>
      <c r="C43" cm="1">
        <f t="array" ref="C43">IF($F43="","",INDEX(CUT_LIST!$C$6:$C$1000,$F43))</f>
        <v>0</v>
      </c>
      <c r="D43" cm="1">
        <f t="array" ref="D43">IF($F43="","",
  IF(
    TRIM(UPPER(INDEX(CUT_LIST!$F$6:$F$1000,$F43)))="NO",
    N(INDEX(CUT_LIST!$D$6:$D$1000,$F43)),
    N(INDEX(CUT_LIST!$D$6:$D$1000,$F43))-
    MIN(
      N(INDEX(CUT_LIST!$D$6:$D$1000,$F43)),
      N(INDEX(CUT_LIST!$G$6:$G$1000,$F43))
    )
  )
)</f>
        <v>0</v>
      </c>
      <c r="F43" cm="1">
        <f t="array" ref="F4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ROWS($F$7:F43)
  ),
"")</f>
        <v>37</v>
      </c>
    </row>
    <row r="44" spans="1:6">
      <c r="A44" cm="1">
        <f t="array" ref="A44">IF($F44="","",INDEX(CUT_LIST!$A$6:$A$1000,$F44))</f>
        <v>0</v>
      </c>
      <c r="B44" cm="1">
        <f t="array" ref="B44">IF($F44="","",INDEX(CUT_LIST!$B$6:$B$1000,$F44))</f>
        <v>0</v>
      </c>
      <c r="C44" cm="1">
        <f t="array" ref="C44">IF($F44="","",INDEX(CUT_LIST!$C$6:$C$1000,$F44))</f>
        <v>0</v>
      </c>
      <c r="D44" cm="1">
        <f t="array" ref="D44">IF($F44="","",
  IF(
    TRIM(UPPER(INDEX(CUT_LIST!$F$6:$F$1000,$F44)))="NO",
    N(INDEX(CUT_LIST!$D$6:$D$1000,$F44)),
    N(INDEX(CUT_LIST!$D$6:$D$1000,$F44))-
    MIN(
      N(INDEX(CUT_LIST!$D$6:$D$1000,$F44)),
      N(INDEX(CUT_LIST!$G$6:$G$1000,$F44))
    )
  )
)</f>
        <v>0</v>
      </c>
      <c r="F44" cm="1">
        <f t="array" ref="F4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ROWS($F$7:F44)
  ),
"")</f>
        <v>38</v>
      </c>
    </row>
    <row r="45" spans="1:6">
      <c r="A45" cm="1">
        <f t="array" ref="A45">IF($F45="","",INDEX(CUT_LIST!$A$6:$A$1000,$F45))</f>
        <v>0</v>
      </c>
      <c r="B45" cm="1">
        <f t="array" ref="B45">IF($F45="","",INDEX(CUT_LIST!$B$6:$B$1000,$F45))</f>
        <v>0</v>
      </c>
      <c r="C45" cm="1">
        <f t="array" ref="C45">IF($F45="","",INDEX(CUT_LIST!$C$6:$C$1000,$F45))</f>
        <v>0</v>
      </c>
      <c r="D45" cm="1">
        <f t="array" ref="D45">IF($F45="","",
  IF(
    TRIM(UPPER(INDEX(CUT_LIST!$F$6:$F$1000,$F45)))="NO",
    N(INDEX(CUT_LIST!$D$6:$D$1000,$F45)),
    N(INDEX(CUT_LIST!$D$6:$D$1000,$F45))-
    MIN(
      N(INDEX(CUT_LIST!$D$6:$D$1000,$F45)),
      N(INDEX(CUT_LIST!$G$6:$G$1000,$F45))
    )
  )
)</f>
        <v>0</v>
      </c>
      <c r="F45" cm="1">
        <f t="array" ref="F4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ROWS($F$7:F45)
  ),
"")</f>
        <v>39</v>
      </c>
    </row>
    <row r="46" spans="1:6">
      <c r="A46" cm="1">
        <f t="array" ref="A46">IF($F46="","",INDEX(CUT_LIST!$A$6:$A$1000,$F46))</f>
        <v>0</v>
      </c>
      <c r="B46" cm="1">
        <f t="array" ref="B46">IF($F46="","",INDEX(CUT_LIST!$B$6:$B$1000,$F46))</f>
        <v>0</v>
      </c>
      <c r="C46" cm="1">
        <f t="array" ref="C46">IF($F46="","",INDEX(CUT_LIST!$C$6:$C$1000,$F46))</f>
        <v>0</v>
      </c>
      <c r="D46" cm="1">
        <f t="array" ref="D46">IF($F46="","",
  IF(
    TRIM(UPPER(INDEX(CUT_LIST!$F$6:$F$1000,$F46)))="NO",
    N(INDEX(CUT_LIST!$D$6:$D$1000,$F46)),
    N(INDEX(CUT_LIST!$D$6:$D$1000,$F46))-
    MIN(
      N(INDEX(CUT_LIST!$D$6:$D$1000,$F46)),
      N(INDEX(CUT_LIST!$G$6:$G$1000,$F46))
    )
  )
)</f>
        <v>0</v>
      </c>
      <c r="F46" cm="1">
        <f t="array" ref="F4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ROWS($F$7:F46)
  ),
"")</f>
        <v>40</v>
      </c>
    </row>
    <row r="47" spans="1:6">
      <c r="A47" cm="1">
        <f t="array" ref="A47">IF($F47="","",INDEX(CUT_LIST!$A$6:$A$1000,$F47))</f>
        <v>0</v>
      </c>
      <c r="B47" cm="1">
        <f t="array" ref="B47">IF($F47="","",INDEX(CUT_LIST!$B$6:$B$1000,$F47))</f>
        <v>0</v>
      </c>
      <c r="C47" cm="1">
        <f t="array" ref="C47">IF($F47="","",INDEX(CUT_LIST!$C$6:$C$1000,$F47))</f>
        <v>0</v>
      </c>
      <c r="D47" cm="1">
        <f t="array" ref="D47">IF($F47="","",
  IF(
    TRIM(UPPER(INDEX(CUT_LIST!$F$6:$F$1000,$F47)))="NO",
    N(INDEX(CUT_LIST!$D$6:$D$1000,$F47)),
    N(INDEX(CUT_LIST!$D$6:$D$1000,$F47))-
    MIN(
      N(INDEX(CUT_LIST!$D$6:$D$1000,$F47)),
      N(INDEX(CUT_LIST!$G$6:$G$1000,$F47))
    )
  )
)</f>
        <v>0</v>
      </c>
      <c r="F47" cm="1">
        <f t="array" ref="F4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ROWS($F$7:F47)
  ),
"")</f>
        <v>41</v>
      </c>
    </row>
    <row r="48" spans="1:6">
      <c r="A48" cm="1">
        <f t="array" ref="A48">IF($F48="","",INDEX(CUT_LIST!$A$6:$A$1000,$F48))</f>
        <v>0</v>
      </c>
      <c r="B48" cm="1">
        <f t="array" ref="B48">IF($F48="","",INDEX(CUT_LIST!$B$6:$B$1000,$F48))</f>
        <v>0</v>
      </c>
      <c r="C48" cm="1">
        <f t="array" ref="C48">IF($F48="","",INDEX(CUT_LIST!$C$6:$C$1000,$F48))</f>
        <v>0</v>
      </c>
      <c r="D48" cm="1">
        <f t="array" ref="D48">IF($F48="","",
  IF(
    TRIM(UPPER(INDEX(CUT_LIST!$F$6:$F$1000,$F48)))="NO",
    N(INDEX(CUT_LIST!$D$6:$D$1000,$F48)),
    N(INDEX(CUT_LIST!$D$6:$D$1000,$F48))-
    MIN(
      N(INDEX(CUT_LIST!$D$6:$D$1000,$F48)),
      N(INDEX(CUT_LIST!$G$6:$G$1000,$F48))
    )
  )
)</f>
        <v>0</v>
      </c>
      <c r="F48" cm="1">
        <f t="array" ref="F4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ROWS($F$7:F48)
  ),
"")</f>
        <v>42</v>
      </c>
    </row>
    <row r="49" spans="1:6">
      <c r="A49" cm="1">
        <f t="array" ref="A49">IF($F49="","",INDEX(CUT_LIST!$A$6:$A$1000,$F49))</f>
        <v>0</v>
      </c>
      <c r="B49" cm="1">
        <f t="array" ref="B49">IF($F49="","",INDEX(CUT_LIST!$B$6:$B$1000,$F49))</f>
        <v>0</v>
      </c>
      <c r="C49" cm="1">
        <f t="array" ref="C49">IF($F49="","",INDEX(CUT_LIST!$C$6:$C$1000,$F49))</f>
        <v>0</v>
      </c>
      <c r="D49" cm="1">
        <f t="array" ref="D49">IF($F49="","",
  IF(
    TRIM(UPPER(INDEX(CUT_LIST!$F$6:$F$1000,$F49)))="NO",
    N(INDEX(CUT_LIST!$D$6:$D$1000,$F49)),
    N(INDEX(CUT_LIST!$D$6:$D$1000,$F49))-
    MIN(
      N(INDEX(CUT_LIST!$D$6:$D$1000,$F49)),
      N(INDEX(CUT_LIST!$G$6:$G$1000,$F49))
    )
  )
)</f>
        <v>0</v>
      </c>
      <c r="F49" cm="1">
        <f t="array" ref="F4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ROWS($F$7:F49)
  ),
"")</f>
        <v>43</v>
      </c>
    </row>
    <row r="50" spans="1:6">
      <c r="A50" cm="1">
        <f t="array" ref="A50">IF($F50="","",INDEX(CUT_LIST!$A$6:$A$1000,$F50))</f>
        <v>0</v>
      </c>
      <c r="B50" cm="1">
        <f t="array" ref="B50">IF($F50="","",INDEX(CUT_LIST!$B$6:$B$1000,$F50))</f>
        <v>0</v>
      </c>
      <c r="C50" cm="1">
        <f t="array" ref="C50">IF($F50="","",INDEX(CUT_LIST!$C$6:$C$1000,$F50))</f>
        <v>0</v>
      </c>
      <c r="D50" cm="1">
        <f t="array" ref="D50">IF($F50="","",
  IF(
    TRIM(UPPER(INDEX(CUT_LIST!$F$6:$F$1000,$F50)))="NO",
    N(INDEX(CUT_LIST!$D$6:$D$1000,$F50)),
    N(INDEX(CUT_LIST!$D$6:$D$1000,$F50))-
    MIN(
      N(INDEX(CUT_LIST!$D$6:$D$1000,$F50)),
      N(INDEX(CUT_LIST!$G$6:$G$1000,$F50))
    )
  )
)</f>
        <v>0</v>
      </c>
      <c r="F50" cm="1">
        <f t="array" ref="F5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ROWS($F$7:F50)
  ),
"")</f>
        <v>44</v>
      </c>
    </row>
    <row r="51" spans="1:6">
      <c r="A51" cm="1">
        <f t="array" ref="A51">IF($F51="","",INDEX(CUT_LIST!$A$6:$A$1000,$F51))</f>
        <v>0</v>
      </c>
      <c r="B51" cm="1">
        <f t="array" ref="B51">IF($F51="","",INDEX(CUT_LIST!$B$6:$B$1000,$F51))</f>
        <v>0</v>
      </c>
      <c r="C51" cm="1">
        <f t="array" ref="C51">IF($F51="","",INDEX(CUT_LIST!$C$6:$C$1000,$F51))</f>
        <v>0</v>
      </c>
      <c r="D51" cm="1">
        <f t="array" ref="D51">IF($F51="","",
  IF(
    TRIM(UPPER(INDEX(CUT_LIST!$F$6:$F$1000,$F51)))="NO",
    N(INDEX(CUT_LIST!$D$6:$D$1000,$F51)),
    N(INDEX(CUT_LIST!$D$6:$D$1000,$F51))-
    MIN(
      N(INDEX(CUT_LIST!$D$6:$D$1000,$F51)),
      N(INDEX(CUT_LIST!$G$6:$G$1000,$F51))
    )
  )
)</f>
        <v>0</v>
      </c>
      <c r="F51" cm="1">
        <f t="array" ref="F5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ROWS($F$7:F51)
  ),
"")</f>
        <v>45</v>
      </c>
    </row>
    <row r="52" spans="1:6">
      <c r="A52" cm="1">
        <f t="array" ref="A52">IF($F52="","",INDEX(CUT_LIST!$A$6:$A$1000,$F52))</f>
        <v>0</v>
      </c>
      <c r="B52" cm="1">
        <f t="array" ref="B52">IF($F52="","",INDEX(CUT_LIST!$B$6:$B$1000,$F52))</f>
        <v>0</v>
      </c>
      <c r="C52" cm="1">
        <f t="array" ref="C52">IF($F52="","",INDEX(CUT_LIST!$C$6:$C$1000,$F52))</f>
        <v>0</v>
      </c>
      <c r="D52" cm="1">
        <f t="array" ref="D52">IF($F52="","",
  IF(
    TRIM(UPPER(INDEX(CUT_LIST!$F$6:$F$1000,$F52)))="NO",
    N(INDEX(CUT_LIST!$D$6:$D$1000,$F52)),
    N(INDEX(CUT_LIST!$D$6:$D$1000,$F52))-
    MIN(
      N(INDEX(CUT_LIST!$D$6:$D$1000,$F52)),
      N(INDEX(CUT_LIST!$G$6:$G$1000,$F52))
    )
  )
)</f>
        <v>0</v>
      </c>
      <c r="F52" cm="1">
        <f t="array" ref="F5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ROWS($F$7:F52)
  ),
"")</f>
        <v>46</v>
      </c>
    </row>
    <row r="53" spans="1:6">
      <c r="A53" cm="1">
        <f t="array" ref="A53">IF($F53="","",INDEX(CUT_LIST!$A$6:$A$1000,$F53))</f>
        <v>0</v>
      </c>
      <c r="B53" cm="1">
        <f t="array" ref="B53">IF($F53="","",INDEX(CUT_LIST!$B$6:$B$1000,$F53))</f>
        <v>0</v>
      </c>
      <c r="C53" cm="1">
        <f t="array" ref="C53">IF($F53="","",INDEX(CUT_LIST!$C$6:$C$1000,$F53))</f>
        <v>0</v>
      </c>
      <c r="D53" cm="1">
        <f t="array" ref="D53">IF($F53="","",
  IF(
    TRIM(UPPER(INDEX(CUT_LIST!$F$6:$F$1000,$F53)))="NO",
    N(INDEX(CUT_LIST!$D$6:$D$1000,$F53)),
    N(INDEX(CUT_LIST!$D$6:$D$1000,$F53))-
    MIN(
      N(INDEX(CUT_LIST!$D$6:$D$1000,$F53)),
      N(INDEX(CUT_LIST!$G$6:$G$1000,$F53))
    )
  )
)</f>
        <v>0</v>
      </c>
      <c r="F53" cm="1">
        <f t="array" ref="F5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ROWS($F$7:F53)
  ),
"")</f>
        <v>47</v>
      </c>
    </row>
    <row r="54" spans="1:6">
      <c r="A54" cm="1">
        <f t="array" ref="A54">IF($F54="","",INDEX(CUT_LIST!$A$6:$A$1000,$F54))</f>
        <v>0</v>
      </c>
      <c r="B54" cm="1">
        <f t="array" ref="B54">IF($F54="","",INDEX(CUT_LIST!$B$6:$B$1000,$F54))</f>
        <v>0</v>
      </c>
      <c r="C54" cm="1">
        <f t="array" ref="C54">IF($F54="","",INDEX(CUT_LIST!$C$6:$C$1000,$F54))</f>
        <v>0</v>
      </c>
      <c r="D54" cm="1">
        <f t="array" ref="D54">IF($F54="","",
  IF(
    TRIM(UPPER(INDEX(CUT_LIST!$F$6:$F$1000,$F54)))="NO",
    N(INDEX(CUT_LIST!$D$6:$D$1000,$F54)),
    N(INDEX(CUT_LIST!$D$6:$D$1000,$F54))-
    MIN(
      N(INDEX(CUT_LIST!$D$6:$D$1000,$F54)),
      N(INDEX(CUT_LIST!$G$6:$G$1000,$F54))
    )
  )
)</f>
        <v>0</v>
      </c>
      <c r="F54" cm="1">
        <f t="array" ref="F5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ROWS($F$7:F54)
  ),
"")</f>
        <v>48</v>
      </c>
    </row>
    <row r="55" spans="1:6">
      <c r="A55" cm="1">
        <f t="array" ref="A55">IF($F55="","",INDEX(CUT_LIST!$A$6:$A$1000,$F55))</f>
        <v>0</v>
      </c>
      <c r="B55" cm="1">
        <f t="array" ref="B55">IF($F55="","",INDEX(CUT_LIST!$B$6:$B$1000,$F55))</f>
        <v>0</v>
      </c>
      <c r="C55" cm="1">
        <f t="array" ref="C55">IF($F55="","",INDEX(CUT_LIST!$C$6:$C$1000,$F55))</f>
        <v>0</v>
      </c>
      <c r="D55" cm="1">
        <f t="array" ref="D55">IF($F55="","",
  IF(
    TRIM(UPPER(INDEX(CUT_LIST!$F$6:$F$1000,$F55)))="NO",
    N(INDEX(CUT_LIST!$D$6:$D$1000,$F55)),
    N(INDEX(CUT_LIST!$D$6:$D$1000,$F55))-
    MIN(
      N(INDEX(CUT_LIST!$D$6:$D$1000,$F55)),
      N(INDEX(CUT_LIST!$G$6:$G$1000,$F55))
    )
  )
)</f>
        <v>0</v>
      </c>
      <c r="F55" cm="1">
        <f t="array" ref="F5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ROWS($F$7:F55)
  ),
"")</f>
        <v>49</v>
      </c>
    </row>
    <row r="56" spans="1:6">
      <c r="A56" cm="1">
        <f t="array" ref="A56">IF($F56="","",INDEX(CUT_LIST!$A$6:$A$1000,$F56))</f>
        <v>0</v>
      </c>
      <c r="B56" cm="1">
        <f t="array" ref="B56">IF($F56="","",INDEX(CUT_LIST!$B$6:$B$1000,$F56))</f>
        <v>0</v>
      </c>
      <c r="C56" cm="1">
        <f t="array" ref="C56">IF($F56="","",INDEX(CUT_LIST!$C$6:$C$1000,$F56))</f>
        <v>0</v>
      </c>
      <c r="D56" cm="1">
        <f t="array" ref="D56">IF($F56="","",
  IF(
    TRIM(UPPER(INDEX(CUT_LIST!$F$6:$F$1000,$F56)))="NO",
    N(INDEX(CUT_LIST!$D$6:$D$1000,$F56)),
    N(INDEX(CUT_LIST!$D$6:$D$1000,$F56))-
    MIN(
      N(INDEX(CUT_LIST!$D$6:$D$1000,$F56)),
      N(INDEX(CUT_LIST!$G$6:$G$1000,$F56))
    )
  )
)</f>
        <v>0</v>
      </c>
      <c r="F56" cm="1">
        <f t="array" ref="F5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ROWS($F$7:F56)
  ),
"")</f>
        <v>50</v>
      </c>
    </row>
    <row r="57" spans="1:6">
      <c r="A57" cm="1">
        <f t="array" ref="A57">IF($F57="","",INDEX(CUT_LIST!$A$6:$A$1000,$F57))</f>
        <v>0</v>
      </c>
      <c r="B57" cm="1">
        <f t="array" ref="B57">IF($F57="","",INDEX(CUT_LIST!$B$6:$B$1000,$F57))</f>
        <v>0</v>
      </c>
      <c r="C57" cm="1">
        <f t="array" ref="C57">IF($F57="","",INDEX(CUT_LIST!$C$6:$C$1000,$F57))</f>
        <v>0</v>
      </c>
      <c r="D57" cm="1">
        <f t="array" ref="D57">IF($F57="","",
  IF(
    TRIM(UPPER(INDEX(CUT_LIST!$F$6:$F$1000,$F57)))="NO",
    N(INDEX(CUT_LIST!$D$6:$D$1000,$F57)),
    N(INDEX(CUT_LIST!$D$6:$D$1000,$F57))-
    MIN(
      N(INDEX(CUT_LIST!$D$6:$D$1000,$F57)),
      N(INDEX(CUT_LIST!$G$6:$G$1000,$F57))
    )
  )
)</f>
        <v>0</v>
      </c>
      <c r="F57" cm="1">
        <f t="array" ref="F5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ROWS($F$7:F57)
  ),
"")</f>
        <v>51</v>
      </c>
    </row>
    <row r="58" spans="1:6">
      <c r="A58" cm="1">
        <f t="array" ref="A58">IF($F58="","",INDEX(CUT_LIST!$A$6:$A$1000,$F58))</f>
        <v>0</v>
      </c>
      <c r="B58" cm="1">
        <f t="array" ref="B58">IF($F58="","",INDEX(CUT_LIST!$B$6:$B$1000,$F58))</f>
        <v>0</v>
      </c>
      <c r="C58" cm="1">
        <f t="array" ref="C58">IF($F58="","",INDEX(CUT_LIST!$C$6:$C$1000,$F58))</f>
        <v>0</v>
      </c>
      <c r="D58" cm="1">
        <f t="array" ref="D58">IF($F58="","",
  IF(
    TRIM(UPPER(INDEX(CUT_LIST!$F$6:$F$1000,$F58)))="NO",
    N(INDEX(CUT_LIST!$D$6:$D$1000,$F58)),
    N(INDEX(CUT_LIST!$D$6:$D$1000,$F58))-
    MIN(
      N(INDEX(CUT_LIST!$D$6:$D$1000,$F58)),
      N(INDEX(CUT_LIST!$G$6:$G$1000,$F58))
    )
  )
)</f>
        <v>0</v>
      </c>
      <c r="F58" cm="1">
        <f t="array" ref="F5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ROWS($F$7:F58)
  ),
"")</f>
        <v>52</v>
      </c>
    </row>
    <row r="59" spans="1:6">
      <c r="A59" cm="1">
        <f t="array" ref="A59">IF($F59="","",INDEX(CUT_LIST!$A$6:$A$1000,$F59))</f>
        <v>0</v>
      </c>
      <c r="B59" cm="1">
        <f t="array" ref="B59">IF($F59="","",INDEX(CUT_LIST!$B$6:$B$1000,$F59))</f>
        <v>0</v>
      </c>
      <c r="C59" cm="1">
        <f t="array" ref="C59">IF($F59="","",INDEX(CUT_LIST!$C$6:$C$1000,$F59))</f>
        <v>0</v>
      </c>
      <c r="D59" cm="1">
        <f t="array" ref="D59">IF($F59="","",
  IF(
    TRIM(UPPER(INDEX(CUT_LIST!$F$6:$F$1000,$F59)))="NO",
    N(INDEX(CUT_LIST!$D$6:$D$1000,$F59)),
    N(INDEX(CUT_LIST!$D$6:$D$1000,$F59))-
    MIN(
      N(INDEX(CUT_LIST!$D$6:$D$1000,$F59)),
      N(INDEX(CUT_LIST!$G$6:$G$1000,$F59))
    )
  )
)</f>
        <v>0</v>
      </c>
      <c r="F59" cm="1">
        <f t="array" ref="F5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ROWS($F$7:F59)
  ),
"")</f>
        <v>53</v>
      </c>
    </row>
    <row r="60" spans="1:6">
      <c r="A60" cm="1">
        <f t="array" ref="A60">IF($F60="","",INDEX(CUT_LIST!$A$6:$A$1000,$F60))</f>
        <v>0</v>
      </c>
      <c r="B60" cm="1">
        <f t="array" ref="B60">IF($F60="","",INDEX(CUT_LIST!$B$6:$B$1000,$F60))</f>
        <v>0</v>
      </c>
      <c r="C60" cm="1">
        <f t="array" ref="C60">IF($F60="","",INDEX(CUT_LIST!$C$6:$C$1000,$F60))</f>
        <v>0</v>
      </c>
      <c r="D60" cm="1">
        <f t="array" ref="D60">IF($F60="","",
  IF(
    TRIM(UPPER(INDEX(CUT_LIST!$F$6:$F$1000,$F60)))="NO",
    N(INDEX(CUT_LIST!$D$6:$D$1000,$F60)),
    N(INDEX(CUT_LIST!$D$6:$D$1000,$F60))-
    MIN(
      N(INDEX(CUT_LIST!$D$6:$D$1000,$F60)),
      N(INDEX(CUT_LIST!$G$6:$G$1000,$F60))
    )
  )
)</f>
        <v>0</v>
      </c>
      <c r="F60" cm="1">
        <f t="array" ref="F6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ROWS($F$7:F60)
  ),
"")</f>
        <v>54</v>
      </c>
    </row>
    <row r="61" spans="1:6">
      <c r="A61" cm="1">
        <f t="array" ref="A61">IF($F61="","",INDEX(CUT_LIST!$A$6:$A$1000,$F61))</f>
        <v>0</v>
      </c>
      <c r="B61" cm="1">
        <f t="array" ref="B61">IF($F61="","",INDEX(CUT_LIST!$B$6:$B$1000,$F61))</f>
        <v>0</v>
      </c>
      <c r="C61" cm="1">
        <f t="array" ref="C61">IF($F61="","",INDEX(CUT_LIST!$C$6:$C$1000,$F61))</f>
        <v>0</v>
      </c>
      <c r="D61" cm="1">
        <f t="array" ref="D61">IF($F61="","",
  IF(
    TRIM(UPPER(INDEX(CUT_LIST!$F$6:$F$1000,$F61)))="NO",
    N(INDEX(CUT_LIST!$D$6:$D$1000,$F61)),
    N(INDEX(CUT_LIST!$D$6:$D$1000,$F61))-
    MIN(
      N(INDEX(CUT_LIST!$D$6:$D$1000,$F61)),
      N(INDEX(CUT_LIST!$G$6:$G$1000,$F61))
    )
  )
)</f>
        <v>0</v>
      </c>
      <c r="F61" cm="1">
        <f t="array" ref="F6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ROWS($F$7:F61)
  ),
"")</f>
        <v>55</v>
      </c>
    </row>
    <row r="62" spans="1:6">
      <c r="A62" cm="1">
        <f t="array" ref="A62">IF($F62="","",INDEX(CUT_LIST!$A$6:$A$1000,$F62))</f>
        <v>0</v>
      </c>
      <c r="B62" cm="1">
        <f t="array" ref="B62">IF($F62="","",INDEX(CUT_LIST!$B$6:$B$1000,$F62))</f>
        <v>0</v>
      </c>
      <c r="C62" cm="1">
        <f t="array" ref="C62">IF($F62="","",INDEX(CUT_LIST!$C$6:$C$1000,$F62))</f>
        <v>0</v>
      </c>
      <c r="D62" cm="1">
        <f t="array" ref="D62">IF($F62="","",
  IF(
    TRIM(UPPER(INDEX(CUT_LIST!$F$6:$F$1000,$F62)))="NO",
    N(INDEX(CUT_LIST!$D$6:$D$1000,$F62)),
    N(INDEX(CUT_LIST!$D$6:$D$1000,$F62))-
    MIN(
      N(INDEX(CUT_LIST!$D$6:$D$1000,$F62)),
      N(INDEX(CUT_LIST!$G$6:$G$1000,$F62))
    )
  )
)</f>
        <v>0</v>
      </c>
      <c r="F62" cm="1">
        <f t="array" ref="F6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ROWS($F$7:F62)
  ),
"")</f>
        <v>56</v>
      </c>
    </row>
    <row r="63" spans="1:6">
      <c r="A63" cm="1">
        <f t="array" ref="A63">IF($F63="","",INDEX(CUT_LIST!$A$6:$A$1000,$F63))</f>
        <v>0</v>
      </c>
      <c r="B63" cm="1">
        <f t="array" ref="B63">IF($F63="","",INDEX(CUT_LIST!$B$6:$B$1000,$F63))</f>
        <v>0</v>
      </c>
      <c r="C63" cm="1">
        <f t="array" ref="C63">IF($F63="","",INDEX(CUT_LIST!$C$6:$C$1000,$F63))</f>
        <v>0</v>
      </c>
      <c r="D63" cm="1">
        <f t="array" ref="D63">IF($F63="","",
  IF(
    TRIM(UPPER(INDEX(CUT_LIST!$F$6:$F$1000,$F63)))="NO",
    N(INDEX(CUT_LIST!$D$6:$D$1000,$F63)),
    N(INDEX(CUT_LIST!$D$6:$D$1000,$F63))-
    MIN(
      N(INDEX(CUT_LIST!$D$6:$D$1000,$F63)),
      N(INDEX(CUT_LIST!$G$6:$G$1000,$F63))
    )
  )
)</f>
        <v>0</v>
      </c>
      <c r="F63" cm="1">
        <f t="array" ref="F6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ROWS($F$7:F63)
  ),
"")</f>
        <v>57</v>
      </c>
    </row>
    <row r="64" spans="1:6">
      <c r="A64" cm="1">
        <f t="array" ref="A64">IF($F64="","",INDEX(CUT_LIST!$A$6:$A$1000,$F64))</f>
        <v>0</v>
      </c>
      <c r="B64" cm="1">
        <f t="array" ref="B64">IF($F64="","",INDEX(CUT_LIST!$B$6:$B$1000,$F64))</f>
        <v>0</v>
      </c>
      <c r="C64" cm="1">
        <f t="array" ref="C64">IF($F64="","",INDEX(CUT_LIST!$C$6:$C$1000,$F64))</f>
        <v>0</v>
      </c>
      <c r="D64" cm="1">
        <f t="array" ref="D64">IF($F64="","",
  IF(
    TRIM(UPPER(INDEX(CUT_LIST!$F$6:$F$1000,$F64)))="NO",
    N(INDEX(CUT_LIST!$D$6:$D$1000,$F64)),
    N(INDEX(CUT_LIST!$D$6:$D$1000,$F64))-
    MIN(
      N(INDEX(CUT_LIST!$D$6:$D$1000,$F64)),
      N(INDEX(CUT_LIST!$G$6:$G$1000,$F64))
    )
  )
)</f>
        <v>0</v>
      </c>
      <c r="F64" cm="1">
        <f t="array" ref="F6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ROWS($F$7:F64)
  ),
"")</f>
        <v>58</v>
      </c>
    </row>
    <row r="65" spans="1:6">
      <c r="A65" cm="1">
        <f t="array" ref="A65">IF($F65="","",INDEX(CUT_LIST!$A$6:$A$1000,$F65))</f>
        <v>0</v>
      </c>
      <c r="B65" cm="1">
        <f t="array" ref="B65">IF($F65="","",INDEX(CUT_LIST!$B$6:$B$1000,$F65))</f>
        <v>0</v>
      </c>
      <c r="C65" cm="1">
        <f t="array" ref="C65">IF($F65="","",INDEX(CUT_LIST!$C$6:$C$1000,$F65))</f>
        <v>0</v>
      </c>
      <c r="D65" cm="1">
        <f t="array" ref="D65">IF($F65="","",
  IF(
    TRIM(UPPER(INDEX(CUT_LIST!$F$6:$F$1000,$F65)))="NO",
    N(INDEX(CUT_LIST!$D$6:$D$1000,$F65)),
    N(INDEX(CUT_LIST!$D$6:$D$1000,$F65))-
    MIN(
      N(INDEX(CUT_LIST!$D$6:$D$1000,$F65)),
      N(INDEX(CUT_LIST!$G$6:$G$1000,$F65))
    )
  )
)</f>
        <v>0</v>
      </c>
      <c r="F65" cm="1">
        <f t="array" ref="F6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ROWS($F$7:F65)
  ),
"")</f>
        <v>59</v>
      </c>
    </row>
    <row r="66" spans="1:6">
      <c r="A66" cm="1">
        <f t="array" ref="A66">IF($F66="","",INDEX(CUT_LIST!$A$6:$A$1000,$F66))</f>
        <v>0</v>
      </c>
      <c r="B66" cm="1">
        <f t="array" ref="B66">IF($F66="","",INDEX(CUT_LIST!$B$6:$B$1000,$F66))</f>
        <v>0</v>
      </c>
      <c r="C66" cm="1">
        <f t="array" ref="C66">IF($F66="","",INDEX(CUT_LIST!$C$6:$C$1000,$F66))</f>
        <v>0</v>
      </c>
      <c r="D66" cm="1">
        <f t="array" ref="D66">IF($F66="","",
  IF(
    TRIM(UPPER(INDEX(CUT_LIST!$F$6:$F$1000,$F66)))="NO",
    N(INDEX(CUT_LIST!$D$6:$D$1000,$F66)),
    N(INDEX(CUT_LIST!$D$6:$D$1000,$F66))-
    MIN(
      N(INDEX(CUT_LIST!$D$6:$D$1000,$F66)),
      N(INDEX(CUT_LIST!$G$6:$G$1000,$F66))
    )
  )
)</f>
        <v>0</v>
      </c>
      <c r="F66" cm="1">
        <f t="array" ref="F6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ROWS($F$7:F66)
  ),
"")</f>
        <v>60</v>
      </c>
    </row>
    <row r="67" spans="1:6">
      <c r="A67" cm="1">
        <f t="array" ref="A67">IF($F67="","",INDEX(CUT_LIST!$A$6:$A$1000,$F67))</f>
        <v>0</v>
      </c>
      <c r="B67" cm="1">
        <f t="array" ref="B67">IF($F67="","",INDEX(CUT_LIST!$B$6:$B$1000,$F67))</f>
        <v>0</v>
      </c>
      <c r="C67" cm="1">
        <f t="array" ref="C67">IF($F67="","",INDEX(CUT_LIST!$C$6:$C$1000,$F67))</f>
        <v>0</v>
      </c>
      <c r="D67" cm="1">
        <f t="array" ref="D67">IF($F67="","",
  IF(
    TRIM(UPPER(INDEX(CUT_LIST!$F$6:$F$1000,$F67)))="NO",
    N(INDEX(CUT_LIST!$D$6:$D$1000,$F67)),
    N(INDEX(CUT_LIST!$D$6:$D$1000,$F67))-
    MIN(
      N(INDEX(CUT_LIST!$D$6:$D$1000,$F67)),
      N(INDEX(CUT_LIST!$G$6:$G$1000,$F67))
    )
  )
)</f>
        <v>0</v>
      </c>
      <c r="F67" cm="1">
        <f t="array" ref="F6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ROWS($F$7:F67)
  ),
"")</f>
        <v>61</v>
      </c>
    </row>
    <row r="68" spans="1:6">
      <c r="A68" cm="1">
        <f t="array" ref="A68">IF($F68="","",INDEX(CUT_LIST!$A$6:$A$1000,$F68))</f>
        <v>0</v>
      </c>
      <c r="B68" cm="1">
        <f t="array" ref="B68">IF($F68="","",INDEX(CUT_LIST!$B$6:$B$1000,$F68))</f>
        <v>0</v>
      </c>
      <c r="C68" cm="1">
        <f t="array" ref="C68">IF($F68="","",INDEX(CUT_LIST!$C$6:$C$1000,$F68))</f>
        <v>0</v>
      </c>
      <c r="D68" cm="1">
        <f t="array" ref="D68">IF($F68="","",
  IF(
    TRIM(UPPER(INDEX(CUT_LIST!$F$6:$F$1000,$F68)))="NO",
    N(INDEX(CUT_LIST!$D$6:$D$1000,$F68)),
    N(INDEX(CUT_LIST!$D$6:$D$1000,$F68))-
    MIN(
      N(INDEX(CUT_LIST!$D$6:$D$1000,$F68)),
      N(INDEX(CUT_LIST!$G$6:$G$1000,$F68))
    )
  )
)</f>
        <v>0</v>
      </c>
      <c r="F68" cm="1">
        <f t="array" ref="F6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ROWS($F$7:F68)
  ),
"")</f>
        <v>62</v>
      </c>
    </row>
    <row r="69" spans="1:6">
      <c r="A69" cm="1">
        <f t="array" ref="A69">IF($F69="","",INDEX(CUT_LIST!$A$6:$A$1000,$F69))</f>
        <v>0</v>
      </c>
      <c r="B69" cm="1">
        <f t="array" ref="B69">IF($F69="","",INDEX(CUT_LIST!$B$6:$B$1000,$F69))</f>
        <v>0</v>
      </c>
      <c r="C69" cm="1">
        <f t="array" ref="C69">IF($F69="","",INDEX(CUT_LIST!$C$6:$C$1000,$F69))</f>
        <v>0</v>
      </c>
      <c r="D69" cm="1">
        <f t="array" ref="D69">IF($F69="","",
  IF(
    TRIM(UPPER(INDEX(CUT_LIST!$F$6:$F$1000,$F69)))="NO",
    N(INDEX(CUT_LIST!$D$6:$D$1000,$F69)),
    N(INDEX(CUT_LIST!$D$6:$D$1000,$F69))-
    MIN(
      N(INDEX(CUT_LIST!$D$6:$D$1000,$F69)),
      N(INDEX(CUT_LIST!$G$6:$G$1000,$F69))
    )
  )
)</f>
        <v>0</v>
      </c>
      <c r="F69" cm="1">
        <f t="array" ref="F6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ROWS($F$7:F69)
  ),
"")</f>
        <v>63</v>
      </c>
    </row>
    <row r="70" spans="1:6">
      <c r="A70" cm="1">
        <f t="array" ref="A70">IF($F70="","",INDEX(CUT_LIST!$A$6:$A$1000,$F70))</f>
        <v>0</v>
      </c>
      <c r="B70" cm="1">
        <f t="array" ref="B70">IF($F70="","",INDEX(CUT_LIST!$B$6:$B$1000,$F70))</f>
        <v>0</v>
      </c>
      <c r="C70" cm="1">
        <f t="array" ref="C70">IF($F70="","",INDEX(CUT_LIST!$C$6:$C$1000,$F70))</f>
        <v>0</v>
      </c>
      <c r="D70" cm="1">
        <f t="array" ref="D70">IF($F70="","",
  IF(
    TRIM(UPPER(INDEX(CUT_LIST!$F$6:$F$1000,$F70)))="NO",
    N(INDEX(CUT_LIST!$D$6:$D$1000,$F70)),
    N(INDEX(CUT_LIST!$D$6:$D$1000,$F70))-
    MIN(
      N(INDEX(CUT_LIST!$D$6:$D$1000,$F70)),
      N(INDEX(CUT_LIST!$G$6:$G$1000,$F70))
    )
  )
)</f>
        <v>0</v>
      </c>
      <c r="F70" cm="1">
        <f t="array" ref="F7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ROWS($F$7:F70)
  ),
"")</f>
        <v>64</v>
      </c>
    </row>
    <row r="71" spans="1:6">
      <c r="A71" cm="1">
        <f t="array" ref="A71">IF($F71="","",INDEX(CUT_LIST!$A$6:$A$1000,$F71))</f>
        <v>0</v>
      </c>
      <c r="B71" cm="1">
        <f t="array" ref="B71">IF($F71="","",INDEX(CUT_LIST!$B$6:$B$1000,$F71))</f>
        <v>0</v>
      </c>
      <c r="C71" cm="1">
        <f t="array" ref="C71">IF($F71="","",INDEX(CUT_LIST!$C$6:$C$1000,$F71))</f>
        <v>0</v>
      </c>
      <c r="D71" cm="1">
        <f t="array" ref="D71">IF($F71="","",
  IF(
    TRIM(UPPER(INDEX(CUT_LIST!$F$6:$F$1000,$F71)))="NO",
    N(INDEX(CUT_LIST!$D$6:$D$1000,$F71)),
    N(INDEX(CUT_LIST!$D$6:$D$1000,$F71))-
    MIN(
      N(INDEX(CUT_LIST!$D$6:$D$1000,$F71)),
      N(INDEX(CUT_LIST!$G$6:$G$1000,$F71))
    )
  )
)</f>
        <v>0</v>
      </c>
      <c r="F71" cm="1">
        <f t="array" ref="F7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ROWS($F$7:F71)
  ),
"")</f>
        <v>65</v>
      </c>
    </row>
    <row r="72" spans="1:6">
      <c r="A72" cm="1">
        <f t="array" ref="A72">IF($F72="","",INDEX(CUT_LIST!$A$6:$A$1000,$F72))</f>
        <v>0</v>
      </c>
      <c r="B72" cm="1">
        <f t="array" ref="B72">IF($F72="","",INDEX(CUT_LIST!$B$6:$B$1000,$F72))</f>
        <v>0</v>
      </c>
      <c r="C72" cm="1">
        <f t="array" ref="C72">IF($F72="","",INDEX(CUT_LIST!$C$6:$C$1000,$F72))</f>
        <v>0</v>
      </c>
      <c r="D72" cm="1">
        <f t="array" ref="D72">IF($F72="","",
  IF(
    TRIM(UPPER(INDEX(CUT_LIST!$F$6:$F$1000,$F72)))="NO",
    N(INDEX(CUT_LIST!$D$6:$D$1000,$F72)),
    N(INDEX(CUT_LIST!$D$6:$D$1000,$F72))-
    MIN(
      N(INDEX(CUT_LIST!$D$6:$D$1000,$F72)),
      N(INDEX(CUT_LIST!$G$6:$G$1000,$F72))
    )
  )
)</f>
        <v>0</v>
      </c>
      <c r="F72" cm="1">
        <f t="array" ref="F7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ROWS($F$7:F72)
  ),
"")</f>
        <v>66</v>
      </c>
    </row>
    <row r="73" spans="1:6">
      <c r="A73" cm="1">
        <f t="array" ref="A73">IF($F73="","",INDEX(CUT_LIST!$A$6:$A$1000,$F73))</f>
        <v>0</v>
      </c>
      <c r="B73" cm="1">
        <f t="array" ref="B73">IF($F73="","",INDEX(CUT_LIST!$B$6:$B$1000,$F73))</f>
        <v>0</v>
      </c>
      <c r="C73" cm="1">
        <f t="array" ref="C73">IF($F73="","",INDEX(CUT_LIST!$C$6:$C$1000,$F73))</f>
        <v>0</v>
      </c>
      <c r="D73" cm="1">
        <f t="array" ref="D73">IF($F73="","",
  IF(
    TRIM(UPPER(INDEX(CUT_LIST!$F$6:$F$1000,$F73)))="NO",
    N(INDEX(CUT_LIST!$D$6:$D$1000,$F73)),
    N(INDEX(CUT_LIST!$D$6:$D$1000,$F73))-
    MIN(
      N(INDEX(CUT_LIST!$D$6:$D$1000,$F73)),
      N(INDEX(CUT_LIST!$G$6:$G$1000,$F73))
    )
  )
)</f>
        <v>0</v>
      </c>
      <c r="F73" cm="1">
        <f t="array" ref="F7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ROWS($F$7:F73)
  ),
"")</f>
        <v>67</v>
      </c>
    </row>
    <row r="74" spans="1:6">
      <c r="A74" cm="1">
        <f t="array" ref="A74">IF($F74="","",INDEX(CUT_LIST!$A$6:$A$1000,$F74))</f>
        <v>0</v>
      </c>
      <c r="B74" cm="1">
        <f t="array" ref="B74">IF($F74="","",INDEX(CUT_LIST!$B$6:$B$1000,$F74))</f>
        <v>0</v>
      </c>
      <c r="C74" cm="1">
        <f t="array" ref="C74">IF($F74="","",INDEX(CUT_LIST!$C$6:$C$1000,$F74))</f>
        <v>0</v>
      </c>
      <c r="D74" cm="1">
        <f t="array" ref="D74">IF($F74="","",
  IF(
    TRIM(UPPER(INDEX(CUT_LIST!$F$6:$F$1000,$F74)))="NO",
    N(INDEX(CUT_LIST!$D$6:$D$1000,$F74)),
    N(INDEX(CUT_LIST!$D$6:$D$1000,$F74))-
    MIN(
      N(INDEX(CUT_LIST!$D$6:$D$1000,$F74)),
      N(INDEX(CUT_LIST!$G$6:$G$1000,$F74))
    )
  )
)</f>
        <v>0</v>
      </c>
      <c r="F74" cm="1">
        <f t="array" ref="F7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ROWS($F$7:F74)
  ),
"")</f>
        <v>68</v>
      </c>
    </row>
    <row r="75" spans="1:6">
      <c r="A75" cm="1">
        <f t="array" ref="A75">IF($F75="","",INDEX(CUT_LIST!$A$6:$A$1000,$F75))</f>
        <v>0</v>
      </c>
      <c r="B75" cm="1">
        <f t="array" ref="B75">IF($F75="","",INDEX(CUT_LIST!$B$6:$B$1000,$F75))</f>
        <v>0</v>
      </c>
      <c r="C75" cm="1">
        <f t="array" ref="C75">IF($F75="","",INDEX(CUT_LIST!$C$6:$C$1000,$F75))</f>
        <v>0</v>
      </c>
      <c r="D75" cm="1">
        <f t="array" ref="D75">IF($F75="","",
  IF(
    TRIM(UPPER(INDEX(CUT_LIST!$F$6:$F$1000,$F75)))="NO",
    N(INDEX(CUT_LIST!$D$6:$D$1000,$F75)),
    N(INDEX(CUT_LIST!$D$6:$D$1000,$F75))-
    MIN(
      N(INDEX(CUT_LIST!$D$6:$D$1000,$F75)),
      N(INDEX(CUT_LIST!$G$6:$G$1000,$F75))
    )
  )
)</f>
        <v>0</v>
      </c>
      <c r="F75" cm="1">
        <f t="array" ref="F7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ROWS($F$7:F75)
  ),
"")</f>
        <v>69</v>
      </c>
    </row>
    <row r="76" spans="1:6">
      <c r="A76" cm="1">
        <f t="array" ref="A76">IF($F76="","",INDEX(CUT_LIST!$A$6:$A$1000,$F76))</f>
        <v>0</v>
      </c>
      <c r="B76" cm="1">
        <f t="array" ref="B76">IF($F76="","",INDEX(CUT_LIST!$B$6:$B$1000,$F76))</f>
        <v>0</v>
      </c>
      <c r="C76" cm="1">
        <f t="array" ref="C76">IF($F76="","",INDEX(CUT_LIST!$C$6:$C$1000,$F76))</f>
        <v>0</v>
      </c>
      <c r="D76" cm="1">
        <f t="array" ref="D76">IF($F76="","",
  IF(
    TRIM(UPPER(INDEX(CUT_LIST!$F$6:$F$1000,$F76)))="NO",
    N(INDEX(CUT_LIST!$D$6:$D$1000,$F76)),
    N(INDEX(CUT_LIST!$D$6:$D$1000,$F76))-
    MIN(
      N(INDEX(CUT_LIST!$D$6:$D$1000,$F76)),
      N(INDEX(CUT_LIST!$G$6:$G$1000,$F76))
    )
  )
)</f>
        <v>0</v>
      </c>
      <c r="F76" cm="1">
        <f t="array" ref="F7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ROWS($F$7:F76)
  ),
"")</f>
        <v>70</v>
      </c>
    </row>
    <row r="77" spans="1:6">
      <c r="A77" cm="1">
        <f t="array" ref="A77">IF($F77="","",INDEX(CUT_LIST!$A$6:$A$1000,$F77))</f>
        <v>0</v>
      </c>
      <c r="B77" cm="1">
        <f t="array" ref="B77">IF($F77="","",INDEX(CUT_LIST!$B$6:$B$1000,$F77))</f>
        <v>0</v>
      </c>
      <c r="C77" cm="1">
        <f t="array" ref="C77">IF($F77="","",INDEX(CUT_LIST!$C$6:$C$1000,$F77))</f>
        <v>0</v>
      </c>
      <c r="D77" cm="1">
        <f t="array" ref="D77">IF($F77="","",
  IF(
    TRIM(UPPER(INDEX(CUT_LIST!$F$6:$F$1000,$F77)))="NO",
    N(INDEX(CUT_LIST!$D$6:$D$1000,$F77)),
    N(INDEX(CUT_LIST!$D$6:$D$1000,$F77))-
    MIN(
      N(INDEX(CUT_LIST!$D$6:$D$1000,$F77)),
      N(INDEX(CUT_LIST!$G$6:$G$1000,$F77))
    )
  )
)</f>
        <v>0</v>
      </c>
      <c r="F77" cm="1">
        <f t="array" ref="F7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ROWS($F$7:F77)
  ),
"")</f>
        <v>71</v>
      </c>
    </row>
    <row r="78" spans="1:6">
      <c r="A78" cm="1">
        <f t="array" ref="A78">IF($F78="","",INDEX(CUT_LIST!$A$6:$A$1000,$F78))</f>
        <v>0</v>
      </c>
      <c r="B78" cm="1">
        <f t="array" ref="B78">IF($F78="","",INDEX(CUT_LIST!$B$6:$B$1000,$F78))</f>
        <v>0</v>
      </c>
      <c r="C78" cm="1">
        <f t="array" ref="C78">IF($F78="","",INDEX(CUT_LIST!$C$6:$C$1000,$F78))</f>
        <v>0</v>
      </c>
      <c r="D78" cm="1">
        <f t="array" ref="D78">IF($F78="","",
  IF(
    TRIM(UPPER(INDEX(CUT_LIST!$F$6:$F$1000,$F78)))="NO",
    N(INDEX(CUT_LIST!$D$6:$D$1000,$F78)),
    N(INDEX(CUT_LIST!$D$6:$D$1000,$F78))-
    MIN(
      N(INDEX(CUT_LIST!$D$6:$D$1000,$F78)),
      N(INDEX(CUT_LIST!$G$6:$G$1000,$F78))
    )
  )
)</f>
        <v>0</v>
      </c>
      <c r="F78" cm="1">
        <f t="array" ref="F7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ROWS($F$7:F78)
  ),
"")</f>
        <v>72</v>
      </c>
    </row>
    <row r="79" spans="1:6">
      <c r="A79" cm="1">
        <f t="array" ref="A79">IF($F79="","",INDEX(CUT_LIST!$A$6:$A$1000,$F79))</f>
        <v>0</v>
      </c>
      <c r="B79" cm="1">
        <f t="array" ref="B79">IF($F79="","",INDEX(CUT_LIST!$B$6:$B$1000,$F79))</f>
        <v>0</v>
      </c>
      <c r="C79" cm="1">
        <f t="array" ref="C79">IF($F79="","",INDEX(CUT_LIST!$C$6:$C$1000,$F79))</f>
        <v>0</v>
      </c>
      <c r="D79" cm="1">
        <f t="array" ref="D79">IF($F79="","",
  IF(
    TRIM(UPPER(INDEX(CUT_LIST!$F$6:$F$1000,$F79)))="NO",
    N(INDEX(CUT_LIST!$D$6:$D$1000,$F79)),
    N(INDEX(CUT_LIST!$D$6:$D$1000,$F79))-
    MIN(
      N(INDEX(CUT_LIST!$D$6:$D$1000,$F79)),
      N(INDEX(CUT_LIST!$G$6:$G$1000,$F79))
    )
  )
)</f>
        <v>0</v>
      </c>
      <c r="F79" cm="1">
        <f t="array" ref="F7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ROWS($F$7:F79)
  ),
"")</f>
        <v>73</v>
      </c>
    </row>
    <row r="80" spans="1:6">
      <c r="A80" cm="1">
        <f t="array" ref="A80">IF($F80="","",INDEX(CUT_LIST!$A$6:$A$1000,$F80))</f>
        <v>0</v>
      </c>
      <c r="B80" cm="1">
        <f t="array" ref="B80">IF($F80="","",INDEX(CUT_LIST!$B$6:$B$1000,$F80))</f>
        <v>0</v>
      </c>
      <c r="C80" cm="1">
        <f t="array" ref="C80">IF($F80="","",INDEX(CUT_LIST!$C$6:$C$1000,$F80))</f>
        <v>0</v>
      </c>
      <c r="D80" cm="1">
        <f t="array" ref="D80">IF($F80="","",
  IF(
    TRIM(UPPER(INDEX(CUT_LIST!$F$6:$F$1000,$F80)))="NO",
    N(INDEX(CUT_LIST!$D$6:$D$1000,$F80)),
    N(INDEX(CUT_LIST!$D$6:$D$1000,$F80))-
    MIN(
      N(INDEX(CUT_LIST!$D$6:$D$1000,$F80)),
      N(INDEX(CUT_LIST!$G$6:$G$1000,$F80))
    )
  )
)</f>
        <v>0</v>
      </c>
      <c r="F80" cm="1">
        <f t="array" ref="F8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ROWS($F$7:F80)
  ),
"")</f>
        <v>74</v>
      </c>
    </row>
    <row r="81" spans="1:6">
      <c r="A81" cm="1">
        <f t="array" ref="A81">IF($F81="","",INDEX(CUT_LIST!$A$6:$A$1000,$F81))</f>
        <v>0</v>
      </c>
      <c r="B81" cm="1">
        <f t="array" ref="B81">IF($F81="","",INDEX(CUT_LIST!$B$6:$B$1000,$F81))</f>
        <v>0</v>
      </c>
      <c r="C81" cm="1">
        <f t="array" ref="C81">IF($F81="","",INDEX(CUT_LIST!$C$6:$C$1000,$F81))</f>
        <v>0</v>
      </c>
      <c r="D81" cm="1">
        <f t="array" ref="D81">IF($F81="","",
  IF(
    TRIM(UPPER(INDEX(CUT_LIST!$F$6:$F$1000,$F81)))="NO",
    N(INDEX(CUT_LIST!$D$6:$D$1000,$F81)),
    N(INDEX(CUT_LIST!$D$6:$D$1000,$F81))-
    MIN(
      N(INDEX(CUT_LIST!$D$6:$D$1000,$F81)),
      N(INDEX(CUT_LIST!$G$6:$G$1000,$F81))
    )
  )
)</f>
        <v>0</v>
      </c>
      <c r="F81" cm="1">
        <f t="array" ref="F8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ROWS($F$7:F81)
  ),
"")</f>
        <v>75</v>
      </c>
    </row>
    <row r="82" spans="1:6">
      <c r="A82" cm="1">
        <f t="array" ref="A82">IF($F82="","",INDEX(CUT_LIST!$A$6:$A$1000,$F82))</f>
        <v>0</v>
      </c>
      <c r="B82" cm="1">
        <f t="array" ref="B82">IF($F82="","",INDEX(CUT_LIST!$B$6:$B$1000,$F82))</f>
        <v>0</v>
      </c>
      <c r="C82" cm="1">
        <f t="array" ref="C82">IF($F82="","",INDEX(CUT_LIST!$C$6:$C$1000,$F82))</f>
        <v>0</v>
      </c>
      <c r="D82" cm="1">
        <f t="array" ref="D82">IF($F82="","",
  IF(
    TRIM(UPPER(INDEX(CUT_LIST!$F$6:$F$1000,$F82)))="NO",
    N(INDEX(CUT_LIST!$D$6:$D$1000,$F82)),
    N(INDEX(CUT_LIST!$D$6:$D$1000,$F82))-
    MIN(
      N(INDEX(CUT_LIST!$D$6:$D$1000,$F82)),
      N(INDEX(CUT_LIST!$G$6:$G$1000,$F82))
    )
  )
)</f>
        <v>0</v>
      </c>
      <c r="F82" cm="1">
        <f t="array" ref="F8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ROWS($F$7:F82)
  ),
"")</f>
        <v>76</v>
      </c>
    </row>
    <row r="83" spans="1:6">
      <c r="A83" cm="1">
        <f t="array" ref="A83">IF($F83="","",INDEX(CUT_LIST!$A$6:$A$1000,$F83))</f>
        <v>0</v>
      </c>
      <c r="B83" cm="1">
        <f t="array" ref="B83">IF($F83="","",INDEX(CUT_LIST!$B$6:$B$1000,$F83))</f>
        <v>0</v>
      </c>
      <c r="C83" cm="1">
        <f t="array" ref="C83">IF($F83="","",INDEX(CUT_LIST!$C$6:$C$1000,$F83))</f>
        <v>0</v>
      </c>
      <c r="D83" cm="1">
        <f t="array" ref="D83">IF($F83="","",
  IF(
    TRIM(UPPER(INDEX(CUT_LIST!$F$6:$F$1000,$F83)))="NO",
    N(INDEX(CUT_LIST!$D$6:$D$1000,$F83)),
    N(INDEX(CUT_LIST!$D$6:$D$1000,$F83))-
    MIN(
      N(INDEX(CUT_LIST!$D$6:$D$1000,$F83)),
      N(INDEX(CUT_LIST!$G$6:$G$1000,$F83))
    )
  )
)</f>
        <v>0</v>
      </c>
      <c r="F83" cm="1">
        <f t="array" ref="F8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ROWS($F$7:F83)
  ),
"")</f>
        <v>77</v>
      </c>
    </row>
    <row r="84" spans="1:6">
      <c r="A84" cm="1">
        <f t="array" ref="A84">IF($F84="","",INDEX(CUT_LIST!$A$6:$A$1000,$F84))</f>
        <v>0</v>
      </c>
      <c r="B84" cm="1">
        <f t="array" ref="B84">IF($F84="","",INDEX(CUT_LIST!$B$6:$B$1000,$F84))</f>
        <v>0</v>
      </c>
      <c r="C84" cm="1">
        <f t="array" ref="C84">IF($F84="","",INDEX(CUT_LIST!$C$6:$C$1000,$F84))</f>
        <v>0</v>
      </c>
      <c r="D84" cm="1">
        <f t="array" ref="D84">IF($F84="","",
  IF(
    TRIM(UPPER(INDEX(CUT_LIST!$F$6:$F$1000,$F84)))="NO",
    N(INDEX(CUT_LIST!$D$6:$D$1000,$F84)),
    N(INDEX(CUT_LIST!$D$6:$D$1000,$F84))-
    MIN(
      N(INDEX(CUT_LIST!$D$6:$D$1000,$F84)),
      N(INDEX(CUT_LIST!$G$6:$G$1000,$F84))
    )
  )
)</f>
        <v>0</v>
      </c>
      <c r="F84" cm="1">
        <f t="array" ref="F8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ROWS($F$7:F84)
  ),
"")</f>
        <v>78</v>
      </c>
    </row>
    <row r="85" spans="1:6">
      <c r="A85" cm="1">
        <f t="array" ref="A85">IF($F85="","",INDEX(CUT_LIST!$A$6:$A$1000,$F85))</f>
        <v>0</v>
      </c>
      <c r="B85" cm="1">
        <f t="array" ref="B85">IF($F85="","",INDEX(CUT_LIST!$B$6:$B$1000,$F85))</f>
        <v>0</v>
      </c>
      <c r="C85" cm="1">
        <f t="array" ref="C85">IF($F85="","",INDEX(CUT_LIST!$C$6:$C$1000,$F85))</f>
        <v>0</v>
      </c>
      <c r="D85" cm="1">
        <f t="array" ref="D85">IF($F85="","",
  IF(
    TRIM(UPPER(INDEX(CUT_LIST!$F$6:$F$1000,$F85)))="NO",
    N(INDEX(CUT_LIST!$D$6:$D$1000,$F85)),
    N(INDEX(CUT_LIST!$D$6:$D$1000,$F85))-
    MIN(
      N(INDEX(CUT_LIST!$D$6:$D$1000,$F85)),
      N(INDEX(CUT_LIST!$G$6:$G$1000,$F85))
    )
  )
)</f>
        <v>0</v>
      </c>
      <c r="F85" cm="1">
        <f t="array" ref="F8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ROWS($F$7:F85)
  ),
"")</f>
        <v>79</v>
      </c>
    </row>
    <row r="86" spans="1:6">
      <c r="A86" cm="1">
        <f t="array" ref="A86">IF($F86="","",INDEX(CUT_LIST!$A$6:$A$1000,$F86))</f>
        <v>0</v>
      </c>
      <c r="B86" cm="1">
        <f t="array" ref="B86">IF($F86="","",INDEX(CUT_LIST!$B$6:$B$1000,$F86))</f>
        <v>0</v>
      </c>
      <c r="C86" cm="1">
        <f t="array" ref="C86">IF($F86="","",INDEX(CUT_LIST!$C$6:$C$1000,$F86))</f>
        <v>0</v>
      </c>
      <c r="D86" cm="1">
        <f t="array" ref="D86">IF($F86="","",
  IF(
    TRIM(UPPER(INDEX(CUT_LIST!$F$6:$F$1000,$F86)))="NO",
    N(INDEX(CUT_LIST!$D$6:$D$1000,$F86)),
    N(INDEX(CUT_LIST!$D$6:$D$1000,$F86))-
    MIN(
      N(INDEX(CUT_LIST!$D$6:$D$1000,$F86)),
      N(INDEX(CUT_LIST!$G$6:$G$1000,$F86))
    )
  )
)</f>
        <v>0</v>
      </c>
      <c r="F86" cm="1">
        <f t="array" ref="F8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ROWS($F$7:F86)
  ),
"")</f>
        <v>80</v>
      </c>
    </row>
    <row r="87" spans="1:6">
      <c r="A87" cm="1">
        <f t="array" ref="A87">IF($F87="","",INDEX(CUT_LIST!$A$6:$A$1000,$F87))</f>
        <v>0</v>
      </c>
      <c r="B87" cm="1">
        <f t="array" ref="B87">IF($F87="","",INDEX(CUT_LIST!$B$6:$B$1000,$F87))</f>
        <v>0</v>
      </c>
      <c r="C87" cm="1">
        <f t="array" ref="C87">IF($F87="","",INDEX(CUT_LIST!$C$6:$C$1000,$F87))</f>
        <v>0</v>
      </c>
      <c r="D87" cm="1">
        <f t="array" ref="D87">IF($F87="","",
  IF(
    TRIM(UPPER(INDEX(CUT_LIST!$F$6:$F$1000,$F87)))="NO",
    N(INDEX(CUT_LIST!$D$6:$D$1000,$F87)),
    N(INDEX(CUT_LIST!$D$6:$D$1000,$F87))-
    MIN(
      N(INDEX(CUT_LIST!$D$6:$D$1000,$F87)),
      N(INDEX(CUT_LIST!$G$6:$G$1000,$F87))
    )
  )
)</f>
        <v>0</v>
      </c>
      <c r="F87" cm="1">
        <f t="array" ref="F8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ROWS($F$7:F87)
  ),
"")</f>
        <v>81</v>
      </c>
    </row>
    <row r="88" spans="1:6">
      <c r="A88" cm="1">
        <f t="array" ref="A88">IF($F88="","",INDEX(CUT_LIST!$A$6:$A$1000,$F88))</f>
        <v>0</v>
      </c>
      <c r="B88" cm="1">
        <f t="array" ref="B88">IF($F88="","",INDEX(CUT_LIST!$B$6:$B$1000,$F88))</f>
        <v>0</v>
      </c>
      <c r="C88" cm="1">
        <f t="array" ref="C88">IF($F88="","",INDEX(CUT_LIST!$C$6:$C$1000,$F88))</f>
        <v>0</v>
      </c>
      <c r="D88" cm="1">
        <f t="array" ref="D88">IF($F88="","",
  IF(
    TRIM(UPPER(INDEX(CUT_LIST!$F$6:$F$1000,$F88)))="NO",
    N(INDEX(CUT_LIST!$D$6:$D$1000,$F88)),
    N(INDEX(CUT_LIST!$D$6:$D$1000,$F88))-
    MIN(
      N(INDEX(CUT_LIST!$D$6:$D$1000,$F88)),
      N(INDEX(CUT_LIST!$G$6:$G$1000,$F88))
    )
  )
)</f>
        <v>0</v>
      </c>
      <c r="F88" cm="1">
        <f t="array" ref="F8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ROWS($F$7:F88)
  ),
"")</f>
        <v>82</v>
      </c>
    </row>
    <row r="89" spans="1:6">
      <c r="A89" cm="1">
        <f t="array" ref="A89">IF($F89="","",INDEX(CUT_LIST!$A$6:$A$1000,$F89))</f>
        <v>0</v>
      </c>
      <c r="B89" cm="1">
        <f t="array" ref="B89">IF($F89="","",INDEX(CUT_LIST!$B$6:$B$1000,$F89))</f>
        <v>0</v>
      </c>
      <c r="C89" cm="1">
        <f t="array" ref="C89">IF($F89="","",INDEX(CUT_LIST!$C$6:$C$1000,$F89))</f>
        <v>0</v>
      </c>
      <c r="D89" cm="1">
        <f t="array" ref="D89">IF($F89="","",
  IF(
    TRIM(UPPER(INDEX(CUT_LIST!$F$6:$F$1000,$F89)))="NO",
    N(INDEX(CUT_LIST!$D$6:$D$1000,$F89)),
    N(INDEX(CUT_LIST!$D$6:$D$1000,$F89))-
    MIN(
      N(INDEX(CUT_LIST!$D$6:$D$1000,$F89)),
      N(INDEX(CUT_LIST!$G$6:$G$1000,$F89))
    )
  )
)</f>
        <v>0</v>
      </c>
      <c r="F89" cm="1">
        <f t="array" ref="F8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ROWS($F$7:F89)
  ),
"")</f>
        <v>83</v>
      </c>
    </row>
    <row r="90" spans="1:6">
      <c r="A90" cm="1">
        <f t="array" ref="A90">IF($F90="","",INDEX(CUT_LIST!$A$6:$A$1000,$F90))</f>
        <v>0</v>
      </c>
      <c r="B90" cm="1">
        <f t="array" ref="B90">IF($F90="","",INDEX(CUT_LIST!$B$6:$B$1000,$F90))</f>
        <v>0</v>
      </c>
      <c r="C90" cm="1">
        <f t="array" ref="C90">IF($F90="","",INDEX(CUT_LIST!$C$6:$C$1000,$F90))</f>
        <v>0</v>
      </c>
      <c r="D90" cm="1">
        <f t="array" ref="D90">IF($F90="","",
  IF(
    TRIM(UPPER(INDEX(CUT_LIST!$F$6:$F$1000,$F90)))="NO",
    N(INDEX(CUT_LIST!$D$6:$D$1000,$F90)),
    N(INDEX(CUT_LIST!$D$6:$D$1000,$F90))-
    MIN(
      N(INDEX(CUT_LIST!$D$6:$D$1000,$F90)),
      N(INDEX(CUT_LIST!$G$6:$G$1000,$F90))
    )
  )
)</f>
        <v>0</v>
      </c>
      <c r="F90" cm="1">
        <f t="array" ref="F9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ROWS($F$7:F90)
  ),
"")</f>
        <v>84</v>
      </c>
    </row>
    <row r="91" spans="1:6">
      <c r="A91" cm="1">
        <f t="array" ref="A91">IF($F91="","",INDEX(CUT_LIST!$A$6:$A$1000,$F91))</f>
        <v>0</v>
      </c>
      <c r="B91" cm="1">
        <f t="array" ref="B91">IF($F91="","",INDEX(CUT_LIST!$B$6:$B$1000,$F91))</f>
        <v>0</v>
      </c>
      <c r="C91" cm="1">
        <f t="array" ref="C91">IF($F91="","",INDEX(CUT_LIST!$C$6:$C$1000,$F91))</f>
        <v>0</v>
      </c>
      <c r="D91" cm="1">
        <f t="array" ref="D91">IF($F91="","",
  IF(
    TRIM(UPPER(INDEX(CUT_LIST!$F$6:$F$1000,$F91)))="NO",
    N(INDEX(CUT_LIST!$D$6:$D$1000,$F91)),
    N(INDEX(CUT_LIST!$D$6:$D$1000,$F91))-
    MIN(
      N(INDEX(CUT_LIST!$D$6:$D$1000,$F91)),
      N(INDEX(CUT_LIST!$G$6:$G$1000,$F91))
    )
  )
)</f>
        <v>0</v>
      </c>
      <c r="F91" cm="1">
        <f t="array" ref="F9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ROWS($F$7:F91)
  ),
"")</f>
        <v>85</v>
      </c>
    </row>
    <row r="92" spans="1:6">
      <c r="A92" cm="1">
        <f t="array" ref="A92">IF($F92="","",INDEX(CUT_LIST!$A$6:$A$1000,$F92))</f>
        <v>0</v>
      </c>
      <c r="B92" cm="1">
        <f t="array" ref="B92">IF($F92="","",INDEX(CUT_LIST!$B$6:$B$1000,$F92))</f>
        <v>0</v>
      </c>
      <c r="C92" cm="1">
        <f t="array" ref="C92">IF($F92="","",INDEX(CUT_LIST!$C$6:$C$1000,$F92))</f>
        <v>0</v>
      </c>
      <c r="D92" cm="1">
        <f t="array" ref="D92">IF($F92="","",
  IF(
    TRIM(UPPER(INDEX(CUT_LIST!$F$6:$F$1000,$F92)))="NO",
    N(INDEX(CUT_LIST!$D$6:$D$1000,$F92)),
    N(INDEX(CUT_LIST!$D$6:$D$1000,$F92))-
    MIN(
      N(INDEX(CUT_LIST!$D$6:$D$1000,$F92)),
      N(INDEX(CUT_LIST!$G$6:$G$1000,$F92))
    )
  )
)</f>
        <v>0</v>
      </c>
      <c r="F92" cm="1">
        <f t="array" ref="F9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ROWS($F$7:F92)
  ),
"")</f>
        <v>86</v>
      </c>
    </row>
    <row r="93" spans="1:6">
      <c r="A93" cm="1">
        <f t="array" ref="A93">IF($F93="","",INDEX(CUT_LIST!$A$6:$A$1000,$F93))</f>
        <v>0</v>
      </c>
      <c r="B93" cm="1">
        <f t="array" ref="B93">IF($F93="","",INDEX(CUT_LIST!$B$6:$B$1000,$F93))</f>
        <v>0</v>
      </c>
      <c r="C93" cm="1">
        <f t="array" ref="C93">IF($F93="","",INDEX(CUT_LIST!$C$6:$C$1000,$F93))</f>
        <v>0</v>
      </c>
      <c r="D93" cm="1">
        <f t="array" ref="D93">IF($F93="","",
  IF(
    TRIM(UPPER(INDEX(CUT_LIST!$F$6:$F$1000,$F93)))="NO",
    N(INDEX(CUT_LIST!$D$6:$D$1000,$F93)),
    N(INDEX(CUT_LIST!$D$6:$D$1000,$F93))-
    MIN(
      N(INDEX(CUT_LIST!$D$6:$D$1000,$F93)),
      N(INDEX(CUT_LIST!$G$6:$G$1000,$F93))
    )
  )
)</f>
        <v>0</v>
      </c>
      <c r="F93" cm="1">
        <f t="array" ref="F9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ROWS($F$7:F93)
  ),
"")</f>
        <v>87</v>
      </c>
    </row>
    <row r="94" spans="1:6">
      <c r="A94" cm="1">
        <f t="array" ref="A94">IF($F94="","",INDEX(CUT_LIST!$A$6:$A$1000,$F94))</f>
        <v>0</v>
      </c>
      <c r="B94" cm="1">
        <f t="array" ref="B94">IF($F94="","",INDEX(CUT_LIST!$B$6:$B$1000,$F94))</f>
        <v>0</v>
      </c>
      <c r="C94" cm="1">
        <f t="array" ref="C94">IF($F94="","",INDEX(CUT_LIST!$C$6:$C$1000,$F94))</f>
        <v>0</v>
      </c>
      <c r="D94" cm="1">
        <f t="array" ref="D94">IF($F94="","",
  IF(
    TRIM(UPPER(INDEX(CUT_LIST!$F$6:$F$1000,$F94)))="NO",
    N(INDEX(CUT_LIST!$D$6:$D$1000,$F94)),
    N(INDEX(CUT_LIST!$D$6:$D$1000,$F94))-
    MIN(
      N(INDEX(CUT_LIST!$D$6:$D$1000,$F94)),
      N(INDEX(CUT_LIST!$G$6:$G$1000,$F94))
    )
  )
)</f>
        <v>0</v>
      </c>
      <c r="F94" cm="1">
        <f t="array" ref="F9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ROWS($F$7:F94)
  ),
"")</f>
        <v>88</v>
      </c>
    </row>
    <row r="95" spans="1:6">
      <c r="A95" cm="1">
        <f t="array" ref="A95">IF($F95="","",INDEX(CUT_LIST!$A$6:$A$1000,$F95))</f>
        <v>0</v>
      </c>
      <c r="B95" cm="1">
        <f t="array" ref="B95">IF($F95="","",INDEX(CUT_LIST!$B$6:$B$1000,$F95))</f>
        <v>0</v>
      </c>
      <c r="C95" cm="1">
        <f t="array" ref="C95">IF($F95="","",INDEX(CUT_LIST!$C$6:$C$1000,$F95))</f>
        <v>0</v>
      </c>
      <c r="D95" cm="1">
        <f t="array" ref="D95">IF($F95="","",
  IF(
    TRIM(UPPER(INDEX(CUT_LIST!$F$6:$F$1000,$F95)))="NO",
    N(INDEX(CUT_LIST!$D$6:$D$1000,$F95)),
    N(INDEX(CUT_LIST!$D$6:$D$1000,$F95))-
    MIN(
      N(INDEX(CUT_LIST!$D$6:$D$1000,$F95)),
      N(INDEX(CUT_LIST!$G$6:$G$1000,$F95))
    )
  )
)</f>
        <v>0</v>
      </c>
      <c r="F95" cm="1">
        <f t="array" ref="F9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ROWS($F$7:F95)
  ),
"")</f>
        <v>89</v>
      </c>
    </row>
    <row r="96" spans="1:6">
      <c r="A96" cm="1">
        <f t="array" ref="A96">IF($F96="","",INDEX(CUT_LIST!$A$6:$A$1000,$F96))</f>
        <v>0</v>
      </c>
      <c r="B96" cm="1">
        <f t="array" ref="B96">IF($F96="","",INDEX(CUT_LIST!$B$6:$B$1000,$F96))</f>
        <v>0</v>
      </c>
      <c r="C96" cm="1">
        <f t="array" ref="C96">IF($F96="","",INDEX(CUT_LIST!$C$6:$C$1000,$F96))</f>
        <v>0</v>
      </c>
      <c r="D96" cm="1">
        <f t="array" ref="D96">IF($F96="","",
  IF(
    TRIM(UPPER(INDEX(CUT_LIST!$F$6:$F$1000,$F96)))="NO",
    N(INDEX(CUT_LIST!$D$6:$D$1000,$F96)),
    N(INDEX(CUT_LIST!$D$6:$D$1000,$F96))-
    MIN(
      N(INDEX(CUT_LIST!$D$6:$D$1000,$F96)),
      N(INDEX(CUT_LIST!$G$6:$G$1000,$F96))
    )
  )
)</f>
        <v>0</v>
      </c>
      <c r="F96" cm="1">
        <f t="array" ref="F9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ROWS($F$7:F96)
  ),
"")</f>
        <v>90</v>
      </c>
    </row>
    <row r="97" spans="1:6">
      <c r="A97" cm="1">
        <f t="array" ref="A97">IF($F97="","",INDEX(CUT_LIST!$A$6:$A$1000,$F97))</f>
        <v>0</v>
      </c>
      <c r="B97" cm="1">
        <f t="array" ref="B97">IF($F97="","",INDEX(CUT_LIST!$B$6:$B$1000,$F97))</f>
        <v>0</v>
      </c>
      <c r="C97" cm="1">
        <f t="array" ref="C97">IF($F97="","",INDEX(CUT_LIST!$C$6:$C$1000,$F97))</f>
        <v>0</v>
      </c>
      <c r="D97" cm="1">
        <f t="array" ref="D97">IF($F97="","",
  IF(
    TRIM(UPPER(INDEX(CUT_LIST!$F$6:$F$1000,$F97)))="NO",
    N(INDEX(CUT_LIST!$D$6:$D$1000,$F97)),
    N(INDEX(CUT_LIST!$D$6:$D$1000,$F97))-
    MIN(
      N(INDEX(CUT_LIST!$D$6:$D$1000,$F97)),
      N(INDEX(CUT_LIST!$G$6:$G$1000,$F97))
    )
  )
)</f>
        <v>0</v>
      </c>
      <c r="F97" cm="1">
        <f t="array" ref="F9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ROWS($F$7:F97)
  ),
"")</f>
        <v>91</v>
      </c>
    </row>
    <row r="98" spans="1:6">
      <c r="A98" cm="1">
        <f t="array" ref="A98">IF($F98="","",INDEX(CUT_LIST!$A$6:$A$1000,$F98))</f>
        <v>0</v>
      </c>
      <c r="B98" cm="1">
        <f t="array" ref="B98">IF($F98="","",INDEX(CUT_LIST!$B$6:$B$1000,$F98))</f>
        <v>0</v>
      </c>
      <c r="C98" cm="1">
        <f t="array" ref="C98">IF($F98="","",INDEX(CUT_LIST!$C$6:$C$1000,$F98))</f>
        <v>0</v>
      </c>
      <c r="D98" cm="1">
        <f t="array" ref="D98">IF($F98="","",
  IF(
    TRIM(UPPER(INDEX(CUT_LIST!$F$6:$F$1000,$F98)))="NO",
    N(INDEX(CUT_LIST!$D$6:$D$1000,$F98)),
    N(INDEX(CUT_LIST!$D$6:$D$1000,$F98))-
    MIN(
      N(INDEX(CUT_LIST!$D$6:$D$1000,$F98)),
      N(INDEX(CUT_LIST!$G$6:$G$1000,$F98))
    )
  )
)</f>
        <v>0</v>
      </c>
      <c r="F98" cm="1">
        <f t="array" ref="F9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ROWS($F$7:F98)
  ),
"")</f>
        <v>92</v>
      </c>
    </row>
    <row r="99" spans="1:6">
      <c r="A99" cm="1">
        <f t="array" ref="A99">IF($F99="","",INDEX(CUT_LIST!$A$6:$A$1000,$F99))</f>
        <v>0</v>
      </c>
      <c r="B99" cm="1">
        <f t="array" ref="B99">IF($F99="","",INDEX(CUT_LIST!$B$6:$B$1000,$F99))</f>
        <v>0</v>
      </c>
      <c r="C99" cm="1">
        <f t="array" ref="C99">IF($F99="","",INDEX(CUT_LIST!$C$6:$C$1000,$F99))</f>
        <v>0</v>
      </c>
      <c r="D99" cm="1">
        <f t="array" ref="D99">IF($F99="","",
  IF(
    TRIM(UPPER(INDEX(CUT_LIST!$F$6:$F$1000,$F99)))="NO",
    N(INDEX(CUT_LIST!$D$6:$D$1000,$F99)),
    N(INDEX(CUT_LIST!$D$6:$D$1000,$F99))-
    MIN(
      N(INDEX(CUT_LIST!$D$6:$D$1000,$F99)),
      N(INDEX(CUT_LIST!$G$6:$G$1000,$F99))
    )
  )
)</f>
        <v>0</v>
      </c>
      <c r="F99" cm="1">
        <f t="array" ref="F9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ROWS($F$7:F99)
  ),
"")</f>
        <v>93</v>
      </c>
    </row>
    <row r="100" spans="1:6">
      <c r="A100" cm="1">
        <f t="array" ref="A100">IF($F100="","",INDEX(CUT_LIST!$A$6:$A$1000,$F100))</f>
        <v>0</v>
      </c>
      <c r="B100" cm="1">
        <f t="array" ref="B100">IF($F100="","",INDEX(CUT_LIST!$B$6:$B$1000,$F100))</f>
        <v>0</v>
      </c>
      <c r="C100" cm="1">
        <f t="array" ref="C100">IF($F100="","",INDEX(CUT_LIST!$C$6:$C$1000,$F100))</f>
        <v>0</v>
      </c>
      <c r="D100" cm="1">
        <f t="array" ref="D100">IF($F100="","",
  IF(
    TRIM(UPPER(INDEX(CUT_LIST!$F$6:$F$1000,$F100)))="NO",
    N(INDEX(CUT_LIST!$D$6:$D$1000,$F100)),
    N(INDEX(CUT_LIST!$D$6:$D$1000,$F100))-
    MIN(
      N(INDEX(CUT_LIST!$D$6:$D$1000,$F100)),
      N(INDEX(CUT_LIST!$G$6:$G$1000,$F100))
    )
  )
)</f>
        <v>0</v>
      </c>
      <c r="F100" cm="1">
        <f t="array" ref="F10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ROWS($F$7:F100)
  ),
"")</f>
        <v>94</v>
      </c>
    </row>
    <row r="101" spans="1:6">
      <c r="A101" cm="1">
        <f t="array" ref="A101">IF($F101="","",INDEX(CUT_LIST!$A$6:$A$1000,$F101))</f>
        <v>0</v>
      </c>
      <c r="B101" cm="1">
        <f t="array" ref="B101">IF($F101="","",INDEX(CUT_LIST!$B$6:$B$1000,$F101))</f>
        <v>0</v>
      </c>
      <c r="C101" cm="1">
        <f t="array" ref="C101">IF($F101="","",INDEX(CUT_LIST!$C$6:$C$1000,$F101))</f>
        <v>0</v>
      </c>
      <c r="D101" cm="1">
        <f t="array" ref="D101">IF($F101="","",
  IF(
    TRIM(UPPER(INDEX(CUT_LIST!$F$6:$F$1000,$F101)))="NO",
    N(INDEX(CUT_LIST!$D$6:$D$1000,$F101)),
    N(INDEX(CUT_LIST!$D$6:$D$1000,$F101))-
    MIN(
      N(INDEX(CUT_LIST!$D$6:$D$1000,$F101)),
      N(INDEX(CUT_LIST!$G$6:$G$1000,$F101))
    )
  )
)</f>
        <v>0</v>
      </c>
      <c r="F101" cm="1">
        <f t="array" ref="F10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ROWS($F$7:F101)
  ),
"")</f>
        <v>95</v>
      </c>
    </row>
    <row r="102" spans="1:6">
      <c r="A102" cm="1">
        <f t="array" ref="A102">IF($F102="","",INDEX(CUT_LIST!$A$6:$A$1000,$F102))</f>
        <v>0</v>
      </c>
      <c r="B102" cm="1">
        <f t="array" ref="B102">IF($F102="","",INDEX(CUT_LIST!$B$6:$B$1000,$F102))</f>
        <v>0</v>
      </c>
      <c r="C102" cm="1">
        <f t="array" ref="C102">IF($F102="","",INDEX(CUT_LIST!$C$6:$C$1000,$F102))</f>
        <v>0</v>
      </c>
      <c r="D102" cm="1">
        <f t="array" ref="D102">IF($F102="","",
  IF(
    TRIM(UPPER(INDEX(CUT_LIST!$F$6:$F$1000,$F102)))="NO",
    N(INDEX(CUT_LIST!$D$6:$D$1000,$F102)),
    N(INDEX(CUT_LIST!$D$6:$D$1000,$F102))-
    MIN(
      N(INDEX(CUT_LIST!$D$6:$D$1000,$F102)),
      N(INDEX(CUT_LIST!$G$6:$G$1000,$F102))
    )
  )
)</f>
        <v>0</v>
      </c>
      <c r="F102" cm="1">
        <f t="array" ref="F10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ROWS($F$7:F102)
  ),
"")</f>
        <v>96</v>
      </c>
    </row>
    <row r="103" spans="1:6">
      <c r="A103" cm="1">
        <f t="array" ref="A103">IF($F103="","",INDEX(CUT_LIST!$A$6:$A$1000,$F103))</f>
        <v>0</v>
      </c>
      <c r="B103" cm="1">
        <f t="array" ref="B103">IF($F103="","",INDEX(CUT_LIST!$B$6:$B$1000,$F103))</f>
        <v>0</v>
      </c>
      <c r="C103" cm="1">
        <f t="array" ref="C103">IF($F103="","",INDEX(CUT_LIST!$C$6:$C$1000,$F103))</f>
        <v>0</v>
      </c>
      <c r="D103" cm="1">
        <f t="array" ref="D103">IF($F103="","",
  IF(
    TRIM(UPPER(INDEX(CUT_LIST!$F$6:$F$1000,$F103)))="NO",
    N(INDEX(CUT_LIST!$D$6:$D$1000,$F103)),
    N(INDEX(CUT_LIST!$D$6:$D$1000,$F103))-
    MIN(
      N(INDEX(CUT_LIST!$D$6:$D$1000,$F103)),
      N(INDEX(CUT_LIST!$G$6:$G$1000,$F103))
    )
  )
)</f>
        <v>0</v>
      </c>
      <c r="F103" cm="1">
        <f t="array" ref="F10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ROWS($F$7:F103)
  ),
"")</f>
        <v>97</v>
      </c>
    </row>
    <row r="104" spans="1:6">
      <c r="A104" cm="1">
        <f t="array" ref="A104">IF($F104="","",INDEX(CUT_LIST!$A$6:$A$1000,$F104))</f>
        <v>0</v>
      </c>
      <c r="B104" cm="1">
        <f t="array" ref="B104">IF($F104="","",INDEX(CUT_LIST!$B$6:$B$1000,$F104))</f>
        <v>0</v>
      </c>
      <c r="C104" cm="1">
        <f t="array" ref="C104">IF($F104="","",INDEX(CUT_LIST!$C$6:$C$1000,$F104))</f>
        <v>0</v>
      </c>
      <c r="D104" cm="1">
        <f t="array" ref="D104">IF($F104="","",
  IF(
    TRIM(UPPER(INDEX(CUT_LIST!$F$6:$F$1000,$F104)))="NO",
    N(INDEX(CUT_LIST!$D$6:$D$1000,$F104)),
    N(INDEX(CUT_LIST!$D$6:$D$1000,$F104))-
    MIN(
      N(INDEX(CUT_LIST!$D$6:$D$1000,$F104)),
      N(INDEX(CUT_LIST!$G$6:$G$1000,$F104))
    )
  )
)</f>
        <v>0</v>
      </c>
      <c r="F104" cm="1">
        <f t="array" ref="F10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ROWS($F$7:F104)
  ),
"")</f>
        <v>98</v>
      </c>
    </row>
    <row r="105" spans="1:6">
      <c r="A105" cm="1">
        <f t="array" ref="A105">IF($F105="","",INDEX(CUT_LIST!$A$6:$A$1000,$F105))</f>
        <v>0</v>
      </c>
      <c r="B105" cm="1">
        <f t="array" ref="B105">IF($F105="","",INDEX(CUT_LIST!$B$6:$B$1000,$F105))</f>
        <v>0</v>
      </c>
      <c r="C105" cm="1">
        <f t="array" ref="C105">IF($F105="","",INDEX(CUT_LIST!$C$6:$C$1000,$F105))</f>
        <v>0</v>
      </c>
      <c r="D105" cm="1">
        <f t="array" ref="D105">IF($F105="","",
  IF(
    TRIM(UPPER(INDEX(CUT_LIST!$F$6:$F$1000,$F105)))="NO",
    N(INDEX(CUT_LIST!$D$6:$D$1000,$F105)),
    N(INDEX(CUT_LIST!$D$6:$D$1000,$F105))-
    MIN(
      N(INDEX(CUT_LIST!$D$6:$D$1000,$F105)),
      N(INDEX(CUT_LIST!$G$6:$G$1000,$F105))
    )
  )
)</f>
        <v>0</v>
      </c>
      <c r="F105" cm="1">
        <f t="array" ref="F10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ROWS($F$7:F105)
  ),
"")</f>
        <v>99</v>
      </c>
    </row>
    <row r="106" spans="1:6">
      <c r="A106" cm="1">
        <f t="array" ref="A106">IF($F106="","",INDEX(CUT_LIST!$A$6:$A$1000,$F106))</f>
        <v>0</v>
      </c>
      <c r="B106" cm="1">
        <f t="array" ref="B106">IF($F106="","",INDEX(CUT_LIST!$B$6:$B$1000,$F106))</f>
        <v>0</v>
      </c>
      <c r="C106" cm="1">
        <f t="array" ref="C106">IF($F106="","",INDEX(CUT_LIST!$C$6:$C$1000,$F106))</f>
        <v>0</v>
      </c>
      <c r="D106" cm="1">
        <f t="array" ref="D106">IF($F106="","",
  IF(
    TRIM(UPPER(INDEX(CUT_LIST!$F$6:$F$1000,$F106)))="NO",
    N(INDEX(CUT_LIST!$D$6:$D$1000,$F106)),
    N(INDEX(CUT_LIST!$D$6:$D$1000,$F106))-
    MIN(
      N(INDEX(CUT_LIST!$D$6:$D$1000,$F106)),
      N(INDEX(CUT_LIST!$G$6:$G$1000,$F106))
    )
  )
)</f>
        <v>0</v>
      </c>
      <c r="F106" cm="1">
        <f t="array" ref="F10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ROWS($F$7:F106)
  ),
"")</f>
        <v>100</v>
      </c>
    </row>
    <row r="107" spans="1:6">
      <c r="A107" cm="1">
        <f t="array" ref="A107">IF($F107="","",INDEX(CUT_LIST!$A$6:$A$1000,$F107))</f>
        <v>0</v>
      </c>
      <c r="B107" cm="1">
        <f t="array" ref="B107">IF($F107="","",INDEX(CUT_LIST!$B$6:$B$1000,$F107))</f>
        <v>0</v>
      </c>
      <c r="C107" cm="1">
        <f t="array" ref="C107">IF($F107="","",INDEX(CUT_LIST!$C$6:$C$1000,$F107))</f>
        <v>0</v>
      </c>
      <c r="D107" cm="1">
        <f t="array" ref="D107">IF($F107="","",
  IF(
    TRIM(UPPER(INDEX(CUT_LIST!$F$6:$F$1000,$F107)))="NO",
    N(INDEX(CUT_LIST!$D$6:$D$1000,$F107)),
    N(INDEX(CUT_LIST!$D$6:$D$1000,$F107))-
    MIN(
      N(INDEX(CUT_LIST!$D$6:$D$1000,$F107)),
      N(INDEX(CUT_LIST!$G$6:$G$1000,$F107))
    )
  )
)</f>
        <v>0</v>
      </c>
      <c r="F107" cm="1">
        <f t="array" ref="F10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ROWS($F$7:F107)
  ),
"")</f>
        <v>101</v>
      </c>
    </row>
    <row r="108" spans="1:6">
      <c r="A108" cm="1">
        <f t="array" ref="A108">IF($F108="","",INDEX(CUT_LIST!$A$6:$A$1000,$F108))</f>
        <v>0</v>
      </c>
      <c r="B108" cm="1">
        <f t="array" ref="B108">IF($F108="","",INDEX(CUT_LIST!$B$6:$B$1000,$F108))</f>
        <v>0</v>
      </c>
      <c r="C108" cm="1">
        <f t="array" ref="C108">IF($F108="","",INDEX(CUT_LIST!$C$6:$C$1000,$F108))</f>
        <v>0</v>
      </c>
      <c r="D108" cm="1">
        <f t="array" ref="D108">IF($F108="","",
  IF(
    TRIM(UPPER(INDEX(CUT_LIST!$F$6:$F$1000,$F108)))="NO",
    N(INDEX(CUT_LIST!$D$6:$D$1000,$F108)),
    N(INDEX(CUT_LIST!$D$6:$D$1000,$F108))-
    MIN(
      N(INDEX(CUT_LIST!$D$6:$D$1000,$F108)),
      N(INDEX(CUT_LIST!$G$6:$G$1000,$F108))
    )
  )
)</f>
        <v>0</v>
      </c>
      <c r="F108" cm="1">
        <f t="array" ref="F10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ROWS($F$7:F108)
  ),
"")</f>
        <v>102</v>
      </c>
    </row>
    <row r="109" spans="1:6">
      <c r="A109" cm="1">
        <f t="array" ref="A109">IF($F109="","",INDEX(CUT_LIST!$A$6:$A$1000,$F109))</f>
        <v>0</v>
      </c>
      <c r="B109" cm="1">
        <f t="array" ref="B109">IF($F109="","",INDEX(CUT_LIST!$B$6:$B$1000,$F109))</f>
        <v>0</v>
      </c>
      <c r="C109" cm="1">
        <f t="array" ref="C109">IF($F109="","",INDEX(CUT_LIST!$C$6:$C$1000,$F109))</f>
        <v>0</v>
      </c>
      <c r="D109" cm="1">
        <f t="array" ref="D109">IF($F109="","",
  IF(
    TRIM(UPPER(INDEX(CUT_LIST!$F$6:$F$1000,$F109)))="NO",
    N(INDEX(CUT_LIST!$D$6:$D$1000,$F109)),
    N(INDEX(CUT_LIST!$D$6:$D$1000,$F109))-
    MIN(
      N(INDEX(CUT_LIST!$D$6:$D$1000,$F109)),
      N(INDEX(CUT_LIST!$G$6:$G$1000,$F109))
    )
  )
)</f>
        <v>0</v>
      </c>
      <c r="F109" cm="1">
        <f t="array" ref="F10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ROWS($F$7:F109)
  ),
"")</f>
        <v>103</v>
      </c>
    </row>
    <row r="110" spans="1:6">
      <c r="A110" cm="1">
        <f t="array" ref="A110">IF($F110="","",INDEX(CUT_LIST!$A$6:$A$1000,$F110))</f>
        <v>0</v>
      </c>
      <c r="B110" cm="1">
        <f t="array" ref="B110">IF($F110="","",INDEX(CUT_LIST!$B$6:$B$1000,$F110))</f>
        <v>0</v>
      </c>
      <c r="C110" cm="1">
        <f t="array" ref="C110">IF($F110="","",INDEX(CUT_LIST!$C$6:$C$1000,$F110))</f>
        <v>0</v>
      </c>
      <c r="D110" cm="1">
        <f t="array" ref="D110">IF($F110="","",
  IF(
    TRIM(UPPER(INDEX(CUT_LIST!$F$6:$F$1000,$F110)))="NO",
    N(INDEX(CUT_LIST!$D$6:$D$1000,$F110)),
    N(INDEX(CUT_LIST!$D$6:$D$1000,$F110))-
    MIN(
      N(INDEX(CUT_LIST!$D$6:$D$1000,$F110)),
      N(INDEX(CUT_LIST!$G$6:$G$1000,$F110))
    )
  )
)</f>
        <v>0</v>
      </c>
      <c r="F110" cm="1">
        <f t="array" ref="F11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ROWS($F$7:F110)
  ),
"")</f>
        <v>104</v>
      </c>
    </row>
    <row r="111" spans="1:6">
      <c r="A111" cm="1">
        <f t="array" ref="A111">IF($F111="","",INDEX(CUT_LIST!$A$6:$A$1000,$F111))</f>
        <v>0</v>
      </c>
      <c r="B111" cm="1">
        <f t="array" ref="B111">IF($F111="","",INDEX(CUT_LIST!$B$6:$B$1000,$F111))</f>
        <v>0</v>
      </c>
      <c r="C111" cm="1">
        <f t="array" ref="C111">IF($F111="","",INDEX(CUT_LIST!$C$6:$C$1000,$F111))</f>
        <v>0</v>
      </c>
      <c r="D111" cm="1">
        <f t="array" ref="D111">IF($F111="","",
  IF(
    TRIM(UPPER(INDEX(CUT_LIST!$F$6:$F$1000,$F111)))="NO",
    N(INDEX(CUT_LIST!$D$6:$D$1000,$F111)),
    N(INDEX(CUT_LIST!$D$6:$D$1000,$F111))-
    MIN(
      N(INDEX(CUT_LIST!$D$6:$D$1000,$F111)),
      N(INDEX(CUT_LIST!$G$6:$G$1000,$F111))
    )
  )
)</f>
        <v>0</v>
      </c>
      <c r="F111" cm="1">
        <f t="array" ref="F11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ROWS($F$7:F111)
  ),
"")</f>
        <v>105</v>
      </c>
    </row>
    <row r="112" spans="1:6">
      <c r="A112" cm="1">
        <f t="array" ref="A112">IF($F112="","",INDEX(CUT_LIST!$A$6:$A$1000,$F112))</f>
        <v>0</v>
      </c>
      <c r="B112" cm="1">
        <f t="array" ref="B112">IF($F112="","",INDEX(CUT_LIST!$B$6:$B$1000,$F112))</f>
        <v>0</v>
      </c>
      <c r="C112" cm="1">
        <f t="array" ref="C112">IF($F112="","",INDEX(CUT_LIST!$C$6:$C$1000,$F112))</f>
        <v>0</v>
      </c>
      <c r="D112" cm="1">
        <f t="array" ref="D112">IF($F112="","",
  IF(
    TRIM(UPPER(INDEX(CUT_LIST!$F$6:$F$1000,$F112)))="NO",
    N(INDEX(CUT_LIST!$D$6:$D$1000,$F112)),
    N(INDEX(CUT_LIST!$D$6:$D$1000,$F112))-
    MIN(
      N(INDEX(CUT_LIST!$D$6:$D$1000,$F112)),
      N(INDEX(CUT_LIST!$G$6:$G$1000,$F112))
    )
  )
)</f>
        <v>0</v>
      </c>
      <c r="F112" cm="1">
        <f t="array" ref="F11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ROWS($F$7:F112)
  ),
"")</f>
        <v>106</v>
      </c>
    </row>
    <row r="113" spans="1:6">
      <c r="A113" cm="1">
        <f t="array" ref="A113">IF($F113="","",INDEX(CUT_LIST!$A$6:$A$1000,$F113))</f>
        <v>0</v>
      </c>
      <c r="B113" cm="1">
        <f t="array" ref="B113">IF($F113="","",INDEX(CUT_LIST!$B$6:$B$1000,$F113))</f>
        <v>0</v>
      </c>
      <c r="C113" cm="1">
        <f t="array" ref="C113">IF($F113="","",INDEX(CUT_LIST!$C$6:$C$1000,$F113))</f>
        <v>0</v>
      </c>
      <c r="D113" cm="1">
        <f t="array" ref="D113">IF($F113="","",
  IF(
    TRIM(UPPER(INDEX(CUT_LIST!$F$6:$F$1000,$F113)))="NO",
    N(INDEX(CUT_LIST!$D$6:$D$1000,$F113)),
    N(INDEX(CUT_LIST!$D$6:$D$1000,$F113))-
    MIN(
      N(INDEX(CUT_LIST!$D$6:$D$1000,$F113)),
      N(INDEX(CUT_LIST!$G$6:$G$1000,$F113))
    )
  )
)</f>
        <v>0</v>
      </c>
      <c r="F113" cm="1">
        <f t="array" ref="F11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ROWS($F$7:F113)
  ),
"")</f>
        <v>107</v>
      </c>
    </row>
    <row r="114" spans="1:6">
      <c r="A114" cm="1">
        <f t="array" ref="A114">IF($F114="","",INDEX(CUT_LIST!$A$6:$A$1000,$F114))</f>
        <v>0</v>
      </c>
      <c r="B114" cm="1">
        <f t="array" ref="B114">IF($F114="","",INDEX(CUT_LIST!$B$6:$B$1000,$F114))</f>
        <v>0</v>
      </c>
      <c r="C114" cm="1">
        <f t="array" ref="C114">IF($F114="","",INDEX(CUT_LIST!$C$6:$C$1000,$F114))</f>
        <v>0</v>
      </c>
      <c r="D114" cm="1">
        <f t="array" ref="D114">IF($F114="","",
  IF(
    TRIM(UPPER(INDEX(CUT_LIST!$F$6:$F$1000,$F114)))="NO",
    N(INDEX(CUT_LIST!$D$6:$D$1000,$F114)),
    N(INDEX(CUT_LIST!$D$6:$D$1000,$F114))-
    MIN(
      N(INDEX(CUT_LIST!$D$6:$D$1000,$F114)),
      N(INDEX(CUT_LIST!$G$6:$G$1000,$F114))
    )
  )
)</f>
        <v>0</v>
      </c>
      <c r="F114" cm="1">
        <f t="array" ref="F11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ROWS($F$7:F114)
  ),
"")</f>
        <v>108</v>
      </c>
    </row>
    <row r="115" spans="1:6">
      <c r="A115" cm="1">
        <f t="array" ref="A115">IF($F115="","",INDEX(CUT_LIST!$A$6:$A$1000,$F115))</f>
        <v>0</v>
      </c>
      <c r="B115" cm="1">
        <f t="array" ref="B115">IF($F115="","",INDEX(CUT_LIST!$B$6:$B$1000,$F115))</f>
        <v>0</v>
      </c>
      <c r="C115" cm="1">
        <f t="array" ref="C115">IF($F115="","",INDEX(CUT_LIST!$C$6:$C$1000,$F115))</f>
        <v>0</v>
      </c>
      <c r="D115" cm="1">
        <f t="array" ref="D115">IF($F115="","",
  IF(
    TRIM(UPPER(INDEX(CUT_LIST!$F$6:$F$1000,$F115)))="NO",
    N(INDEX(CUT_LIST!$D$6:$D$1000,$F115)),
    N(INDEX(CUT_LIST!$D$6:$D$1000,$F115))-
    MIN(
      N(INDEX(CUT_LIST!$D$6:$D$1000,$F115)),
      N(INDEX(CUT_LIST!$G$6:$G$1000,$F115))
    )
  )
)</f>
        <v>0</v>
      </c>
      <c r="F115" cm="1">
        <f t="array" ref="F11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ROWS($F$7:F115)
  ),
"")</f>
        <v>109</v>
      </c>
    </row>
    <row r="116" spans="1:6">
      <c r="A116" cm="1">
        <f t="array" ref="A116">IF($F116="","",INDEX(CUT_LIST!$A$6:$A$1000,$F116))</f>
        <v>0</v>
      </c>
      <c r="B116" cm="1">
        <f t="array" ref="B116">IF($F116="","",INDEX(CUT_LIST!$B$6:$B$1000,$F116))</f>
        <v>0</v>
      </c>
      <c r="C116" cm="1">
        <f t="array" ref="C116">IF($F116="","",INDEX(CUT_LIST!$C$6:$C$1000,$F116))</f>
        <v>0</v>
      </c>
      <c r="D116" cm="1">
        <f t="array" ref="D116">IF($F116="","",
  IF(
    TRIM(UPPER(INDEX(CUT_LIST!$F$6:$F$1000,$F116)))="NO",
    N(INDEX(CUT_LIST!$D$6:$D$1000,$F116)),
    N(INDEX(CUT_LIST!$D$6:$D$1000,$F116))-
    MIN(
      N(INDEX(CUT_LIST!$D$6:$D$1000,$F116)),
      N(INDEX(CUT_LIST!$G$6:$G$1000,$F116))
    )
  )
)</f>
        <v>0</v>
      </c>
      <c r="F116" cm="1">
        <f t="array" ref="F11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ROWS($F$7:F116)
  ),
"")</f>
        <v>110</v>
      </c>
    </row>
    <row r="117" spans="1:6">
      <c r="A117" cm="1">
        <f t="array" ref="A117">IF($F117="","",INDEX(CUT_LIST!$A$6:$A$1000,$F117))</f>
        <v>0</v>
      </c>
      <c r="B117" cm="1">
        <f t="array" ref="B117">IF($F117="","",INDEX(CUT_LIST!$B$6:$B$1000,$F117))</f>
        <v>0</v>
      </c>
      <c r="C117" cm="1">
        <f t="array" ref="C117">IF($F117="","",INDEX(CUT_LIST!$C$6:$C$1000,$F117))</f>
        <v>0</v>
      </c>
      <c r="D117" cm="1">
        <f t="array" ref="D117">IF($F117="","",
  IF(
    TRIM(UPPER(INDEX(CUT_LIST!$F$6:$F$1000,$F117)))="NO",
    N(INDEX(CUT_LIST!$D$6:$D$1000,$F117)),
    N(INDEX(CUT_LIST!$D$6:$D$1000,$F117))-
    MIN(
      N(INDEX(CUT_LIST!$D$6:$D$1000,$F117)),
      N(INDEX(CUT_LIST!$G$6:$G$1000,$F117))
    )
  )
)</f>
        <v>0</v>
      </c>
      <c r="F117" cm="1">
        <f t="array" ref="F11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ROWS($F$7:F117)
  ),
"")</f>
        <v>111</v>
      </c>
    </row>
    <row r="118" spans="1:6">
      <c r="A118" cm="1">
        <f t="array" ref="A118">IF($F118="","",INDEX(CUT_LIST!$A$6:$A$1000,$F118))</f>
        <v>0</v>
      </c>
      <c r="B118" cm="1">
        <f t="array" ref="B118">IF($F118="","",INDEX(CUT_LIST!$B$6:$B$1000,$F118))</f>
        <v>0</v>
      </c>
      <c r="C118" cm="1">
        <f t="array" ref="C118">IF($F118="","",INDEX(CUT_LIST!$C$6:$C$1000,$F118))</f>
        <v>0</v>
      </c>
      <c r="D118" cm="1">
        <f t="array" ref="D118">IF($F118="","",
  IF(
    TRIM(UPPER(INDEX(CUT_LIST!$F$6:$F$1000,$F118)))="NO",
    N(INDEX(CUT_LIST!$D$6:$D$1000,$F118)),
    N(INDEX(CUT_LIST!$D$6:$D$1000,$F118))-
    MIN(
      N(INDEX(CUT_LIST!$D$6:$D$1000,$F118)),
      N(INDEX(CUT_LIST!$G$6:$G$1000,$F118))
    )
  )
)</f>
        <v>0</v>
      </c>
      <c r="F118" cm="1">
        <f t="array" ref="F11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ROWS($F$7:F118)
  ),
"")</f>
        <v>112</v>
      </c>
    </row>
    <row r="119" spans="1:6">
      <c r="A119" cm="1">
        <f t="array" ref="A119">IF($F119="","",INDEX(CUT_LIST!$A$6:$A$1000,$F119))</f>
        <v>0</v>
      </c>
      <c r="B119" cm="1">
        <f t="array" ref="B119">IF($F119="","",INDEX(CUT_LIST!$B$6:$B$1000,$F119))</f>
        <v>0</v>
      </c>
      <c r="C119" cm="1">
        <f t="array" ref="C119">IF($F119="","",INDEX(CUT_LIST!$C$6:$C$1000,$F119))</f>
        <v>0</v>
      </c>
      <c r="D119" cm="1">
        <f t="array" ref="D119">IF($F119="","",
  IF(
    TRIM(UPPER(INDEX(CUT_LIST!$F$6:$F$1000,$F119)))="NO",
    N(INDEX(CUT_LIST!$D$6:$D$1000,$F119)),
    N(INDEX(CUT_LIST!$D$6:$D$1000,$F119))-
    MIN(
      N(INDEX(CUT_LIST!$D$6:$D$1000,$F119)),
      N(INDEX(CUT_LIST!$G$6:$G$1000,$F119))
    )
  )
)</f>
        <v>0</v>
      </c>
      <c r="F119" cm="1">
        <f t="array" ref="F11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ROWS($F$7:F119)
  ),
"")</f>
        <v>113</v>
      </c>
    </row>
    <row r="120" spans="1:6">
      <c r="A120" cm="1">
        <f t="array" ref="A120">IF($F120="","",INDEX(CUT_LIST!$A$6:$A$1000,$F120))</f>
        <v>0</v>
      </c>
      <c r="B120" cm="1">
        <f t="array" ref="B120">IF($F120="","",INDEX(CUT_LIST!$B$6:$B$1000,$F120))</f>
        <v>0</v>
      </c>
      <c r="C120" cm="1">
        <f t="array" ref="C120">IF($F120="","",INDEX(CUT_LIST!$C$6:$C$1000,$F120))</f>
        <v>0</v>
      </c>
      <c r="D120" cm="1">
        <f t="array" ref="D120">IF($F120="","",
  IF(
    TRIM(UPPER(INDEX(CUT_LIST!$F$6:$F$1000,$F120)))="NO",
    N(INDEX(CUT_LIST!$D$6:$D$1000,$F120)),
    N(INDEX(CUT_LIST!$D$6:$D$1000,$F120))-
    MIN(
      N(INDEX(CUT_LIST!$D$6:$D$1000,$F120)),
      N(INDEX(CUT_LIST!$G$6:$G$1000,$F120))
    )
  )
)</f>
        <v>0</v>
      </c>
      <c r="F120" cm="1">
        <f t="array" ref="F12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ROWS($F$7:F120)
  ),
"")</f>
        <v>114</v>
      </c>
    </row>
    <row r="121" spans="1:6">
      <c r="A121" cm="1">
        <f t="array" ref="A121">IF($F121="","",INDEX(CUT_LIST!$A$6:$A$1000,$F121))</f>
        <v>0</v>
      </c>
      <c r="B121" cm="1">
        <f t="array" ref="B121">IF($F121="","",INDEX(CUT_LIST!$B$6:$B$1000,$F121))</f>
        <v>0</v>
      </c>
      <c r="C121" cm="1">
        <f t="array" ref="C121">IF($F121="","",INDEX(CUT_LIST!$C$6:$C$1000,$F121))</f>
        <v>0</v>
      </c>
      <c r="D121" cm="1">
        <f t="array" ref="D121">IF($F121="","",
  IF(
    TRIM(UPPER(INDEX(CUT_LIST!$F$6:$F$1000,$F121)))="NO",
    N(INDEX(CUT_LIST!$D$6:$D$1000,$F121)),
    N(INDEX(CUT_LIST!$D$6:$D$1000,$F121))-
    MIN(
      N(INDEX(CUT_LIST!$D$6:$D$1000,$F121)),
      N(INDEX(CUT_LIST!$G$6:$G$1000,$F121))
    )
  )
)</f>
        <v>0</v>
      </c>
      <c r="F121" cm="1">
        <f t="array" ref="F12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ROWS($F$7:F121)
  ),
"")</f>
        <v>115</v>
      </c>
    </row>
    <row r="122" spans="1:6">
      <c r="A122" cm="1">
        <f t="array" ref="A122">IF($F122="","",INDEX(CUT_LIST!$A$6:$A$1000,$F122))</f>
        <v>0</v>
      </c>
      <c r="B122" cm="1">
        <f t="array" ref="B122">IF($F122="","",INDEX(CUT_LIST!$B$6:$B$1000,$F122))</f>
        <v>0</v>
      </c>
      <c r="C122" cm="1">
        <f t="array" ref="C122">IF($F122="","",INDEX(CUT_LIST!$C$6:$C$1000,$F122))</f>
        <v>0</v>
      </c>
      <c r="D122" cm="1">
        <f t="array" ref="D122">IF($F122="","",
  IF(
    TRIM(UPPER(INDEX(CUT_LIST!$F$6:$F$1000,$F122)))="NO",
    N(INDEX(CUT_LIST!$D$6:$D$1000,$F122)),
    N(INDEX(CUT_LIST!$D$6:$D$1000,$F122))-
    MIN(
      N(INDEX(CUT_LIST!$D$6:$D$1000,$F122)),
      N(INDEX(CUT_LIST!$G$6:$G$1000,$F122))
    )
  )
)</f>
        <v>0</v>
      </c>
      <c r="F122" cm="1">
        <f t="array" ref="F12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ROWS($F$7:F122)
  ),
"")</f>
        <v>116</v>
      </c>
    </row>
    <row r="123" spans="1:6">
      <c r="A123" cm="1">
        <f t="array" ref="A123">IF($F123="","",INDEX(CUT_LIST!$A$6:$A$1000,$F123))</f>
        <v>0</v>
      </c>
      <c r="B123" cm="1">
        <f t="array" ref="B123">IF($F123="","",INDEX(CUT_LIST!$B$6:$B$1000,$F123))</f>
        <v>0</v>
      </c>
      <c r="C123" cm="1">
        <f t="array" ref="C123">IF($F123="","",INDEX(CUT_LIST!$C$6:$C$1000,$F123))</f>
        <v>0</v>
      </c>
      <c r="D123" cm="1">
        <f t="array" ref="D123">IF($F123="","",
  IF(
    TRIM(UPPER(INDEX(CUT_LIST!$F$6:$F$1000,$F123)))="NO",
    N(INDEX(CUT_LIST!$D$6:$D$1000,$F123)),
    N(INDEX(CUT_LIST!$D$6:$D$1000,$F123))-
    MIN(
      N(INDEX(CUT_LIST!$D$6:$D$1000,$F123)),
      N(INDEX(CUT_LIST!$G$6:$G$1000,$F123))
    )
  )
)</f>
        <v>0</v>
      </c>
      <c r="F123" cm="1">
        <f t="array" ref="F12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ROWS($F$7:F123)
  ),
"")</f>
        <v>117</v>
      </c>
    </row>
    <row r="124" spans="1:6">
      <c r="A124" cm="1">
        <f t="array" ref="A124">IF($F124="","",INDEX(CUT_LIST!$A$6:$A$1000,$F124))</f>
        <v>0</v>
      </c>
      <c r="B124" cm="1">
        <f t="array" ref="B124">IF($F124="","",INDEX(CUT_LIST!$B$6:$B$1000,$F124))</f>
        <v>0</v>
      </c>
      <c r="C124" cm="1">
        <f t="array" ref="C124">IF($F124="","",INDEX(CUT_LIST!$C$6:$C$1000,$F124))</f>
        <v>0</v>
      </c>
      <c r="D124" cm="1">
        <f t="array" ref="D124">IF($F124="","",
  IF(
    TRIM(UPPER(INDEX(CUT_LIST!$F$6:$F$1000,$F124)))="NO",
    N(INDEX(CUT_LIST!$D$6:$D$1000,$F124)),
    N(INDEX(CUT_LIST!$D$6:$D$1000,$F124))-
    MIN(
      N(INDEX(CUT_LIST!$D$6:$D$1000,$F124)),
      N(INDEX(CUT_LIST!$G$6:$G$1000,$F124))
    )
  )
)</f>
        <v>0</v>
      </c>
      <c r="F124" cm="1">
        <f t="array" ref="F12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ROWS($F$7:F124)
  ),
"")</f>
        <v>118</v>
      </c>
    </row>
    <row r="125" spans="1:6">
      <c r="A125" cm="1">
        <f t="array" ref="A125">IF($F125="","",INDEX(CUT_LIST!$A$6:$A$1000,$F125))</f>
        <v>0</v>
      </c>
      <c r="B125" cm="1">
        <f t="array" ref="B125">IF($F125="","",INDEX(CUT_LIST!$B$6:$B$1000,$F125))</f>
        <v>0</v>
      </c>
      <c r="C125" cm="1">
        <f t="array" ref="C125">IF($F125="","",INDEX(CUT_LIST!$C$6:$C$1000,$F125))</f>
        <v>0</v>
      </c>
      <c r="D125" cm="1">
        <f t="array" ref="D125">IF($F125="","",
  IF(
    TRIM(UPPER(INDEX(CUT_LIST!$F$6:$F$1000,$F125)))="NO",
    N(INDEX(CUT_LIST!$D$6:$D$1000,$F125)),
    N(INDEX(CUT_LIST!$D$6:$D$1000,$F125))-
    MIN(
      N(INDEX(CUT_LIST!$D$6:$D$1000,$F125)),
      N(INDEX(CUT_LIST!$G$6:$G$1000,$F125))
    )
  )
)</f>
        <v>0</v>
      </c>
      <c r="F125" cm="1">
        <f t="array" ref="F12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ROWS($F$7:F125)
  ),
"")</f>
        <v>119</v>
      </c>
    </row>
    <row r="126" spans="1:6">
      <c r="A126" cm="1">
        <f t="array" ref="A126">IF($F126="","",INDEX(CUT_LIST!$A$6:$A$1000,$F126))</f>
        <v>0</v>
      </c>
      <c r="B126" cm="1">
        <f t="array" ref="B126">IF($F126="","",INDEX(CUT_LIST!$B$6:$B$1000,$F126))</f>
        <v>0</v>
      </c>
      <c r="C126" cm="1">
        <f t="array" ref="C126">IF($F126="","",INDEX(CUT_LIST!$C$6:$C$1000,$F126))</f>
        <v>0</v>
      </c>
      <c r="D126" cm="1">
        <f t="array" ref="D126">IF($F126="","",
  IF(
    TRIM(UPPER(INDEX(CUT_LIST!$F$6:$F$1000,$F126)))="NO",
    N(INDEX(CUT_LIST!$D$6:$D$1000,$F126)),
    N(INDEX(CUT_LIST!$D$6:$D$1000,$F126))-
    MIN(
      N(INDEX(CUT_LIST!$D$6:$D$1000,$F126)),
      N(INDEX(CUT_LIST!$G$6:$G$1000,$F126))
    )
  )
)</f>
        <v>0</v>
      </c>
      <c r="F126" cm="1">
        <f t="array" ref="F12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ROWS($F$7:F126)
  ),
"")</f>
        <v>120</v>
      </c>
    </row>
    <row r="127" spans="1:6">
      <c r="A127" cm="1">
        <f t="array" ref="A127">IF($F127="","",INDEX(CUT_LIST!$A$6:$A$1000,$F127))</f>
        <v>0</v>
      </c>
      <c r="B127" cm="1">
        <f t="array" ref="B127">IF($F127="","",INDEX(CUT_LIST!$B$6:$B$1000,$F127))</f>
        <v>0</v>
      </c>
      <c r="C127" cm="1">
        <f t="array" ref="C127">IF($F127="","",INDEX(CUT_LIST!$C$6:$C$1000,$F127))</f>
        <v>0</v>
      </c>
      <c r="D127" cm="1">
        <f t="array" ref="D127">IF($F127="","",
  IF(
    TRIM(UPPER(INDEX(CUT_LIST!$F$6:$F$1000,$F127)))="NO",
    N(INDEX(CUT_LIST!$D$6:$D$1000,$F127)),
    N(INDEX(CUT_LIST!$D$6:$D$1000,$F127))-
    MIN(
      N(INDEX(CUT_LIST!$D$6:$D$1000,$F127)),
      N(INDEX(CUT_LIST!$G$6:$G$1000,$F127))
    )
  )
)</f>
        <v>0</v>
      </c>
      <c r="F127" cm="1">
        <f t="array" ref="F12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ROWS($F$7:F127)
  ),
"")</f>
        <v>121</v>
      </c>
    </row>
    <row r="128" spans="1:6">
      <c r="A128" cm="1">
        <f t="array" ref="A128">IF($F128="","",INDEX(CUT_LIST!$A$6:$A$1000,$F128))</f>
        <v>0</v>
      </c>
      <c r="B128" cm="1">
        <f t="array" ref="B128">IF($F128="","",INDEX(CUT_LIST!$B$6:$B$1000,$F128))</f>
        <v>0</v>
      </c>
      <c r="C128" cm="1">
        <f t="array" ref="C128">IF($F128="","",INDEX(CUT_LIST!$C$6:$C$1000,$F128))</f>
        <v>0</v>
      </c>
      <c r="D128" cm="1">
        <f t="array" ref="D128">IF($F128="","",
  IF(
    TRIM(UPPER(INDEX(CUT_LIST!$F$6:$F$1000,$F128)))="NO",
    N(INDEX(CUT_LIST!$D$6:$D$1000,$F128)),
    N(INDEX(CUT_LIST!$D$6:$D$1000,$F128))-
    MIN(
      N(INDEX(CUT_LIST!$D$6:$D$1000,$F128)),
      N(INDEX(CUT_LIST!$G$6:$G$1000,$F128))
    )
  )
)</f>
        <v>0</v>
      </c>
      <c r="F128" cm="1">
        <f t="array" ref="F12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ROWS($F$7:F128)
  ),
"")</f>
        <v>122</v>
      </c>
    </row>
    <row r="129" spans="1:6">
      <c r="A129" cm="1">
        <f t="array" ref="A129">IF($F129="","",INDEX(CUT_LIST!$A$6:$A$1000,$F129))</f>
        <v>0</v>
      </c>
      <c r="B129" cm="1">
        <f t="array" ref="B129">IF($F129="","",INDEX(CUT_LIST!$B$6:$B$1000,$F129))</f>
        <v>0</v>
      </c>
      <c r="C129" cm="1">
        <f t="array" ref="C129">IF($F129="","",INDEX(CUT_LIST!$C$6:$C$1000,$F129))</f>
        <v>0</v>
      </c>
      <c r="D129" cm="1">
        <f t="array" ref="D129">IF($F129="","",
  IF(
    TRIM(UPPER(INDEX(CUT_LIST!$F$6:$F$1000,$F129)))="NO",
    N(INDEX(CUT_LIST!$D$6:$D$1000,$F129)),
    N(INDEX(CUT_LIST!$D$6:$D$1000,$F129))-
    MIN(
      N(INDEX(CUT_LIST!$D$6:$D$1000,$F129)),
      N(INDEX(CUT_LIST!$G$6:$G$1000,$F129))
    )
  )
)</f>
        <v>0</v>
      </c>
      <c r="F129" cm="1">
        <f t="array" ref="F12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ROWS($F$7:F129)
  ),
"")</f>
        <v>123</v>
      </c>
    </row>
    <row r="130" spans="1:6">
      <c r="A130" cm="1">
        <f t="array" ref="A130">IF($F130="","",INDEX(CUT_LIST!$A$6:$A$1000,$F130))</f>
        <v>0</v>
      </c>
      <c r="B130" cm="1">
        <f t="array" ref="B130">IF($F130="","",INDEX(CUT_LIST!$B$6:$B$1000,$F130))</f>
        <v>0</v>
      </c>
      <c r="C130" cm="1">
        <f t="array" ref="C130">IF($F130="","",INDEX(CUT_LIST!$C$6:$C$1000,$F130))</f>
        <v>0</v>
      </c>
      <c r="D130" cm="1">
        <f t="array" ref="D130">IF($F130="","",
  IF(
    TRIM(UPPER(INDEX(CUT_LIST!$F$6:$F$1000,$F130)))="NO",
    N(INDEX(CUT_LIST!$D$6:$D$1000,$F130)),
    N(INDEX(CUT_LIST!$D$6:$D$1000,$F130))-
    MIN(
      N(INDEX(CUT_LIST!$D$6:$D$1000,$F130)),
      N(INDEX(CUT_LIST!$G$6:$G$1000,$F130))
    )
  )
)</f>
        <v>0</v>
      </c>
      <c r="F130" cm="1">
        <f t="array" ref="F13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ROWS($F$7:F130)
  ),
"")</f>
        <v>124</v>
      </c>
    </row>
    <row r="131" spans="1:6">
      <c r="A131" cm="1">
        <f t="array" ref="A131">IF($F131="","",INDEX(CUT_LIST!$A$6:$A$1000,$F131))</f>
        <v>0</v>
      </c>
      <c r="B131" cm="1">
        <f t="array" ref="B131">IF($F131="","",INDEX(CUT_LIST!$B$6:$B$1000,$F131))</f>
        <v>0</v>
      </c>
      <c r="C131" cm="1">
        <f t="array" ref="C131">IF($F131="","",INDEX(CUT_LIST!$C$6:$C$1000,$F131))</f>
        <v>0</v>
      </c>
      <c r="D131" cm="1">
        <f t="array" ref="D131">IF($F131="","",
  IF(
    TRIM(UPPER(INDEX(CUT_LIST!$F$6:$F$1000,$F131)))="NO",
    N(INDEX(CUT_LIST!$D$6:$D$1000,$F131)),
    N(INDEX(CUT_LIST!$D$6:$D$1000,$F131))-
    MIN(
      N(INDEX(CUT_LIST!$D$6:$D$1000,$F131)),
      N(INDEX(CUT_LIST!$G$6:$G$1000,$F131))
    )
  )
)</f>
        <v>0</v>
      </c>
      <c r="F131" cm="1">
        <f t="array" ref="F13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ROWS($F$7:F131)
  ),
"")</f>
        <v>125</v>
      </c>
    </row>
    <row r="132" spans="1:6">
      <c r="A132" cm="1">
        <f t="array" ref="A132">IF($F132="","",INDEX(CUT_LIST!$A$6:$A$1000,$F132))</f>
        <v>0</v>
      </c>
      <c r="B132" cm="1">
        <f t="array" ref="B132">IF($F132="","",INDEX(CUT_LIST!$B$6:$B$1000,$F132))</f>
        <v>0</v>
      </c>
      <c r="C132" cm="1">
        <f t="array" ref="C132">IF($F132="","",INDEX(CUT_LIST!$C$6:$C$1000,$F132))</f>
        <v>0</v>
      </c>
      <c r="D132" cm="1">
        <f t="array" ref="D132">IF($F132="","",
  IF(
    TRIM(UPPER(INDEX(CUT_LIST!$F$6:$F$1000,$F132)))="NO",
    N(INDEX(CUT_LIST!$D$6:$D$1000,$F132)),
    N(INDEX(CUT_LIST!$D$6:$D$1000,$F132))-
    MIN(
      N(INDEX(CUT_LIST!$D$6:$D$1000,$F132)),
      N(INDEX(CUT_LIST!$G$6:$G$1000,$F132))
    )
  )
)</f>
        <v>0</v>
      </c>
      <c r="F132" cm="1">
        <f t="array" ref="F13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ROWS($F$7:F132)
  ),
"")</f>
        <v>126</v>
      </c>
    </row>
    <row r="133" spans="1:6">
      <c r="A133" cm="1">
        <f t="array" ref="A133">IF($F133="","",INDEX(CUT_LIST!$A$6:$A$1000,$F133))</f>
        <v>0</v>
      </c>
      <c r="B133" cm="1">
        <f t="array" ref="B133">IF($F133="","",INDEX(CUT_LIST!$B$6:$B$1000,$F133))</f>
        <v>0</v>
      </c>
      <c r="C133" cm="1">
        <f t="array" ref="C133">IF($F133="","",INDEX(CUT_LIST!$C$6:$C$1000,$F133))</f>
        <v>0</v>
      </c>
      <c r="D133" cm="1">
        <f t="array" ref="D133">IF($F133="","",
  IF(
    TRIM(UPPER(INDEX(CUT_LIST!$F$6:$F$1000,$F133)))="NO",
    N(INDEX(CUT_LIST!$D$6:$D$1000,$F133)),
    N(INDEX(CUT_LIST!$D$6:$D$1000,$F133))-
    MIN(
      N(INDEX(CUT_LIST!$D$6:$D$1000,$F133)),
      N(INDEX(CUT_LIST!$G$6:$G$1000,$F133))
    )
  )
)</f>
        <v>0</v>
      </c>
      <c r="F133" cm="1">
        <f t="array" ref="F13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ROWS($F$7:F133)
  ),
"")</f>
        <v>127</v>
      </c>
    </row>
    <row r="134" spans="1:6">
      <c r="A134" cm="1">
        <f t="array" ref="A134">IF($F134="","",INDEX(CUT_LIST!$A$6:$A$1000,$F134))</f>
        <v>0</v>
      </c>
      <c r="B134" cm="1">
        <f t="array" ref="B134">IF($F134="","",INDEX(CUT_LIST!$B$6:$B$1000,$F134))</f>
        <v>0</v>
      </c>
      <c r="C134" cm="1">
        <f t="array" ref="C134">IF($F134="","",INDEX(CUT_LIST!$C$6:$C$1000,$F134))</f>
        <v>0</v>
      </c>
      <c r="D134" cm="1">
        <f t="array" ref="D134">IF($F134="","",
  IF(
    TRIM(UPPER(INDEX(CUT_LIST!$F$6:$F$1000,$F134)))="NO",
    N(INDEX(CUT_LIST!$D$6:$D$1000,$F134)),
    N(INDEX(CUT_LIST!$D$6:$D$1000,$F134))-
    MIN(
      N(INDEX(CUT_LIST!$D$6:$D$1000,$F134)),
      N(INDEX(CUT_LIST!$G$6:$G$1000,$F134))
    )
  )
)</f>
        <v>0</v>
      </c>
      <c r="F134" cm="1">
        <f t="array" ref="F13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ROWS($F$7:F134)
  ),
"")</f>
        <v>128</v>
      </c>
    </row>
    <row r="135" spans="1:6">
      <c r="A135" cm="1">
        <f t="array" ref="A135">IF($F135="","",INDEX(CUT_LIST!$A$6:$A$1000,$F135))</f>
        <v>0</v>
      </c>
      <c r="B135" cm="1">
        <f t="array" ref="B135">IF($F135="","",INDEX(CUT_LIST!$B$6:$B$1000,$F135))</f>
        <v>0</v>
      </c>
      <c r="C135" cm="1">
        <f t="array" ref="C135">IF($F135="","",INDEX(CUT_LIST!$C$6:$C$1000,$F135))</f>
        <v>0</v>
      </c>
      <c r="D135" cm="1">
        <f t="array" ref="D135">IF($F135="","",
  IF(
    TRIM(UPPER(INDEX(CUT_LIST!$F$6:$F$1000,$F135)))="NO",
    N(INDEX(CUT_LIST!$D$6:$D$1000,$F135)),
    N(INDEX(CUT_LIST!$D$6:$D$1000,$F135))-
    MIN(
      N(INDEX(CUT_LIST!$D$6:$D$1000,$F135)),
      N(INDEX(CUT_LIST!$G$6:$G$1000,$F135))
    )
  )
)</f>
        <v>0</v>
      </c>
      <c r="F135" cm="1">
        <f t="array" ref="F13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ROWS($F$7:F135)
  ),
"")</f>
        <v>129</v>
      </c>
    </row>
    <row r="136" spans="1:6">
      <c r="A136" cm="1">
        <f t="array" ref="A136">IF($F136="","",INDEX(CUT_LIST!$A$6:$A$1000,$F136))</f>
        <v>0</v>
      </c>
      <c r="B136" cm="1">
        <f t="array" ref="B136">IF($F136="","",INDEX(CUT_LIST!$B$6:$B$1000,$F136))</f>
        <v>0</v>
      </c>
      <c r="C136" cm="1">
        <f t="array" ref="C136">IF($F136="","",INDEX(CUT_LIST!$C$6:$C$1000,$F136))</f>
        <v>0</v>
      </c>
      <c r="D136" cm="1">
        <f t="array" ref="D136">IF($F136="","",
  IF(
    TRIM(UPPER(INDEX(CUT_LIST!$F$6:$F$1000,$F136)))="NO",
    N(INDEX(CUT_LIST!$D$6:$D$1000,$F136)),
    N(INDEX(CUT_LIST!$D$6:$D$1000,$F136))-
    MIN(
      N(INDEX(CUT_LIST!$D$6:$D$1000,$F136)),
      N(INDEX(CUT_LIST!$G$6:$G$1000,$F136))
    )
  )
)</f>
        <v>0</v>
      </c>
      <c r="F136" cm="1">
        <f t="array" ref="F13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ROWS($F$7:F136)
  ),
"")</f>
        <v>130</v>
      </c>
    </row>
    <row r="137" spans="1:6">
      <c r="A137" cm="1">
        <f t="array" ref="A137">IF($F137="","",INDEX(CUT_LIST!$A$6:$A$1000,$F137))</f>
        <v>0</v>
      </c>
      <c r="B137" cm="1">
        <f t="array" ref="B137">IF($F137="","",INDEX(CUT_LIST!$B$6:$B$1000,$F137))</f>
        <v>0</v>
      </c>
      <c r="C137" cm="1">
        <f t="array" ref="C137">IF($F137="","",INDEX(CUT_LIST!$C$6:$C$1000,$F137))</f>
        <v>0</v>
      </c>
      <c r="D137" cm="1">
        <f t="array" ref="D137">IF($F137="","",
  IF(
    TRIM(UPPER(INDEX(CUT_LIST!$F$6:$F$1000,$F137)))="NO",
    N(INDEX(CUT_LIST!$D$6:$D$1000,$F137)),
    N(INDEX(CUT_LIST!$D$6:$D$1000,$F137))-
    MIN(
      N(INDEX(CUT_LIST!$D$6:$D$1000,$F137)),
      N(INDEX(CUT_LIST!$G$6:$G$1000,$F137))
    )
  )
)</f>
        <v>0</v>
      </c>
      <c r="F137" cm="1">
        <f t="array" ref="F13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ROWS($F$7:F137)
  ),
"")</f>
        <v>131</v>
      </c>
    </row>
    <row r="138" spans="1:6">
      <c r="A138" cm="1">
        <f t="array" ref="A138">IF($F138="","",INDEX(CUT_LIST!$A$6:$A$1000,$F138))</f>
        <v>0</v>
      </c>
      <c r="B138" cm="1">
        <f t="array" ref="B138">IF($F138="","",INDEX(CUT_LIST!$B$6:$B$1000,$F138))</f>
        <v>0</v>
      </c>
      <c r="C138" cm="1">
        <f t="array" ref="C138">IF($F138="","",INDEX(CUT_LIST!$C$6:$C$1000,$F138))</f>
        <v>0</v>
      </c>
      <c r="D138" cm="1">
        <f t="array" ref="D138">IF($F138="","",
  IF(
    TRIM(UPPER(INDEX(CUT_LIST!$F$6:$F$1000,$F138)))="NO",
    N(INDEX(CUT_LIST!$D$6:$D$1000,$F138)),
    N(INDEX(CUT_LIST!$D$6:$D$1000,$F138))-
    MIN(
      N(INDEX(CUT_LIST!$D$6:$D$1000,$F138)),
      N(INDEX(CUT_LIST!$G$6:$G$1000,$F138))
    )
  )
)</f>
        <v>0</v>
      </c>
      <c r="F138" cm="1">
        <f t="array" ref="F13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ROWS($F$7:F138)
  ),
"")</f>
        <v>132</v>
      </c>
    </row>
    <row r="139" spans="1:6">
      <c r="A139" cm="1">
        <f t="array" ref="A139">IF($F139="","",INDEX(CUT_LIST!$A$6:$A$1000,$F139))</f>
        <v>0</v>
      </c>
      <c r="B139" cm="1">
        <f t="array" ref="B139">IF($F139="","",INDEX(CUT_LIST!$B$6:$B$1000,$F139))</f>
        <v>0</v>
      </c>
      <c r="C139" cm="1">
        <f t="array" ref="C139">IF($F139="","",INDEX(CUT_LIST!$C$6:$C$1000,$F139))</f>
        <v>0</v>
      </c>
      <c r="D139" cm="1">
        <f t="array" ref="D139">IF($F139="","",
  IF(
    TRIM(UPPER(INDEX(CUT_LIST!$F$6:$F$1000,$F139)))="NO",
    N(INDEX(CUT_LIST!$D$6:$D$1000,$F139)),
    N(INDEX(CUT_LIST!$D$6:$D$1000,$F139))-
    MIN(
      N(INDEX(CUT_LIST!$D$6:$D$1000,$F139)),
      N(INDEX(CUT_LIST!$G$6:$G$1000,$F139))
    )
  )
)</f>
        <v>0</v>
      </c>
      <c r="F139" cm="1">
        <f t="array" ref="F13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ROWS($F$7:F139)
  ),
"")</f>
        <v>133</v>
      </c>
    </row>
    <row r="140" spans="1:6">
      <c r="A140" cm="1">
        <f t="array" ref="A140">IF($F140="","",INDEX(CUT_LIST!$A$6:$A$1000,$F140))</f>
        <v>0</v>
      </c>
      <c r="B140" cm="1">
        <f t="array" ref="B140">IF($F140="","",INDEX(CUT_LIST!$B$6:$B$1000,$F140))</f>
        <v>0</v>
      </c>
      <c r="C140" cm="1">
        <f t="array" ref="C140">IF($F140="","",INDEX(CUT_LIST!$C$6:$C$1000,$F140))</f>
        <v>0</v>
      </c>
      <c r="D140" cm="1">
        <f t="array" ref="D140">IF($F140="","",
  IF(
    TRIM(UPPER(INDEX(CUT_LIST!$F$6:$F$1000,$F140)))="NO",
    N(INDEX(CUT_LIST!$D$6:$D$1000,$F140)),
    N(INDEX(CUT_LIST!$D$6:$D$1000,$F140))-
    MIN(
      N(INDEX(CUT_LIST!$D$6:$D$1000,$F140)),
      N(INDEX(CUT_LIST!$G$6:$G$1000,$F140))
    )
  )
)</f>
        <v>0</v>
      </c>
      <c r="F140" cm="1">
        <f t="array" ref="F14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ROWS($F$7:F140)
  ),
"")</f>
        <v>134</v>
      </c>
    </row>
    <row r="141" spans="1:6">
      <c r="A141" cm="1">
        <f t="array" ref="A141">IF($F141="","",INDEX(CUT_LIST!$A$6:$A$1000,$F141))</f>
        <v>0</v>
      </c>
      <c r="B141" cm="1">
        <f t="array" ref="B141">IF($F141="","",INDEX(CUT_LIST!$B$6:$B$1000,$F141))</f>
        <v>0</v>
      </c>
      <c r="C141" cm="1">
        <f t="array" ref="C141">IF($F141="","",INDEX(CUT_LIST!$C$6:$C$1000,$F141))</f>
        <v>0</v>
      </c>
      <c r="D141" cm="1">
        <f t="array" ref="D141">IF($F141="","",
  IF(
    TRIM(UPPER(INDEX(CUT_LIST!$F$6:$F$1000,$F141)))="NO",
    N(INDEX(CUT_LIST!$D$6:$D$1000,$F141)),
    N(INDEX(CUT_LIST!$D$6:$D$1000,$F141))-
    MIN(
      N(INDEX(CUT_LIST!$D$6:$D$1000,$F141)),
      N(INDEX(CUT_LIST!$G$6:$G$1000,$F141))
    )
  )
)</f>
        <v>0</v>
      </c>
      <c r="F141" cm="1">
        <f t="array" ref="F14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ROWS($F$7:F141)
  ),
"")</f>
        <v>135</v>
      </c>
    </row>
    <row r="142" spans="1:6">
      <c r="A142" cm="1">
        <f t="array" ref="A142">IF($F142="","",INDEX(CUT_LIST!$A$6:$A$1000,$F142))</f>
        <v>0</v>
      </c>
      <c r="B142" cm="1">
        <f t="array" ref="B142">IF($F142="","",INDEX(CUT_LIST!$B$6:$B$1000,$F142))</f>
        <v>0</v>
      </c>
      <c r="C142" cm="1">
        <f t="array" ref="C142">IF($F142="","",INDEX(CUT_LIST!$C$6:$C$1000,$F142))</f>
        <v>0</v>
      </c>
      <c r="D142" cm="1">
        <f t="array" ref="D142">IF($F142="","",
  IF(
    TRIM(UPPER(INDEX(CUT_LIST!$F$6:$F$1000,$F142)))="NO",
    N(INDEX(CUT_LIST!$D$6:$D$1000,$F142)),
    N(INDEX(CUT_LIST!$D$6:$D$1000,$F142))-
    MIN(
      N(INDEX(CUT_LIST!$D$6:$D$1000,$F142)),
      N(INDEX(CUT_LIST!$G$6:$G$1000,$F142))
    )
  )
)</f>
        <v>0</v>
      </c>
      <c r="F142" cm="1">
        <f t="array" ref="F14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ROWS($F$7:F142)
  ),
"")</f>
        <v>136</v>
      </c>
    </row>
    <row r="143" spans="1:6">
      <c r="A143" cm="1">
        <f t="array" ref="A143">IF($F143="","",INDEX(CUT_LIST!$A$6:$A$1000,$F143))</f>
        <v>0</v>
      </c>
      <c r="B143" cm="1">
        <f t="array" ref="B143">IF($F143="","",INDEX(CUT_LIST!$B$6:$B$1000,$F143))</f>
        <v>0</v>
      </c>
      <c r="C143" cm="1">
        <f t="array" ref="C143">IF($F143="","",INDEX(CUT_LIST!$C$6:$C$1000,$F143))</f>
        <v>0</v>
      </c>
      <c r="D143" cm="1">
        <f t="array" ref="D143">IF($F143="","",
  IF(
    TRIM(UPPER(INDEX(CUT_LIST!$F$6:$F$1000,$F143)))="NO",
    N(INDEX(CUT_LIST!$D$6:$D$1000,$F143)),
    N(INDEX(CUT_LIST!$D$6:$D$1000,$F143))-
    MIN(
      N(INDEX(CUT_LIST!$D$6:$D$1000,$F143)),
      N(INDEX(CUT_LIST!$G$6:$G$1000,$F143))
    )
  )
)</f>
        <v>0</v>
      </c>
      <c r="F143" cm="1">
        <f t="array" ref="F14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ROWS($F$7:F143)
  ),
"")</f>
        <v>137</v>
      </c>
    </row>
    <row r="144" spans="1:6">
      <c r="A144" cm="1">
        <f t="array" ref="A144">IF($F144="","",INDEX(CUT_LIST!$A$6:$A$1000,$F144))</f>
        <v>0</v>
      </c>
      <c r="B144" cm="1">
        <f t="array" ref="B144">IF($F144="","",INDEX(CUT_LIST!$B$6:$B$1000,$F144))</f>
        <v>0</v>
      </c>
      <c r="C144" cm="1">
        <f t="array" ref="C144">IF($F144="","",INDEX(CUT_LIST!$C$6:$C$1000,$F144))</f>
        <v>0</v>
      </c>
      <c r="D144" cm="1">
        <f t="array" ref="D144">IF($F144="","",
  IF(
    TRIM(UPPER(INDEX(CUT_LIST!$F$6:$F$1000,$F144)))="NO",
    N(INDEX(CUT_LIST!$D$6:$D$1000,$F144)),
    N(INDEX(CUT_LIST!$D$6:$D$1000,$F144))-
    MIN(
      N(INDEX(CUT_LIST!$D$6:$D$1000,$F144)),
      N(INDEX(CUT_LIST!$G$6:$G$1000,$F144))
    )
  )
)</f>
        <v>0</v>
      </c>
      <c r="F144" cm="1">
        <f t="array" ref="F14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ROWS($F$7:F144)
  ),
"")</f>
        <v>138</v>
      </c>
    </row>
    <row r="145" spans="1:6">
      <c r="A145" cm="1">
        <f t="array" ref="A145">IF($F145="","",INDEX(CUT_LIST!$A$6:$A$1000,$F145))</f>
        <v>0</v>
      </c>
      <c r="B145" cm="1">
        <f t="array" ref="B145">IF($F145="","",INDEX(CUT_LIST!$B$6:$B$1000,$F145))</f>
        <v>0</v>
      </c>
      <c r="C145" cm="1">
        <f t="array" ref="C145">IF($F145="","",INDEX(CUT_LIST!$C$6:$C$1000,$F145))</f>
        <v>0</v>
      </c>
      <c r="D145" cm="1">
        <f t="array" ref="D145">IF($F145="","",
  IF(
    TRIM(UPPER(INDEX(CUT_LIST!$F$6:$F$1000,$F145)))="NO",
    N(INDEX(CUT_LIST!$D$6:$D$1000,$F145)),
    N(INDEX(CUT_LIST!$D$6:$D$1000,$F145))-
    MIN(
      N(INDEX(CUT_LIST!$D$6:$D$1000,$F145)),
      N(INDEX(CUT_LIST!$G$6:$G$1000,$F145))
    )
  )
)</f>
        <v>0</v>
      </c>
      <c r="F145" cm="1">
        <f t="array" ref="F14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ROWS($F$7:F145)
  ),
"")</f>
        <v>139</v>
      </c>
    </row>
    <row r="146" spans="1:6">
      <c r="A146" cm="1">
        <f t="array" ref="A146">IF($F146="","",INDEX(CUT_LIST!$A$6:$A$1000,$F146))</f>
        <v>0</v>
      </c>
      <c r="B146" cm="1">
        <f t="array" ref="B146">IF($F146="","",INDEX(CUT_LIST!$B$6:$B$1000,$F146))</f>
        <v>0</v>
      </c>
      <c r="C146" cm="1">
        <f t="array" ref="C146">IF($F146="","",INDEX(CUT_LIST!$C$6:$C$1000,$F146))</f>
        <v>0</v>
      </c>
      <c r="D146" cm="1">
        <f t="array" ref="D146">IF($F146="","",
  IF(
    TRIM(UPPER(INDEX(CUT_LIST!$F$6:$F$1000,$F146)))="NO",
    N(INDEX(CUT_LIST!$D$6:$D$1000,$F146)),
    N(INDEX(CUT_LIST!$D$6:$D$1000,$F146))-
    MIN(
      N(INDEX(CUT_LIST!$D$6:$D$1000,$F146)),
      N(INDEX(CUT_LIST!$G$6:$G$1000,$F146))
    )
  )
)</f>
        <v>0</v>
      </c>
      <c r="F146" cm="1">
        <f t="array" ref="F14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ROWS($F$7:F146)
  ),
"")</f>
        <v>140</v>
      </c>
    </row>
    <row r="147" spans="1:6">
      <c r="A147" cm="1">
        <f t="array" ref="A147">IF($F147="","",INDEX(CUT_LIST!$A$6:$A$1000,$F147))</f>
        <v>0</v>
      </c>
      <c r="B147" cm="1">
        <f t="array" ref="B147">IF($F147="","",INDEX(CUT_LIST!$B$6:$B$1000,$F147))</f>
        <v>0</v>
      </c>
      <c r="C147" cm="1">
        <f t="array" ref="C147">IF($F147="","",INDEX(CUT_LIST!$C$6:$C$1000,$F147))</f>
        <v>0</v>
      </c>
      <c r="D147" cm="1">
        <f t="array" ref="D147">IF($F147="","",
  IF(
    TRIM(UPPER(INDEX(CUT_LIST!$F$6:$F$1000,$F147)))="NO",
    N(INDEX(CUT_LIST!$D$6:$D$1000,$F147)),
    N(INDEX(CUT_LIST!$D$6:$D$1000,$F147))-
    MIN(
      N(INDEX(CUT_LIST!$D$6:$D$1000,$F147)),
      N(INDEX(CUT_LIST!$G$6:$G$1000,$F147))
    )
  )
)</f>
        <v>0</v>
      </c>
      <c r="F147" cm="1">
        <f t="array" ref="F14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ROWS($F$7:F147)
  ),
"")</f>
        <v>141</v>
      </c>
    </row>
    <row r="148" spans="1:6">
      <c r="A148" cm="1">
        <f t="array" ref="A148">IF($F148="","",INDEX(CUT_LIST!$A$6:$A$1000,$F148))</f>
        <v>0</v>
      </c>
      <c r="B148" cm="1">
        <f t="array" ref="B148">IF($F148="","",INDEX(CUT_LIST!$B$6:$B$1000,$F148))</f>
        <v>0</v>
      </c>
      <c r="C148" cm="1">
        <f t="array" ref="C148">IF($F148="","",INDEX(CUT_LIST!$C$6:$C$1000,$F148))</f>
        <v>0</v>
      </c>
      <c r="D148" cm="1">
        <f t="array" ref="D148">IF($F148="","",
  IF(
    TRIM(UPPER(INDEX(CUT_LIST!$F$6:$F$1000,$F148)))="NO",
    N(INDEX(CUT_LIST!$D$6:$D$1000,$F148)),
    N(INDEX(CUT_LIST!$D$6:$D$1000,$F148))-
    MIN(
      N(INDEX(CUT_LIST!$D$6:$D$1000,$F148)),
      N(INDEX(CUT_LIST!$G$6:$G$1000,$F148))
    )
  )
)</f>
        <v>0</v>
      </c>
      <c r="F148" cm="1">
        <f t="array" ref="F14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ROWS($F$7:F148)
  ),
"")</f>
        <v>142</v>
      </c>
    </row>
    <row r="149" spans="1:6">
      <c r="A149" cm="1">
        <f t="array" ref="A149">IF($F149="","",INDEX(CUT_LIST!$A$6:$A$1000,$F149))</f>
        <v>0</v>
      </c>
      <c r="B149" cm="1">
        <f t="array" ref="B149">IF($F149="","",INDEX(CUT_LIST!$B$6:$B$1000,$F149))</f>
        <v>0</v>
      </c>
      <c r="C149" cm="1">
        <f t="array" ref="C149">IF($F149="","",INDEX(CUT_LIST!$C$6:$C$1000,$F149))</f>
        <v>0</v>
      </c>
      <c r="D149" cm="1">
        <f t="array" ref="D149">IF($F149="","",
  IF(
    TRIM(UPPER(INDEX(CUT_LIST!$F$6:$F$1000,$F149)))="NO",
    N(INDEX(CUT_LIST!$D$6:$D$1000,$F149)),
    N(INDEX(CUT_LIST!$D$6:$D$1000,$F149))-
    MIN(
      N(INDEX(CUT_LIST!$D$6:$D$1000,$F149)),
      N(INDEX(CUT_LIST!$G$6:$G$1000,$F149))
    )
  )
)</f>
        <v>0</v>
      </c>
      <c r="F149" cm="1">
        <f t="array" ref="F14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ROWS($F$7:F149)
  ),
"")</f>
        <v>143</v>
      </c>
    </row>
    <row r="150" spans="1:6">
      <c r="A150" cm="1">
        <f t="array" ref="A150">IF($F150="","",INDEX(CUT_LIST!$A$6:$A$1000,$F150))</f>
        <v>0</v>
      </c>
      <c r="B150" cm="1">
        <f t="array" ref="B150">IF($F150="","",INDEX(CUT_LIST!$B$6:$B$1000,$F150))</f>
        <v>0</v>
      </c>
      <c r="C150" cm="1">
        <f t="array" ref="C150">IF($F150="","",INDEX(CUT_LIST!$C$6:$C$1000,$F150))</f>
        <v>0</v>
      </c>
      <c r="D150" cm="1">
        <f t="array" ref="D150">IF($F150="","",
  IF(
    TRIM(UPPER(INDEX(CUT_LIST!$F$6:$F$1000,$F150)))="NO",
    N(INDEX(CUT_LIST!$D$6:$D$1000,$F150)),
    N(INDEX(CUT_LIST!$D$6:$D$1000,$F150))-
    MIN(
      N(INDEX(CUT_LIST!$D$6:$D$1000,$F150)),
      N(INDEX(CUT_LIST!$G$6:$G$1000,$F150))
    )
  )
)</f>
        <v>0</v>
      </c>
      <c r="F150" cm="1">
        <f t="array" ref="F15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ROWS($F$7:F150)
  ),
"")</f>
        <v>144</v>
      </c>
    </row>
    <row r="151" spans="1:6">
      <c r="A151" cm="1">
        <f t="array" ref="A151">IF($F151="","",INDEX(CUT_LIST!$A$6:$A$1000,$F151))</f>
        <v>0</v>
      </c>
      <c r="B151" cm="1">
        <f t="array" ref="B151">IF($F151="","",INDEX(CUT_LIST!$B$6:$B$1000,$F151))</f>
        <v>0</v>
      </c>
      <c r="C151" cm="1">
        <f t="array" ref="C151">IF($F151="","",INDEX(CUT_LIST!$C$6:$C$1000,$F151))</f>
        <v>0</v>
      </c>
      <c r="D151" cm="1">
        <f t="array" ref="D151">IF($F151="","",
  IF(
    TRIM(UPPER(INDEX(CUT_LIST!$F$6:$F$1000,$F151)))="NO",
    N(INDEX(CUT_LIST!$D$6:$D$1000,$F151)),
    N(INDEX(CUT_LIST!$D$6:$D$1000,$F151))-
    MIN(
      N(INDEX(CUT_LIST!$D$6:$D$1000,$F151)),
      N(INDEX(CUT_LIST!$G$6:$G$1000,$F151))
    )
  )
)</f>
        <v>0</v>
      </c>
      <c r="F151" cm="1">
        <f t="array" ref="F15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ROWS($F$7:F151)
  ),
"")</f>
        <v>145</v>
      </c>
    </row>
    <row r="152" spans="1:6">
      <c r="A152" cm="1">
        <f t="array" ref="A152">IF($F152="","",INDEX(CUT_LIST!$A$6:$A$1000,$F152))</f>
        <v>0</v>
      </c>
      <c r="B152" cm="1">
        <f t="array" ref="B152">IF($F152="","",INDEX(CUT_LIST!$B$6:$B$1000,$F152))</f>
        <v>0</v>
      </c>
      <c r="C152" cm="1">
        <f t="array" ref="C152">IF($F152="","",INDEX(CUT_LIST!$C$6:$C$1000,$F152))</f>
        <v>0</v>
      </c>
      <c r="D152" cm="1">
        <f t="array" ref="D152">IF($F152="","",
  IF(
    TRIM(UPPER(INDEX(CUT_LIST!$F$6:$F$1000,$F152)))="NO",
    N(INDEX(CUT_LIST!$D$6:$D$1000,$F152)),
    N(INDEX(CUT_LIST!$D$6:$D$1000,$F152))-
    MIN(
      N(INDEX(CUT_LIST!$D$6:$D$1000,$F152)),
      N(INDEX(CUT_LIST!$G$6:$G$1000,$F152))
    )
  )
)</f>
        <v>0</v>
      </c>
      <c r="F152" cm="1">
        <f t="array" ref="F15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ROWS($F$7:F152)
  ),
"")</f>
        <v>146</v>
      </c>
    </row>
    <row r="153" spans="1:6">
      <c r="A153" cm="1">
        <f t="array" ref="A153">IF($F153="","",INDEX(CUT_LIST!$A$6:$A$1000,$F153))</f>
        <v>0</v>
      </c>
      <c r="B153" cm="1">
        <f t="array" ref="B153">IF($F153="","",INDEX(CUT_LIST!$B$6:$B$1000,$F153))</f>
        <v>0</v>
      </c>
      <c r="C153" cm="1">
        <f t="array" ref="C153">IF($F153="","",INDEX(CUT_LIST!$C$6:$C$1000,$F153))</f>
        <v>0</v>
      </c>
      <c r="D153" cm="1">
        <f t="array" ref="D153">IF($F153="","",
  IF(
    TRIM(UPPER(INDEX(CUT_LIST!$F$6:$F$1000,$F153)))="NO",
    N(INDEX(CUT_LIST!$D$6:$D$1000,$F153)),
    N(INDEX(CUT_LIST!$D$6:$D$1000,$F153))-
    MIN(
      N(INDEX(CUT_LIST!$D$6:$D$1000,$F153)),
      N(INDEX(CUT_LIST!$G$6:$G$1000,$F153))
    )
  )
)</f>
        <v>0</v>
      </c>
      <c r="F153" cm="1">
        <f t="array" ref="F15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ROWS($F$7:F153)
  ),
"")</f>
        <v>147</v>
      </c>
    </row>
    <row r="154" spans="1:6">
      <c r="A154" cm="1">
        <f t="array" ref="A154">IF($F154="","",INDEX(CUT_LIST!$A$6:$A$1000,$F154))</f>
        <v>0</v>
      </c>
      <c r="B154" cm="1">
        <f t="array" ref="B154">IF($F154="","",INDEX(CUT_LIST!$B$6:$B$1000,$F154))</f>
        <v>0</v>
      </c>
      <c r="C154" cm="1">
        <f t="array" ref="C154">IF($F154="","",INDEX(CUT_LIST!$C$6:$C$1000,$F154))</f>
        <v>0</v>
      </c>
      <c r="D154" cm="1">
        <f t="array" ref="D154">IF($F154="","",
  IF(
    TRIM(UPPER(INDEX(CUT_LIST!$F$6:$F$1000,$F154)))="NO",
    N(INDEX(CUT_LIST!$D$6:$D$1000,$F154)),
    N(INDEX(CUT_LIST!$D$6:$D$1000,$F154))-
    MIN(
      N(INDEX(CUT_LIST!$D$6:$D$1000,$F154)),
      N(INDEX(CUT_LIST!$G$6:$G$1000,$F154))
    )
  )
)</f>
        <v>0</v>
      </c>
      <c r="F154" cm="1">
        <f t="array" ref="F15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ROWS($F$7:F154)
  ),
"")</f>
        <v>148</v>
      </c>
    </row>
    <row r="155" spans="1:6">
      <c r="A155" cm="1">
        <f t="array" ref="A155">IF($F155="","",INDEX(CUT_LIST!$A$6:$A$1000,$F155))</f>
        <v>0</v>
      </c>
      <c r="B155" cm="1">
        <f t="array" ref="B155">IF($F155="","",INDEX(CUT_LIST!$B$6:$B$1000,$F155))</f>
        <v>0</v>
      </c>
      <c r="C155" cm="1">
        <f t="array" ref="C155">IF($F155="","",INDEX(CUT_LIST!$C$6:$C$1000,$F155))</f>
        <v>0</v>
      </c>
      <c r="D155" cm="1">
        <f t="array" ref="D155">IF($F155="","",
  IF(
    TRIM(UPPER(INDEX(CUT_LIST!$F$6:$F$1000,$F155)))="NO",
    N(INDEX(CUT_LIST!$D$6:$D$1000,$F155)),
    N(INDEX(CUT_LIST!$D$6:$D$1000,$F155))-
    MIN(
      N(INDEX(CUT_LIST!$D$6:$D$1000,$F155)),
      N(INDEX(CUT_LIST!$G$6:$G$1000,$F155))
    )
  )
)</f>
        <v>0</v>
      </c>
      <c r="F155" cm="1">
        <f t="array" ref="F15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ROWS($F$7:F155)
  ),
"")</f>
        <v>149</v>
      </c>
    </row>
    <row r="156" spans="1:6">
      <c r="A156" cm="1">
        <f t="array" ref="A156">IF($F156="","",INDEX(CUT_LIST!$A$6:$A$1000,$F156))</f>
        <v>0</v>
      </c>
      <c r="B156" cm="1">
        <f t="array" ref="B156">IF($F156="","",INDEX(CUT_LIST!$B$6:$B$1000,$F156))</f>
        <v>0</v>
      </c>
      <c r="C156" cm="1">
        <f t="array" ref="C156">IF($F156="","",INDEX(CUT_LIST!$C$6:$C$1000,$F156))</f>
        <v>0</v>
      </c>
      <c r="D156" cm="1">
        <f t="array" ref="D156">IF($F156="","",
  IF(
    TRIM(UPPER(INDEX(CUT_LIST!$F$6:$F$1000,$F156)))="NO",
    N(INDEX(CUT_LIST!$D$6:$D$1000,$F156)),
    N(INDEX(CUT_LIST!$D$6:$D$1000,$F156))-
    MIN(
      N(INDEX(CUT_LIST!$D$6:$D$1000,$F156)),
      N(INDEX(CUT_LIST!$G$6:$G$1000,$F156))
    )
  )
)</f>
        <v>0</v>
      </c>
      <c r="F156" cm="1">
        <f t="array" ref="F15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ROWS($F$7:F156)
  ),
"")</f>
        <v>150</v>
      </c>
    </row>
    <row r="157" spans="1:6">
      <c r="A157" cm="1">
        <f t="array" ref="A157">IF($F157="","",INDEX(CUT_LIST!$A$6:$A$1000,$F157))</f>
        <v>0</v>
      </c>
      <c r="B157" cm="1">
        <f t="array" ref="B157">IF($F157="","",INDEX(CUT_LIST!$B$6:$B$1000,$F157))</f>
        <v>0</v>
      </c>
      <c r="C157" cm="1">
        <f t="array" ref="C157">IF($F157="","",INDEX(CUT_LIST!$C$6:$C$1000,$F157))</f>
        <v>0</v>
      </c>
      <c r="D157" cm="1">
        <f t="array" ref="D157">IF($F157="","",
  IF(
    TRIM(UPPER(INDEX(CUT_LIST!$F$6:$F$1000,$F157)))="NO",
    N(INDEX(CUT_LIST!$D$6:$D$1000,$F157)),
    N(INDEX(CUT_LIST!$D$6:$D$1000,$F157))-
    MIN(
      N(INDEX(CUT_LIST!$D$6:$D$1000,$F157)),
      N(INDEX(CUT_LIST!$G$6:$G$1000,$F157))
    )
  )
)</f>
        <v>0</v>
      </c>
      <c r="F157" cm="1">
        <f t="array" ref="F15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ROWS($F$7:F157)
  ),
"")</f>
        <v>151</v>
      </c>
    </row>
    <row r="158" spans="1:6">
      <c r="A158" cm="1">
        <f t="array" ref="A158">IF($F158="","",INDEX(CUT_LIST!$A$6:$A$1000,$F158))</f>
        <v>0</v>
      </c>
      <c r="B158" cm="1">
        <f t="array" ref="B158">IF($F158="","",INDEX(CUT_LIST!$B$6:$B$1000,$F158))</f>
        <v>0</v>
      </c>
      <c r="C158" cm="1">
        <f t="array" ref="C158">IF($F158="","",INDEX(CUT_LIST!$C$6:$C$1000,$F158))</f>
        <v>0</v>
      </c>
      <c r="D158" cm="1">
        <f t="array" ref="D158">IF($F158="","",
  IF(
    TRIM(UPPER(INDEX(CUT_LIST!$F$6:$F$1000,$F158)))="NO",
    N(INDEX(CUT_LIST!$D$6:$D$1000,$F158)),
    N(INDEX(CUT_LIST!$D$6:$D$1000,$F158))-
    MIN(
      N(INDEX(CUT_LIST!$D$6:$D$1000,$F158)),
      N(INDEX(CUT_LIST!$G$6:$G$1000,$F158))
    )
  )
)</f>
        <v>0</v>
      </c>
      <c r="F158" cm="1">
        <f t="array" ref="F15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ROWS($F$7:F158)
  ),
"")</f>
        <v>152</v>
      </c>
    </row>
    <row r="159" spans="1:6">
      <c r="A159" cm="1">
        <f t="array" ref="A159">IF($F159="","",INDEX(CUT_LIST!$A$6:$A$1000,$F159))</f>
        <v>0</v>
      </c>
      <c r="B159" cm="1">
        <f t="array" ref="B159">IF($F159="","",INDEX(CUT_LIST!$B$6:$B$1000,$F159))</f>
        <v>0</v>
      </c>
      <c r="C159" cm="1">
        <f t="array" ref="C159">IF($F159="","",INDEX(CUT_LIST!$C$6:$C$1000,$F159))</f>
        <v>0</v>
      </c>
      <c r="D159" cm="1">
        <f t="array" ref="D159">IF($F159="","",
  IF(
    TRIM(UPPER(INDEX(CUT_LIST!$F$6:$F$1000,$F159)))="NO",
    N(INDEX(CUT_LIST!$D$6:$D$1000,$F159)),
    N(INDEX(CUT_LIST!$D$6:$D$1000,$F159))-
    MIN(
      N(INDEX(CUT_LIST!$D$6:$D$1000,$F159)),
      N(INDEX(CUT_LIST!$G$6:$G$1000,$F159))
    )
  )
)</f>
        <v>0</v>
      </c>
      <c r="F159" cm="1">
        <f t="array" ref="F15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ROWS($F$7:F159)
  ),
"")</f>
        <v>153</v>
      </c>
    </row>
    <row r="160" spans="1:6">
      <c r="A160" cm="1">
        <f t="array" ref="A160">IF($F160="","",INDEX(CUT_LIST!$A$6:$A$1000,$F160))</f>
        <v>0</v>
      </c>
      <c r="B160" cm="1">
        <f t="array" ref="B160">IF($F160="","",INDEX(CUT_LIST!$B$6:$B$1000,$F160))</f>
        <v>0</v>
      </c>
      <c r="C160" cm="1">
        <f t="array" ref="C160">IF($F160="","",INDEX(CUT_LIST!$C$6:$C$1000,$F160))</f>
        <v>0</v>
      </c>
      <c r="D160" cm="1">
        <f t="array" ref="D160">IF($F160="","",
  IF(
    TRIM(UPPER(INDEX(CUT_LIST!$F$6:$F$1000,$F160)))="NO",
    N(INDEX(CUT_LIST!$D$6:$D$1000,$F160)),
    N(INDEX(CUT_LIST!$D$6:$D$1000,$F160))-
    MIN(
      N(INDEX(CUT_LIST!$D$6:$D$1000,$F160)),
      N(INDEX(CUT_LIST!$G$6:$G$1000,$F160))
    )
  )
)</f>
        <v>0</v>
      </c>
      <c r="F160" cm="1">
        <f t="array" ref="F16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ROWS($F$7:F160)
  ),
"")</f>
        <v>154</v>
      </c>
    </row>
    <row r="161" spans="1:6">
      <c r="A161" cm="1">
        <f t="array" ref="A161">IF($F161="","",INDEX(CUT_LIST!$A$6:$A$1000,$F161))</f>
        <v>0</v>
      </c>
      <c r="B161" cm="1">
        <f t="array" ref="B161">IF($F161="","",INDEX(CUT_LIST!$B$6:$B$1000,$F161))</f>
        <v>0</v>
      </c>
      <c r="C161" cm="1">
        <f t="array" ref="C161">IF($F161="","",INDEX(CUT_LIST!$C$6:$C$1000,$F161))</f>
        <v>0</v>
      </c>
      <c r="D161" cm="1">
        <f t="array" ref="D161">IF($F161="","",
  IF(
    TRIM(UPPER(INDEX(CUT_LIST!$F$6:$F$1000,$F161)))="NO",
    N(INDEX(CUT_LIST!$D$6:$D$1000,$F161)),
    N(INDEX(CUT_LIST!$D$6:$D$1000,$F161))-
    MIN(
      N(INDEX(CUT_LIST!$D$6:$D$1000,$F161)),
      N(INDEX(CUT_LIST!$G$6:$G$1000,$F161))
    )
  )
)</f>
        <v>0</v>
      </c>
      <c r="F161" cm="1">
        <f t="array" ref="F16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ROWS($F$7:F161)
  ),
"")</f>
        <v>155</v>
      </c>
    </row>
    <row r="162" spans="1:6">
      <c r="A162" cm="1">
        <f t="array" ref="A162">IF($F162="","",INDEX(CUT_LIST!$A$6:$A$1000,$F162))</f>
        <v>0</v>
      </c>
      <c r="B162" cm="1">
        <f t="array" ref="B162">IF($F162="","",INDEX(CUT_LIST!$B$6:$B$1000,$F162))</f>
        <v>0</v>
      </c>
      <c r="C162" cm="1">
        <f t="array" ref="C162">IF($F162="","",INDEX(CUT_LIST!$C$6:$C$1000,$F162))</f>
        <v>0</v>
      </c>
      <c r="D162" cm="1">
        <f t="array" ref="D162">IF($F162="","",
  IF(
    TRIM(UPPER(INDEX(CUT_LIST!$F$6:$F$1000,$F162)))="NO",
    N(INDEX(CUT_LIST!$D$6:$D$1000,$F162)),
    N(INDEX(CUT_LIST!$D$6:$D$1000,$F162))-
    MIN(
      N(INDEX(CUT_LIST!$D$6:$D$1000,$F162)),
      N(INDEX(CUT_LIST!$G$6:$G$1000,$F162))
    )
  )
)</f>
        <v>0</v>
      </c>
      <c r="F162" cm="1">
        <f t="array" ref="F16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ROWS($F$7:F162)
  ),
"")</f>
        <v>156</v>
      </c>
    </row>
    <row r="163" spans="1:6">
      <c r="A163" cm="1">
        <f t="array" ref="A163">IF($F163="","",INDEX(CUT_LIST!$A$6:$A$1000,$F163))</f>
        <v>0</v>
      </c>
      <c r="B163" cm="1">
        <f t="array" ref="B163">IF($F163="","",INDEX(CUT_LIST!$B$6:$B$1000,$F163))</f>
        <v>0</v>
      </c>
      <c r="C163" cm="1">
        <f t="array" ref="C163">IF($F163="","",INDEX(CUT_LIST!$C$6:$C$1000,$F163))</f>
        <v>0</v>
      </c>
      <c r="D163" cm="1">
        <f t="array" ref="D163">IF($F163="","",
  IF(
    TRIM(UPPER(INDEX(CUT_LIST!$F$6:$F$1000,$F163)))="NO",
    N(INDEX(CUT_LIST!$D$6:$D$1000,$F163)),
    N(INDEX(CUT_LIST!$D$6:$D$1000,$F163))-
    MIN(
      N(INDEX(CUT_LIST!$D$6:$D$1000,$F163)),
      N(INDEX(CUT_LIST!$G$6:$G$1000,$F163))
    )
  )
)</f>
        <v>0</v>
      </c>
      <c r="F163" cm="1">
        <f t="array" ref="F16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ROWS($F$7:F163)
  ),
"")</f>
        <v>157</v>
      </c>
    </row>
    <row r="164" spans="1:6">
      <c r="A164" cm="1">
        <f t="array" ref="A164">IF($F164="","",INDEX(CUT_LIST!$A$6:$A$1000,$F164))</f>
        <v>0</v>
      </c>
      <c r="B164" cm="1">
        <f t="array" ref="B164">IF($F164="","",INDEX(CUT_LIST!$B$6:$B$1000,$F164))</f>
        <v>0</v>
      </c>
      <c r="C164" cm="1">
        <f t="array" ref="C164">IF($F164="","",INDEX(CUT_LIST!$C$6:$C$1000,$F164))</f>
        <v>0</v>
      </c>
      <c r="D164" cm="1">
        <f t="array" ref="D164">IF($F164="","",
  IF(
    TRIM(UPPER(INDEX(CUT_LIST!$F$6:$F$1000,$F164)))="NO",
    N(INDEX(CUT_LIST!$D$6:$D$1000,$F164)),
    N(INDEX(CUT_LIST!$D$6:$D$1000,$F164))-
    MIN(
      N(INDEX(CUT_LIST!$D$6:$D$1000,$F164)),
      N(INDEX(CUT_LIST!$G$6:$G$1000,$F164))
    )
  )
)</f>
        <v>0</v>
      </c>
      <c r="F164" cm="1">
        <f t="array" ref="F16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ROWS($F$7:F164)
  ),
"")</f>
        <v>158</v>
      </c>
    </row>
    <row r="165" spans="1:6">
      <c r="A165" cm="1">
        <f t="array" ref="A165">IF($F165="","",INDEX(CUT_LIST!$A$6:$A$1000,$F165))</f>
        <v>0</v>
      </c>
      <c r="B165" cm="1">
        <f t="array" ref="B165">IF($F165="","",INDEX(CUT_LIST!$B$6:$B$1000,$F165))</f>
        <v>0</v>
      </c>
      <c r="C165" cm="1">
        <f t="array" ref="C165">IF($F165="","",INDEX(CUT_LIST!$C$6:$C$1000,$F165))</f>
        <v>0</v>
      </c>
      <c r="D165" cm="1">
        <f t="array" ref="D165">IF($F165="","",
  IF(
    TRIM(UPPER(INDEX(CUT_LIST!$F$6:$F$1000,$F165)))="NO",
    N(INDEX(CUT_LIST!$D$6:$D$1000,$F165)),
    N(INDEX(CUT_LIST!$D$6:$D$1000,$F165))-
    MIN(
      N(INDEX(CUT_LIST!$D$6:$D$1000,$F165)),
      N(INDEX(CUT_LIST!$G$6:$G$1000,$F165))
    )
  )
)</f>
        <v>0</v>
      </c>
      <c r="F165" cm="1">
        <f t="array" ref="F16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ROWS($F$7:F165)
  ),
"")</f>
        <v>159</v>
      </c>
    </row>
    <row r="166" spans="1:6">
      <c r="A166" cm="1">
        <f t="array" ref="A166">IF($F166="","",INDEX(CUT_LIST!$A$6:$A$1000,$F166))</f>
        <v>0</v>
      </c>
      <c r="B166" cm="1">
        <f t="array" ref="B166">IF($F166="","",INDEX(CUT_LIST!$B$6:$B$1000,$F166))</f>
        <v>0</v>
      </c>
      <c r="C166" cm="1">
        <f t="array" ref="C166">IF($F166="","",INDEX(CUT_LIST!$C$6:$C$1000,$F166))</f>
        <v>0</v>
      </c>
      <c r="D166" cm="1">
        <f t="array" ref="D166">IF($F166="","",
  IF(
    TRIM(UPPER(INDEX(CUT_LIST!$F$6:$F$1000,$F166)))="NO",
    N(INDEX(CUT_LIST!$D$6:$D$1000,$F166)),
    N(INDEX(CUT_LIST!$D$6:$D$1000,$F166))-
    MIN(
      N(INDEX(CUT_LIST!$D$6:$D$1000,$F166)),
      N(INDEX(CUT_LIST!$G$6:$G$1000,$F166))
    )
  )
)</f>
        <v>0</v>
      </c>
      <c r="F166" cm="1">
        <f t="array" ref="F16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ROWS($F$7:F166)
  ),
"")</f>
        <v>160</v>
      </c>
    </row>
    <row r="167" spans="1:6">
      <c r="A167" cm="1">
        <f t="array" ref="A167">IF($F167="","",INDEX(CUT_LIST!$A$6:$A$1000,$F167))</f>
        <v>0</v>
      </c>
      <c r="B167" cm="1">
        <f t="array" ref="B167">IF($F167="","",INDEX(CUT_LIST!$B$6:$B$1000,$F167))</f>
        <v>0</v>
      </c>
      <c r="C167" cm="1">
        <f t="array" ref="C167">IF($F167="","",INDEX(CUT_LIST!$C$6:$C$1000,$F167))</f>
        <v>0</v>
      </c>
      <c r="D167" cm="1">
        <f t="array" ref="D167">IF($F167="","",
  IF(
    TRIM(UPPER(INDEX(CUT_LIST!$F$6:$F$1000,$F167)))="NO",
    N(INDEX(CUT_LIST!$D$6:$D$1000,$F167)),
    N(INDEX(CUT_LIST!$D$6:$D$1000,$F167))-
    MIN(
      N(INDEX(CUT_LIST!$D$6:$D$1000,$F167)),
      N(INDEX(CUT_LIST!$G$6:$G$1000,$F167))
    )
  )
)</f>
        <v>0</v>
      </c>
      <c r="F167" cm="1">
        <f t="array" ref="F16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ROWS($F$7:F167)
  ),
"")</f>
        <v>161</v>
      </c>
    </row>
    <row r="168" spans="1:6">
      <c r="A168" cm="1">
        <f t="array" ref="A168">IF($F168="","",INDEX(CUT_LIST!$A$6:$A$1000,$F168))</f>
        <v>0</v>
      </c>
      <c r="B168" cm="1">
        <f t="array" ref="B168">IF($F168="","",INDEX(CUT_LIST!$B$6:$B$1000,$F168))</f>
        <v>0</v>
      </c>
      <c r="C168" cm="1">
        <f t="array" ref="C168">IF($F168="","",INDEX(CUT_LIST!$C$6:$C$1000,$F168))</f>
        <v>0</v>
      </c>
      <c r="D168" cm="1">
        <f t="array" ref="D168">IF($F168="","",
  IF(
    TRIM(UPPER(INDEX(CUT_LIST!$F$6:$F$1000,$F168)))="NO",
    N(INDEX(CUT_LIST!$D$6:$D$1000,$F168)),
    N(INDEX(CUT_LIST!$D$6:$D$1000,$F168))-
    MIN(
      N(INDEX(CUT_LIST!$D$6:$D$1000,$F168)),
      N(INDEX(CUT_LIST!$G$6:$G$1000,$F168))
    )
  )
)</f>
        <v>0</v>
      </c>
      <c r="F168" cm="1">
        <f t="array" ref="F16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ROWS($F$7:F168)
  ),
"")</f>
        <v>162</v>
      </c>
    </row>
    <row r="169" spans="1:6">
      <c r="A169" cm="1">
        <f t="array" ref="A169">IF($F169="","",INDEX(CUT_LIST!$A$6:$A$1000,$F169))</f>
        <v>0</v>
      </c>
      <c r="B169" cm="1">
        <f t="array" ref="B169">IF($F169="","",INDEX(CUT_LIST!$B$6:$B$1000,$F169))</f>
        <v>0</v>
      </c>
      <c r="C169" cm="1">
        <f t="array" ref="C169">IF($F169="","",INDEX(CUT_LIST!$C$6:$C$1000,$F169))</f>
        <v>0</v>
      </c>
      <c r="D169" cm="1">
        <f t="array" ref="D169">IF($F169="","",
  IF(
    TRIM(UPPER(INDEX(CUT_LIST!$F$6:$F$1000,$F169)))="NO",
    N(INDEX(CUT_LIST!$D$6:$D$1000,$F169)),
    N(INDEX(CUT_LIST!$D$6:$D$1000,$F169))-
    MIN(
      N(INDEX(CUT_LIST!$D$6:$D$1000,$F169)),
      N(INDEX(CUT_LIST!$G$6:$G$1000,$F169))
    )
  )
)</f>
        <v>0</v>
      </c>
      <c r="F169" cm="1">
        <f t="array" ref="F16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ROWS($F$7:F169)
  ),
"")</f>
        <v>163</v>
      </c>
    </row>
    <row r="170" spans="1:6">
      <c r="A170" cm="1">
        <f t="array" ref="A170">IF($F170="","",INDEX(CUT_LIST!$A$6:$A$1000,$F170))</f>
        <v>0</v>
      </c>
      <c r="B170" cm="1">
        <f t="array" ref="B170">IF($F170="","",INDEX(CUT_LIST!$B$6:$B$1000,$F170))</f>
        <v>0</v>
      </c>
      <c r="C170" cm="1">
        <f t="array" ref="C170">IF($F170="","",INDEX(CUT_LIST!$C$6:$C$1000,$F170))</f>
        <v>0</v>
      </c>
      <c r="D170" cm="1">
        <f t="array" ref="D170">IF($F170="","",
  IF(
    TRIM(UPPER(INDEX(CUT_LIST!$F$6:$F$1000,$F170)))="NO",
    N(INDEX(CUT_LIST!$D$6:$D$1000,$F170)),
    N(INDEX(CUT_LIST!$D$6:$D$1000,$F170))-
    MIN(
      N(INDEX(CUT_LIST!$D$6:$D$1000,$F170)),
      N(INDEX(CUT_LIST!$G$6:$G$1000,$F170))
    )
  )
)</f>
        <v>0</v>
      </c>
      <c r="F170" cm="1">
        <f t="array" ref="F17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ROWS($F$7:F170)
  ),
"")</f>
        <v>164</v>
      </c>
    </row>
    <row r="171" spans="1:6">
      <c r="A171" cm="1">
        <f t="array" ref="A171">IF($F171="","",INDEX(CUT_LIST!$A$6:$A$1000,$F171))</f>
        <v>0</v>
      </c>
      <c r="B171" cm="1">
        <f t="array" ref="B171">IF($F171="","",INDEX(CUT_LIST!$B$6:$B$1000,$F171))</f>
        <v>0</v>
      </c>
      <c r="C171" cm="1">
        <f t="array" ref="C171">IF($F171="","",INDEX(CUT_LIST!$C$6:$C$1000,$F171))</f>
        <v>0</v>
      </c>
      <c r="D171" cm="1">
        <f t="array" ref="D171">IF($F171="","",
  IF(
    TRIM(UPPER(INDEX(CUT_LIST!$F$6:$F$1000,$F171)))="NO",
    N(INDEX(CUT_LIST!$D$6:$D$1000,$F171)),
    N(INDEX(CUT_LIST!$D$6:$D$1000,$F171))-
    MIN(
      N(INDEX(CUT_LIST!$D$6:$D$1000,$F171)),
      N(INDEX(CUT_LIST!$G$6:$G$1000,$F171))
    )
  )
)</f>
        <v>0</v>
      </c>
      <c r="F171" cm="1">
        <f t="array" ref="F17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ROWS($F$7:F171)
  ),
"")</f>
        <v>165</v>
      </c>
    </row>
    <row r="172" spans="1:6">
      <c r="A172" cm="1">
        <f t="array" ref="A172">IF($F172="","",INDEX(CUT_LIST!$A$6:$A$1000,$F172))</f>
        <v>0</v>
      </c>
      <c r="B172" cm="1">
        <f t="array" ref="B172">IF($F172="","",INDEX(CUT_LIST!$B$6:$B$1000,$F172))</f>
        <v>0</v>
      </c>
      <c r="C172" cm="1">
        <f t="array" ref="C172">IF($F172="","",INDEX(CUT_LIST!$C$6:$C$1000,$F172))</f>
        <v>0</v>
      </c>
      <c r="D172" cm="1">
        <f t="array" ref="D172">IF($F172="","",
  IF(
    TRIM(UPPER(INDEX(CUT_LIST!$F$6:$F$1000,$F172)))="NO",
    N(INDEX(CUT_LIST!$D$6:$D$1000,$F172)),
    N(INDEX(CUT_LIST!$D$6:$D$1000,$F172))-
    MIN(
      N(INDEX(CUT_LIST!$D$6:$D$1000,$F172)),
      N(INDEX(CUT_LIST!$G$6:$G$1000,$F172))
    )
  )
)</f>
        <v>0</v>
      </c>
      <c r="F172" cm="1">
        <f t="array" ref="F17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ROWS($F$7:F172)
  ),
"")</f>
        <v>166</v>
      </c>
    </row>
    <row r="173" spans="1:6">
      <c r="A173" cm="1">
        <f t="array" ref="A173">IF($F173="","",INDEX(CUT_LIST!$A$6:$A$1000,$F173))</f>
        <v>0</v>
      </c>
      <c r="B173" cm="1">
        <f t="array" ref="B173">IF($F173="","",INDEX(CUT_LIST!$B$6:$B$1000,$F173))</f>
        <v>0</v>
      </c>
      <c r="C173" cm="1">
        <f t="array" ref="C173">IF($F173="","",INDEX(CUT_LIST!$C$6:$C$1000,$F173))</f>
        <v>0</v>
      </c>
      <c r="D173" cm="1">
        <f t="array" ref="D173">IF($F173="","",
  IF(
    TRIM(UPPER(INDEX(CUT_LIST!$F$6:$F$1000,$F173)))="NO",
    N(INDEX(CUT_LIST!$D$6:$D$1000,$F173)),
    N(INDEX(CUT_LIST!$D$6:$D$1000,$F173))-
    MIN(
      N(INDEX(CUT_LIST!$D$6:$D$1000,$F173)),
      N(INDEX(CUT_LIST!$G$6:$G$1000,$F173))
    )
  )
)</f>
        <v>0</v>
      </c>
      <c r="F173" cm="1">
        <f t="array" ref="F17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ROWS($F$7:F173)
  ),
"")</f>
        <v>167</v>
      </c>
    </row>
    <row r="174" spans="1:6">
      <c r="A174" cm="1">
        <f t="array" ref="A174">IF($F174="","",INDEX(CUT_LIST!$A$6:$A$1000,$F174))</f>
        <v>0</v>
      </c>
      <c r="B174" cm="1">
        <f t="array" ref="B174">IF($F174="","",INDEX(CUT_LIST!$B$6:$B$1000,$F174))</f>
        <v>0</v>
      </c>
      <c r="C174" cm="1">
        <f t="array" ref="C174">IF($F174="","",INDEX(CUT_LIST!$C$6:$C$1000,$F174))</f>
        <v>0</v>
      </c>
      <c r="D174" cm="1">
        <f t="array" ref="D174">IF($F174="","",
  IF(
    TRIM(UPPER(INDEX(CUT_LIST!$F$6:$F$1000,$F174)))="NO",
    N(INDEX(CUT_LIST!$D$6:$D$1000,$F174)),
    N(INDEX(CUT_LIST!$D$6:$D$1000,$F174))-
    MIN(
      N(INDEX(CUT_LIST!$D$6:$D$1000,$F174)),
      N(INDEX(CUT_LIST!$G$6:$G$1000,$F174))
    )
  )
)</f>
        <v>0</v>
      </c>
      <c r="F174" cm="1">
        <f t="array" ref="F17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ROWS($F$7:F174)
  ),
"")</f>
        <v>168</v>
      </c>
    </row>
    <row r="175" spans="1:6">
      <c r="A175" cm="1">
        <f t="array" ref="A175">IF($F175="","",INDEX(CUT_LIST!$A$6:$A$1000,$F175))</f>
        <v>0</v>
      </c>
      <c r="B175" cm="1">
        <f t="array" ref="B175">IF($F175="","",INDEX(CUT_LIST!$B$6:$B$1000,$F175))</f>
        <v>0</v>
      </c>
      <c r="C175" cm="1">
        <f t="array" ref="C175">IF($F175="","",INDEX(CUT_LIST!$C$6:$C$1000,$F175))</f>
        <v>0</v>
      </c>
      <c r="D175" cm="1">
        <f t="array" ref="D175">IF($F175="","",
  IF(
    TRIM(UPPER(INDEX(CUT_LIST!$F$6:$F$1000,$F175)))="NO",
    N(INDEX(CUT_LIST!$D$6:$D$1000,$F175)),
    N(INDEX(CUT_LIST!$D$6:$D$1000,$F175))-
    MIN(
      N(INDEX(CUT_LIST!$D$6:$D$1000,$F175)),
      N(INDEX(CUT_LIST!$G$6:$G$1000,$F175))
    )
  )
)</f>
        <v>0</v>
      </c>
      <c r="F175" cm="1">
        <f t="array" ref="F17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ROWS($F$7:F175)
  ),
"")</f>
        <v>169</v>
      </c>
    </row>
    <row r="176" spans="1:6">
      <c r="A176" cm="1">
        <f t="array" ref="A176">IF($F176="","",INDEX(CUT_LIST!$A$6:$A$1000,$F176))</f>
        <v>0</v>
      </c>
      <c r="B176" cm="1">
        <f t="array" ref="B176">IF($F176="","",INDEX(CUT_LIST!$B$6:$B$1000,$F176))</f>
        <v>0</v>
      </c>
      <c r="C176" cm="1">
        <f t="array" ref="C176">IF($F176="","",INDEX(CUT_LIST!$C$6:$C$1000,$F176))</f>
        <v>0</v>
      </c>
      <c r="D176" cm="1">
        <f t="array" ref="D176">IF($F176="","",
  IF(
    TRIM(UPPER(INDEX(CUT_LIST!$F$6:$F$1000,$F176)))="NO",
    N(INDEX(CUT_LIST!$D$6:$D$1000,$F176)),
    N(INDEX(CUT_LIST!$D$6:$D$1000,$F176))-
    MIN(
      N(INDEX(CUT_LIST!$D$6:$D$1000,$F176)),
      N(INDEX(CUT_LIST!$G$6:$G$1000,$F176))
    )
  )
)</f>
        <v>0</v>
      </c>
      <c r="F176" cm="1">
        <f t="array" ref="F17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ROWS($F$7:F176)
  ),
"")</f>
        <v>170</v>
      </c>
    </row>
    <row r="177" spans="1:6">
      <c r="A177" cm="1">
        <f t="array" ref="A177">IF($F177="","",INDEX(CUT_LIST!$A$6:$A$1000,$F177))</f>
        <v>0</v>
      </c>
      <c r="B177" cm="1">
        <f t="array" ref="B177">IF($F177="","",INDEX(CUT_LIST!$B$6:$B$1000,$F177))</f>
        <v>0</v>
      </c>
      <c r="C177" cm="1">
        <f t="array" ref="C177">IF($F177="","",INDEX(CUT_LIST!$C$6:$C$1000,$F177))</f>
        <v>0</v>
      </c>
      <c r="D177" cm="1">
        <f t="array" ref="D177">IF($F177="","",
  IF(
    TRIM(UPPER(INDEX(CUT_LIST!$F$6:$F$1000,$F177)))="NO",
    N(INDEX(CUT_LIST!$D$6:$D$1000,$F177)),
    N(INDEX(CUT_LIST!$D$6:$D$1000,$F177))-
    MIN(
      N(INDEX(CUT_LIST!$D$6:$D$1000,$F177)),
      N(INDEX(CUT_LIST!$G$6:$G$1000,$F177))
    )
  )
)</f>
        <v>0</v>
      </c>
      <c r="F177" cm="1">
        <f t="array" ref="F17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ROWS($F$7:F177)
  ),
"")</f>
        <v>171</v>
      </c>
    </row>
    <row r="178" spans="1:6">
      <c r="A178" cm="1">
        <f t="array" ref="A178">IF($F178="","",INDEX(CUT_LIST!$A$6:$A$1000,$F178))</f>
        <v>0</v>
      </c>
      <c r="B178" cm="1">
        <f t="array" ref="B178">IF($F178="","",INDEX(CUT_LIST!$B$6:$B$1000,$F178))</f>
        <v>0</v>
      </c>
      <c r="C178" cm="1">
        <f t="array" ref="C178">IF($F178="","",INDEX(CUT_LIST!$C$6:$C$1000,$F178))</f>
        <v>0</v>
      </c>
      <c r="D178" cm="1">
        <f t="array" ref="D178">IF($F178="","",
  IF(
    TRIM(UPPER(INDEX(CUT_LIST!$F$6:$F$1000,$F178)))="NO",
    N(INDEX(CUT_LIST!$D$6:$D$1000,$F178)),
    N(INDEX(CUT_LIST!$D$6:$D$1000,$F178))-
    MIN(
      N(INDEX(CUT_LIST!$D$6:$D$1000,$F178)),
      N(INDEX(CUT_LIST!$G$6:$G$1000,$F178))
    )
  )
)</f>
        <v>0</v>
      </c>
      <c r="F178" cm="1">
        <f t="array" ref="F17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ROWS($F$7:F178)
  ),
"")</f>
        <v>172</v>
      </c>
    </row>
    <row r="179" spans="1:6">
      <c r="A179" cm="1">
        <f t="array" ref="A179">IF($F179="","",INDEX(CUT_LIST!$A$6:$A$1000,$F179))</f>
        <v>0</v>
      </c>
      <c r="B179" cm="1">
        <f t="array" ref="B179">IF($F179="","",INDEX(CUT_LIST!$B$6:$B$1000,$F179))</f>
        <v>0</v>
      </c>
      <c r="C179" cm="1">
        <f t="array" ref="C179">IF($F179="","",INDEX(CUT_LIST!$C$6:$C$1000,$F179))</f>
        <v>0</v>
      </c>
      <c r="D179" cm="1">
        <f t="array" ref="D179">IF($F179="","",
  IF(
    TRIM(UPPER(INDEX(CUT_LIST!$F$6:$F$1000,$F179)))="NO",
    N(INDEX(CUT_LIST!$D$6:$D$1000,$F179)),
    N(INDEX(CUT_LIST!$D$6:$D$1000,$F179))-
    MIN(
      N(INDEX(CUT_LIST!$D$6:$D$1000,$F179)),
      N(INDEX(CUT_LIST!$G$6:$G$1000,$F179))
    )
  )
)</f>
        <v>0</v>
      </c>
      <c r="F179" cm="1">
        <f t="array" ref="F17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ROWS($F$7:F179)
  ),
"")</f>
        <v>173</v>
      </c>
    </row>
    <row r="180" spans="1:6">
      <c r="A180" cm="1">
        <f t="array" ref="A180">IF($F180="","",INDEX(CUT_LIST!$A$6:$A$1000,$F180))</f>
        <v>0</v>
      </c>
      <c r="B180" cm="1">
        <f t="array" ref="B180">IF($F180="","",INDEX(CUT_LIST!$B$6:$B$1000,$F180))</f>
        <v>0</v>
      </c>
      <c r="C180" cm="1">
        <f t="array" ref="C180">IF($F180="","",INDEX(CUT_LIST!$C$6:$C$1000,$F180))</f>
        <v>0</v>
      </c>
      <c r="D180" cm="1">
        <f t="array" ref="D180">IF($F180="","",
  IF(
    TRIM(UPPER(INDEX(CUT_LIST!$F$6:$F$1000,$F180)))="NO",
    N(INDEX(CUT_LIST!$D$6:$D$1000,$F180)),
    N(INDEX(CUT_LIST!$D$6:$D$1000,$F180))-
    MIN(
      N(INDEX(CUT_LIST!$D$6:$D$1000,$F180)),
      N(INDEX(CUT_LIST!$G$6:$G$1000,$F180))
    )
  )
)</f>
        <v>0</v>
      </c>
      <c r="F180" cm="1">
        <f t="array" ref="F18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ROWS($F$7:F180)
  ),
"")</f>
        <v>174</v>
      </c>
    </row>
    <row r="181" spans="1:6">
      <c r="A181" cm="1">
        <f t="array" ref="A181">IF($F181="","",INDEX(CUT_LIST!$A$6:$A$1000,$F181))</f>
        <v>0</v>
      </c>
      <c r="B181" cm="1">
        <f t="array" ref="B181">IF($F181="","",INDEX(CUT_LIST!$B$6:$B$1000,$F181))</f>
        <v>0</v>
      </c>
      <c r="C181" cm="1">
        <f t="array" ref="C181">IF($F181="","",INDEX(CUT_LIST!$C$6:$C$1000,$F181))</f>
        <v>0</v>
      </c>
      <c r="D181" cm="1">
        <f t="array" ref="D181">IF($F181="","",
  IF(
    TRIM(UPPER(INDEX(CUT_LIST!$F$6:$F$1000,$F181)))="NO",
    N(INDEX(CUT_LIST!$D$6:$D$1000,$F181)),
    N(INDEX(CUT_LIST!$D$6:$D$1000,$F181))-
    MIN(
      N(INDEX(CUT_LIST!$D$6:$D$1000,$F181)),
      N(INDEX(CUT_LIST!$G$6:$G$1000,$F181))
    )
  )
)</f>
        <v>0</v>
      </c>
      <c r="F181" cm="1">
        <f t="array" ref="F18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ROWS($F$7:F181)
  ),
"")</f>
        <v>175</v>
      </c>
    </row>
    <row r="182" spans="1:6">
      <c r="A182" cm="1">
        <f t="array" ref="A182">IF($F182="","",INDEX(CUT_LIST!$A$6:$A$1000,$F182))</f>
        <v>0</v>
      </c>
      <c r="B182" cm="1">
        <f t="array" ref="B182">IF($F182="","",INDEX(CUT_LIST!$B$6:$B$1000,$F182))</f>
        <v>0</v>
      </c>
      <c r="C182" cm="1">
        <f t="array" ref="C182">IF($F182="","",INDEX(CUT_LIST!$C$6:$C$1000,$F182))</f>
        <v>0</v>
      </c>
      <c r="D182" cm="1">
        <f t="array" ref="D182">IF($F182="","",
  IF(
    TRIM(UPPER(INDEX(CUT_LIST!$F$6:$F$1000,$F182)))="NO",
    N(INDEX(CUT_LIST!$D$6:$D$1000,$F182)),
    N(INDEX(CUT_LIST!$D$6:$D$1000,$F182))-
    MIN(
      N(INDEX(CUT_LIST!$D$6:$D$1000,$F182)),
      N(INDEX(CUT_LIST!$G$6:$G$1000,$F182))
    )
  )
)</f>
        <v>0</v>
      </c>
      <c r="F182" cm="1">
        <f t="array" ref="F18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ROWS($F$7:F182)
  ),
"")</f>
        <v>176</v>
      </c>
    </row>
    <row r="183" spans="1:6">
      <c r="A183" cm="1">
        <f t="array" ref="A183">IF($F183="","",INDEX(CUT_LIST!$A$6:$A$1000,$F183))</f>
        <v>0</v>
      </c>
      <c r="B183" cm="1">
        <f t="array" ref="B183">IF($F183="","",INDEX(CUT_LIST!$B$6:$B$1000,$F183))</f>
        <v>0</v>
      </c>
      <c r="C183" cm="1">
        <f t="array" ref="C183">IF($F183="","",INDEX(CUT_LIST!$C$6:$C$1000,$F183))</f>
        <v>0</v>
      </c>
      <c r="D183" cm="1">
        <f t="array" ref="D183">IF($F183="","",
  IF(
    TRIM(UPPER(INDEX(CUT_LIST!$F$6:$F$1000,$F183)))="NO",
    N(INDEX(CUT_LIST!$D$6:$D$1000,$F183)),
    N(INDEX(CUT_LIST!$D$6:$D$1000,$F183))-
    MIN(
      N(INDEX(CUT_LIST!$D$6:$D$1000,$F183)),
      N(INDEX(CUT_LIST!$G$6:$G$1000,$F183))
    )
  )
)</f>
        <v>0</v>
      </c>
      <c r="F183" cm="1">
        <f t="array" ref="F18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ROWS($F$7:F183)
  ),
"")</f>
        <v>177</v>
      </c>
    </row>
    <row r="184" spans="1:6">
      <c r="A184" cm="1">
        <f t="array" ref="A184">IF($F184="","",INDEX(CUT_LIST!$A$6:$A$1000,$F184))</f>
        <v>0</v>
      </c>
      <c r="B184" cm="1">
        <f t="array" ref="B184">IF($F184="","",INDEX(CUT_LIST!$B$6:$B$1000,$F184))</f>
        <v>0</v>
      </c>
      <c r="C184" cm="1">
        <f t="array" ref="C184">IF($F184="","",INDEX(CUT_LIST!$C$6:$C$1000,$F184))</f>
        <v>0</v>
      </c>
      <c r="D184" cm="1">
        <f t="array" ref="D184">IF($F184="","",
  IF(
    TRIM(UPPER(INDEX(CUT_LIST!$F$6:$F$1000,$F184)))="NO",
    N(INDEX(CUT_LIST!$D$6:$D$1000,$F184)),
    N(INDEX(CUT_LIST!$D$6:$D$1000,$F184))-
    MIN(
      N(INDEX(CUT_LIST!$D$6:$D$1000,$F184)),
      N(INDEX(CUT_LIST!$G$6:$G$1000,$F184))
    )
  )
)</f>
        <v>0</v>
      </c>
      <c r="F184" cm="1">
        <f t="array" ref="F18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ROWS($F$7:F184)
  ),
"")</f>
        <v>178</v>
      </c>
    </row>
    <row r="185" spans="1:6">
      <c r="A185" cm="1">
        <f t="array" ref="A185">IF($F185="","",INDEX(CUT_LIST!$A$6:$A$1000,$F185))</f>
        <v>0</v>
      </c>
      <c r="B185" cm="1">
        <f t="array" ref="B185">IF($F185="","",INDEX(CUT_LIST!$B$6:$B$1000,$F185))</f>
        <v>0</v>
      </c>
      <c r="C185" cm="1">
        <f t="array" ref="C185">IF($F185="","",INDEX(CUT_LIST!$C$6:$C$1000,$F185))</f>
        <v>0</v>
      </c>
      <c r="D185" cm="1">
        <f t="array" ref="D185">IF($F185="","",
  IF(
    TRIM(UPPER(INDEX(CUT_LIST!$F$6:$F$1000,$F185)))="NO",
    N(INDEX(CUT_LIST!$D$6:$D$1000,$F185)),
    N(INDEX(CUT_LIST!$D$6:$D$1000,$F185))-
    MIN(
      N(INDEX(CUT_LIST!$D$6:$D$1000,$F185)),
      N(INDEX(CUT_LIST!$G$6:$G$1000,$F185))
    )
  )
)</f>
        <v>0</v>
      </c>
      <c r="F185" cm="1">
        <f t="array" ref="F18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ROWS($F$7:F185)
  ),
"")</f>
        <v>179</v>
      </c>
    </row>
    <row r="186" spans="1:6">
      <c r="A186" cm="1">
        <f t="array" ref="A186">IF($F186="","",INDEX(CUT_LIST!$A$6:$A$1000,$F186))</f>
        <v>0</v>
      </c>
      <c r="B186" cm="1">
        <f t="array" ref="B186">IF($F186="","",INDEX(CUT_LIST!$B$6:$B$1000,$F186))</f>
        <v>0</v>
      </c>
      <c r="C186" cm="1">
        <f t="array" ref="C186">IF($F186="","",INDEX(CUT_LIST!$C$6:$C$1000,$F186))</f>
        <v>0</v>
      </c>
      <c r="D186" cm="1">
        <f t="array" ref="D186">IF($F186="","",
  IF(
    TRIM(UPPER(INDEX(CUT_LIST!$F$6:$F$1000,$F186)))="NO",
    N(INDEX(CUT_LIST!$D$6:$D$1000,$F186)),
    N(INDEX(CUT_LIST!$D$6:$D$1000,$F186))-
    MIN(
      N(INDEX(CUT_LIST!$D$6:$D$1000,$F186)),
      N(INDEX(CUT_LIST!$G$6:$G$1000,$F186))
    )
  )
)</f>
        <v>0</v>
      </c>
      <c r="F186" cm="1">
        <f t="array" ref="F18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ROWS($F$7:F186)
  ),
"")</f>
        <v>180</v>
      </c>
    </row>
    <row r="187" spans="1:6">
      <c r="A187" cm="1">
        <f t="array" ref="A187">IF($F187="","",INDEX(CUT_LIST!$A$6:$A$1000,$F187))</f>
        <v>0</v>
      </c>
      <c r="B187" cm="1">
        <f t="array" ref="B187">IF($F187="","",INDEX(CUT_LIST!$B$6:$B$1000,$F187))</f>
        <v>0</v>
      </c>
      <c r="C187" cm="1">
        <f t="array" ref="C187">IF($F187="","",INDEX(CUT_LIST!$C$6:$C$1000,$F187))</f>
        <v>0</v>
      </c>
      <c r="D187" cm="1">
        <f t="array" ref="D187">IF($F187="","",
  IF(
    TRIM(UPPER(INDEX(CUT_LIST!$F$6:$F$1000,$F187)))="NO",
    N(INDEX(CUT_LIST!$D$6:$D$1000,$F187)),
    N(INDEX(CUT_LIST!$D$6:$D$1000,$F187))-
    MIN(
      N(INDEX(CUT_LIST!$D$6:$D$1000,$F187)),
      N(INDEX(CUT_LIST!$G$6:$G$1000,$F187))
    )
  )
)</f>
        <v>0</v>
      </c>
      <c r="F187" cm="1">
        <f t="array" ref="F18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ROWS($F$7:F187)
  ),
"")</f>
        <v>181</v>
      </c>
    </row>
    <row r="188" spans="1:6">
      <c r="A188" cm="1">
        <f t="array" ref="A188">IF($F188="","",INDEX(CUT_LIST!$A$6:$A$1000,$F188))</f>
        <v>0</v>
      </c>
      <c r="B188" cm="1">
        <f t="array" ref="B188">IF($F188="","",INDEX(CUT_LIST!$B$6:$B$1000,$F188))</f>
        <v>0</v>
      </c>
      <c r="C188" cm="1">
        <f t="array" ref="C188">IF($F188="","",INDEX(CUT_LIST!$C$6:$C$1000,$F188))</f>
        <v>0</v>
      </c>
      <c r="D188" cm="1">
        <f t="array" ref="D188">IF($F188="","",
  IF(
    TRIM(UPPER(INDEX(CUT_LIST!$F$6:$F$1000,$F188)))="NO",
    N(INDEX(CUT_LIST!$D$6:$D$1000,$F188)),
    N(INDEX(CUT_LIST!$D$6:$D$1000,$F188))-
    MIN(
      N(INDEX(CUT_LIST!$D$6:$D$1000,$F188)),
      N(INDEX(CUT_LIST!$G$6:$G$1000,$F188))
    )
  )
)</f>
        <v>0</v>
      </c>
      <c r="F188" cm="1">
        <f t="array" ref="F18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ROWS($F$7:F188)
  ),
"")</f>
        <v>182</v>
      </c>
    </row>
    <row r="189" spans="1:6">
      <c r="A189" cm="1">
        <f t="array" ref="A189">IF($F189="","",INDEX(CUT_LIST!$A$6:$A$1000,$F189))</f>
        <v>0</v>
      </c>
      <c r="B189" cm="1">
        <f t="array" ref="B189">IF($F189="","",INDEX(CUT_LIST!$B$6:$B$1000,$F189))</f>
        <v>0</v>
      </c>
      <c r="C189" cm="1">
        <f t="array" ref="C189">IF($F189="","",INDEX(CUT_LIST!$C$6:$C$1000,$F189))</f>
        <v>0</v>
      </c>
      <c r="D189" cm="1">
        <f t="array" ref="D189">IF($F189="","",
  IF(
    TRIM(UPPER(INDEX(CUT_LIST!$F$6:$F$1000,$F189)))="NO",
    N(INDEX(CUT_LIST!$D$6:$D$1000,$F189)),
    N(INDEX(CUT_LIST!$D$6:$D$1000,$F189))-
    MIN(
      N(INDEX(CUT_LIST!$D$6:$D$1000,$F189)),
      N(INDEX(CUT_LIST!$G$6:$G$1000,$F189))
    )
  )
)</f>
        <v>0</v>
      </c>
      <c r="F189" cm="1">
        <f t="array" ref="F18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ROWS($F$7:F189)
  ),
"")</f>
        <v>183</v>
      </c>
    </row>
    <row r="190" spans="1:6">
      <c r="A190" cm="1">
        <f t="array" ref="A190">IF($F190="","",INDEX(CUT_LIST!$A$6:$A$1000,$F190))</f>
        <v>0</v>
      </c>
      <c r="B190" cm="1">
        <f t="array" ref="B190">IF($F190="","",INDEX(CUT_LIST!$B$6:$B$1000,$F190))</f>
        <v>0</v>
      </c>
      <c r="C190" cm="1">
        <f t="array" ref="C190">IF($F190="","",INDEX(CUT_LIST!$C$6:$C$1000,$F190))</f>
        <v>0</v>
      </c>
      <c r="D190" cm="1">
        <f t="array" ref="D190">IF($F190="","",
  IF(
    TRIM(UPPER(INDEX(CUT_LIST!$F$6:$F$1000,$F190)))="NO",
    N(INDEX(CUT_LIST!$D$6:$D$1000,$F190)),
    N(INDEX(CUT_LIST!$D$6:$D$1000,$F190))-
    MIN(
      N(INDEX(CUT_LIST!$D$6:$D$1000,$F190)),
      N(INDEX(CUT_LIST!$G$6:$G$1000,$F190))
    )
  )
)</f>
        <v>0</v>
      </c>
      <c r="F190" cm="1">
        <f t="array" ref="F19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ROWS($F$7:F190)
  ),
"")</f>
        <v>184</v>
      </c>
    </row>
    <row r="191" spans="1:6">
      <c r="A191" cm="1">
        <f t="array" ref="A191">IF($F191="","",INDEX(CUT_LIST!$A$6:$A$1000,$F191))</f>
        <v>0</v>
      </c>
      <c r="B191" cm="1">
        <f t="array" ref="B191">IF($F191="","",INDEX(CUT_LIST!$B$6:$B$1000,$F191))</f>
        <v>0</v>
      </c>
      <c r="C191" cm="1">
        <f t="array" ref="C191">IF($F191="","",INDEX(CUT_LIST!$C$6:$C$1000,$F191))</f>
        <v>0</v>
      </c>
      <c r="D191" cm="1">
        <f t="array" ref="D191">IF($F191="","",
  IF(
    TRIM(UPPER(INDEX(CUT_LIST!$F$6:$F$1000,$F191)))="NO",
    N(INDEX(CUT_LIST!$D$6:$D$1000,$F191)),
    N(INDEX(CUT_LIST!$D$6:$D$1000,$F191))-
    MIN(
      N(INDEX(CUT_LIST!$D$6:$D$1000,$F191)),
      N(INDEX(CUT_LIST!$G$6:$G$1000,$F191))
    )
  )
)</f>
        <v>0</v>
      </c>
      <c r="F191" cm="1">
        <f t="array" ref="F19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ROWS($F$7:F191)
  ),
"")</f>
        <v>185</v>
      </c>
    </row>
    <row r="192" spans="1:6">
      <c r="A192" cm="1">
        <f t="array" ref="A192">IF($F192="","",INDEX(CUT_LIST!$A$6:$A$1000,$F192))</f>
        <v>0</v>
      </c>
      <c r="B192" cm="1">
        <f t="array" ref="B192">IF($F192="","",INDEX(CUT_LIST!$B$6:$B$1000,$F192))</f>
        <v>0</v>
      </c>
      <c r="C192" cm="1">
        <f t="array" ref="C192">IF($F192="","",INDEX(CUT_LIST!$C$6:$C$1000,$F192))</f>
        <v>0</v>
      </c>
      <c r="D192" cm="1">
        <f t="array" ref="D192">IF($F192="","",
  IF(
    TRIM(UPPER(INDEX(CUT_LIST!$F$6:$F$1000,$F192)))="NO",
    N(INDEX(CUT_LIST!$D$6:$D$1000,$F192)),
    N(INDEX(CUT_LIST!$D$6:$D$1000,$F192))-
    MIN(
      N(INDEX(CUT_LIST!$D$6:$D$1000,$F192)),
      N(INDEX(CUT_LIST!$G$6:$G$1000,$F192))
    )
  )
)</f>
        <v>0</v>
      </c>
      <c r="F192" cm="1">
        <f t="array" ref="F19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ROWS($F$7:F192)
  ),
"")</f>
        <v>186</v>
      </c>
    </row>
    <row r="193" spans="1:6">
      <c r="A193" cm="1">
        <f t="array" ref="A193">IF($F193="","",INDEX(CUT_LIST!$A$6:$A$1000,$F193))</f>
        <v>0</v>
      </c>
      <c r="B193" cm="1">
        <f t="array" ref="B193">IF($F193="","",INDEX(CUT_LIST!$B$6:$B$1000,$F193))</f>
        <v>0</v>
      </c>
      <c r="C193" cm="1">
        <f t="array" ref="C193">IF($F193="","",INDEX(CUT_LIST!$C$6:$C$1000,$F193))</f>
        <v>0</v>
      </c>
      <c r="D193" cm="1">
        <f t="array" ref="D193">IF($F193="","",
  IF(
    TRIM(UPPER(INDEX(CUT_LIST!$F$6:$F$1000,$F193)))="NO",
    N(INDEX(CUT_LIST!$D$6:$D$1000,$F193)),
    N(INDEX(CUT_LIST!$D$6:$D$1000,$F193))-
    MIN(
      N(INDEX(CUT_LIST!$D$6:$D$1000,$F193)),
      N(INDEX(CUT_LIST!$G$6:$G$1000,$F193))
    )
  )
)</f>
        <v>0</v>
      </c>
      <c r="F193" cm="1">
        <f t="array" ref="F19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ROWS($F$7:F193)
  ),
"")</f>
        <v>187</v>
      </c>
    </row>
    <row r="194" spans="1:6">
      <c r="A194" cm="1">
        <f t="array" ref="A194">IF($F194="","",INDEX(CUT_LIST!$A$6:$A$1000,$F194))</f>
        <v>0</v>
      </c>
      <c r="B194" cm="1">
        <f t="array" ref="B194">IF($F194="","",INDEX(CUT_LIST!$B$6:$B$1000,$F194))</f>
        <v>0</v>
      </c>
      <c r="C194" cm="1">
        <f t="array" ref="C194">IF($F194="","",INDEX(CUT_LIST!$C$6:$C$1000,$F194))</f>
        <v>0</v>
      </c>
      <c r="D194" cm="1">
        <f t="array" ref="D194">IF($F194="","",
  IF(
    TRIM(UPPER(INDEX(CUT_LIST!$F$6:$F$1000,$F194)))="NO",
    N(INDEX(CUT_LIST!$D$6:$D$1000,$F194)),
    N(INDEX(CUT_LIST!$D$6:$D$1000,$F194))-
    MIN(
      N(INDEX(CUT_LIST!$D$6:$D$1000,$F194)),
      N(INDEX(CUT_LIST!$G$6:$G$1000,$F194))
    )
  )
)</f>
        <v>0</v>
      </c>
      <c r="F194" cm="1">
        <f t="array" ref="F19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ROWS($F$7:F194)
  ),
"")</f>
        <v>188</v>
      </c>
    </row>
    <row r="195" spans="1:6">
      <c r="A195" cm="1">
        <f t="array" ref="A195">IF($F195="","",INDEX(CUT_LIST!$A$6:$A$1000,$F195))</f>
        <v>0</v>
      </c>
      <c r="B195" cm="1">
        <f t="array" ref="B195">IF($F195="","",INDEX(CUT_LIST!$B$6:$B$1000,$F195))</f>
        <v>0</v>
      </c>
      <c r="C195" cm="1">
        <f t="array" ref="C195">IF($F195="","",INDEX(CUT_LIST!$C$6:$C$1000,$F195))</f>
        <v>0</v>
      </c>
      <c r="D195" cm="1">
        <f t="array" ref="D195">IF($F195="","",
  IF(
    TRIM(UPPER(INDEX(CUT_LIST!$F$6:$F$1000,$F195)))="NO",
    N(INDEX(CUT_LIST!$D$6:$D$1000,$F195)),
    N(INDEX(CUT_LIST!$D$6:$D$1000,$F195))-
    MIN(
      N(INDEX(CUT_LIST!$D$6:$D$1000,$F195)),
      N(INDEX(CUT_LIST!$G$6:$G$1000,$F195))
    )
  )
)</f>
        <v>0</v>
      </c>
      <c r="F195" cm="1">
        <f t="array" ref="F19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ROWS($F$7:F195)
  ),
"")</f>
        <v>189</v>
      </c>
    </row>
    <row r="196" spans="1:6">
      <c r="A196" cm="1">
        <f t="array" ref="A196">IF($F196="","",INDEX(CUT_LIST!$A$6:$A$1000,$F196))</f>
        <v>0</v>
      </c>
      <c r="B196" cm="1">
        <f t="array" ref="B196">IF($F196="","",INDEX(CUT_LIST!$B$6:$B$1000,$F196))</f>
        <v>0</v>
      </c>
      <c r="C196" cm="1">
        <f t="array" ref="C196">IF($F196="","",INDEX(CUT_LIST!$C$6:$C$1000,$F196))</f>
        <v>0</v>
      </c>
      <c r="D196" cm="1">
        <f t="array" ref="D196">IF($F196="","",
  IF(
    TRIM(UPPER(INDEX(CUT_LIST!$F$6:$F$1000,$F196)))="NO",
    N(INDEX(CUT_LIST!$D$6:$D$1000,$F196)),
    N(INDEX(CUT_LIST!$D$6:$D$1000,$F196))-
    MIN(
      N(INDEX(CUT_LIST!$D$6:$D$1000,$F196)),
      N(INDEX(CUT_LIST!$G$6:$G$1000,$F196))
    )
  )
)</f>
        <v>0</v>
      </c>
      <c r="F196" cm="1">
        <f t="array" ref="F19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ROWS($F$7:F196)
  ),
"")</f>
        <v>190</v>
      </c>
    </row>
    <row r="197" spans="1:6">
      <c r="A197" cm="1">
        <f t="array" ref="A197">IF($F197="","",INDEX(CUT_LIST!$A$6:$A$1000,$F197))</f>
        <v>0</v>
      </c>
      <c r="B197" cm="1">
        <f t="array" ref="B197">IF($F197="","",INDEX(CUT_LIST!$B$6:$B$1000,$F197))</f>
        <v>0</v>
      </c>
      <c r="C197" cm="1">
        <f t="array" ref="C197">IF($F197="","",INDEX(CUT_LIST!$C$6:$C$1000,$F197))</f>
        <v>0</v>
      </c>
      <c r="D197" cm="1">
        <f t="array" ref="D197">IF($F197="","",
  IF(
    TRIM(UPPER(INDEX(CUT_LIST!$F$6:$F$1000,$F197)))="NO",
    N(INDEX(CUT_LIST!$D$6:$D$1000,$F197)),
    N(INDEX(CUT_LIST!$D$6:$D$1000,$F197))-
    MIN(
      N(INDEX(CUT_LIST!$D$6:$D$1000,$F197)),
      N(INDEX(CUT_LIST!$G$6:$G$1000,$F197))
    )
  )
)</f>
        <v>0</v>
      </c>
      <c r="F197" cm="1">
        <f t="array" ref="F19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ROWS($F$7:F197)
  ),
"")</f>
        <v>191</v>
      </c>
    </row>
    <row r="198" spans="1:6">
      <c r="A198" cm="1">
        <f t="array" ref="A198">IF($F198="","",INDEX(CUT_LIST!$A$6:$A$1000,$F198))</f>
        <v>0</v>
      </c>
      <c r="B198" cm="1">
        <f t="array" ref="B198">IF($F198="","",INDEX(CUT_LIST!$B$6:$B$1000,$F198))</f>
        <v>0</v>
      </c>
      <c r="C198" cm="1">
        <f t="array" ref="C198">IF($F198="","",INDEX(CUT_LIST!$C$6:$C$1000,$F198))</f>
        <v>0</v>
      </c>
      <c r="D198" cm="1">
        <f t="array" ref="D198">IF($F198="","",
  IF(
    TRIM(UPPER(INDEX(CUT_LIST!$F$6:$F$1000,$F198)))="NO",
    N(INDEX(CUT_LIST!$D$6:$D$1000,$F198)),
    N(INDEX(CUT_LIST!$D$6:$D$1000,$F198))-
    MIN(
      N(INDEX(CUT_LIST!$D$6:$D$1000,$F198)),
      N(INDEX(CUT_LIST!$G$6:$G$1000,$F198))
    )
  )
)</f>
        <v>0</v>
      </c>
      <c r="F198" cm="1">
        <f t="array" ref="F19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ROWS($F$7:F198)
  ),
"")</f>
        <v>192</v>
      </c>
    </row>
    <row r="199" spans="1:6">
      <c r="A199" cm="1">
        <f t="array" ref="A199">IF($F199="","",INDEX(CUT_LIST!$A$6:$A$1000,$F199))</f>
        <v>0</v>
      </c>
      <c r="B199" cm="1">
        <f t="array" ref="B199">IF($F199="","",INDEX(CUT_LIST!$B$6:$B$1000,$F199))</f>
        <v>0</v>
      </c>
      <c r="C199" cm="1">
        <f t="array" ref="C199">IF($F199="","",INDEX(CUT_LIST!$C$6:$C$1000,$F199))</f>
        <v>0</v>
      </c>
      <c r="D199" cm="1">
        <f t="array" ref="D199">IF($F199="","",
  IF(
    TRIM(UPPER(INDEX(CUT_LIST!$F$6:$F$1000,$F199)))="NO",
    N(INDEX(CUT_LIST!$D$6:$D$1000,$F199)),
    N(INDEX(CUT_LIST!$D$6:$D$1000,$F199))-
    MIN(
      N(INDEX(CUT_LIST!$D$6:$D$1000,$F199)),
      N(INDEX(CUT_LIST!$G$6:$G$1000,$F199))
    )
  )
)</f>
        <v>0</v>
      </c>
      <c r="F199" cm="1">
        <f t="array" ref="F19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ROWS($F$7:F199)
  ),
"")</f>
        <v>193</v>
      </c>
    </row>
    <row r="200" spans="1:6">
      <c r="A200" cm="1">
        <f t="array" ref="A200">IF($F200="","",INDEX(CUT_LIST!$A$6:$A$1000,$F200))</f>
        <v>0</v>
      </c>
      <c r="B200" cm="1">
        <f t="array" ref="B200">IF($F200="","",INDEX(CUT_LIST!$B$6:$B$1000,$F200))</f>
        <v>0</v>
      </c>
      <c r="C200" cm="1">
        <f t="array" ref="C200">IF($F200="","",INDEX(CUT_LIST!$C$6:$C$1000,$F200))</f>
        <v>0</v>
      </c>
      <c r="D200" cm="1">
        <f t="array" ref="D200">IF($F200="","",
  IF(
    TRIM(UPPER(INDEX(CUT_LIST!$F$6:$F$1000,$F200)))="NO",
    N(INDEX(CUT_LIST!$D$6:$D$1000,$F200)),
    N(INDEX(CUT_LIST!$D$6:$D$1000,$F200))-
    MIN(
      N(INDEX(CUT_LIST!$D$6:$D$1000,$F200)),
      N(INDEX(CUT_LIST!$G$6:$G$1000,$F200))
    )
  )
)</f>
        <v>0</v>
      </c>
      <c r="F200" cm="1">
        <f t="array" ref="F20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ROWS($F$7:F200)
  ),
"")</f>
        <v>194</v>
      </c>
    </row>
    <row r="201" spans="1:6">
      <c r="A201" cm="1">
        <f t="array" ref="A201">IF($F201="","",INDEX(CUT_LIST!$A$6:$A$1000,$F201))</f>
        <v>0</v>
      </c>
      <c r="B201" cm="1">
        <f t="array" ref="B201">IF($F201="","",INDEX(CUT_LIST!$B$6:$B$1000,$F201))</f>
        <v>0</v>
      </c>
      <c r="C201" cm="1">
        <f t="array" ref="C201">IF($F201="","",INDEX(CUT_LIST!$C$6:$C$1000,$F201))</f>
        <v>0</v>
      </c>
      <c r="D201" cm="1">
        <f t="array" ref="D201">IF($F201="","",
  IF(
    TRIM(UPPER(INDEX(CUT_LIST!$F$6:$F$1000,$F201)))="NO",
    N(INDEX(CUT_LIST!$D$6:$D$1000,$F201)),
    N(INDEX(CUT_LIST!$D$6:$D$1000,$F201))-
    MIN(
      N(INDEX(CUT_LIST!$D$6:$D$1000,$F201)),
      N(INDEX(CUT_LIST!$G$6:$G$1000,$F201))
    )
  )
)</f>
        <v>0</v>
      </c>
      <c r="F201" cm="1">
        <f t="array" ref="F20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ROWS($F$7:F201)
  ),
"")</f>
        <v>195</v>
      </c>
    </row>
    <row r="202" spans="1:6">
      <c r="A202" cm="1">
        <f t="array" ref="A202">IF($F202="","",INDEX(CUT_LIST!$A$6:$A$1000,$F202))</f>
        <v>0</v>
      </c>
      <c r="B202" cm="1">
        <f t="array" ref="B202">IF($F202="","",INDEX(CUT_LIST!$B$6:$B$1000,$F202))</f>
        <v>0</v>
      </c>
      <c r="C202" cm="1">
        <f t="array" ref="C202">IF($F202="","",INDEX(CUT_LIST!$C$6:$C$1000,$F202))</f>
        <v>0</v>
      </c>
      <c r="D202" cm="1">
        <f t="array" ref="D202">IF($F202="","",
  IF(
    TRIM(UPPER(INDEX(CUT_LIST!$F$6:$F$1000,$F202)))="NO",
    N(INDEX(CUT_LIST!$D$6:$D$1000,$F202)),
    N(INDEX(CUT_LIST!$D$6:$D$1000,$F202))-
    MIN(
      N(INDEX(CUT_LIST!$D$6:$D$1000,$F202)),
      N(INDEX(CUT_LIST!$G$6:$G$1000,$F202))
    )
  )
)</f>
        <v>0</v>
      </c>
      <c r="F202" cm="1">
        <f t="array" ref="F20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ROWS($F$7:F202)
  ),
"")</f>
        <v>196</v>
      </c>
    </row>
    <row r="203" spans="1:6">
      <c r="A203" cm="1">
        <f t="array" ref="A203">IF($F203="","",INDEX(CUT_LIST!$A$6:$A$1000,$F203))</f>
        <v>0</v>
      </c>
      <c r="B203" cm="1">
        <f t="array" ref="B203">IF($F203="","",INDEX(CUT_LIST!$B$6:$B$1000,$F203))</f>
        <v>0</v>
      </c>
      <c r="C203" cm="1">
        <f t="array" ref="C203">IF($F203="","",INDEX(CUT_LIST!$C$6:$C$1000,$F203))</f>
        <v>0</v>
      </c>
      <c r="D203" cm="1">
        <f t="array" ref="D203">IF($F203="","",
  IF(
    TRIM(UPPER(INDEX(CUT_LIST!$F$6:$F$1000,$F203)))="NO",
    N(INDEX(CUT_LIST!$D$6:$D$1000,$F203)),
    N(INDEX(CUT_LIST!$D$6:$D$1000,$F203))-
    MIN(
      N(INDEX(CUT_LIST!$D$6:$D$1000,$F203)),
      N(INDEX(CUT_LIST!$G$6:$G$1000,$F203))
    )
  )
)</f>
        <v>0</v>
      </c>
      <c r="F203" cm="1">
        <f t="array" ref="F20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ROWS($F$7:F203)
  ),
"")</f>
        <v>197</v>
      </c>
    </row>
    <row r="204" spans="1:6">
      <c r="A204" cm="1">
        <f t="array" ref="A204">IF($F204="","",INDEX(CUT_LIST!$A$6:$A$1000,$F204))</f>
        <v>0</v>
      </c>
      <c r="B204" cm="1">
        <f t="array" ref="B204">IF($F204="","",INDEX(CUT_LIST!$B$6:$B$1000,$F204))</f>
        <v>0</v>
      </c>
      <c r="C204" cm="1">
        <f t="array" ref="C204">IF($F204="","",INDEX(CUT_LIST!$C$6:$C$1000,$F204))</f>
        <v>0</v>
      </c>
      <c r="D204" cm="1">
        <f t="array" ref="D204">IF($F204="","",
  IF(
    TRIM(UPPER(INDEX(CUT_LIST!$F$6:$F$1000,$F204)))="NO",
    N(INDEX(CUT_LIST!$D$6:$D$1000,$F204)),
    N(INDEX(CUT_LIST!$D$6:$D$1000,$F204))-
    MIN(
      N(INDEX(CUT_LIST!$D$6:$D$1000,$F204)),
      N(INDEX(CUT_LIST!$G$6:$G$1000,$F204))
    )
  )
)</f>
        <v>0</v>
      </c>
      <c r="F204" cm="1">
        <f t="array" ref="F20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ROWS($F$7:F204)
  ),
"")</f>
        <v>198</v>
      </c>
    </row>
    <row r="205" spans="1:6">
      <c r="A205" cm="1">
        <f t="array" ref="A205">IF($F205="","",INDEX(CUT_LIST!$A$6:$A$1000,$F205))</f>
        <v>0</v>
      </c>
      <c r="B205" cm="1">
        <f t="array" ref="B205">IF($F205="","",INDEX(CUT_LIST!$B$6:$B$1000,$F205))</f>
        <v>0</v>
      </c>
      <c r="C205" cm="1">
        <f t="array" ref="C205">IF($F205="","",INDEX(CUT_LIST!$C$6:$C$1000,$F205))</f>
        <v>0</v>
      </c>
      <c r="D205" cm="1">
        <f t="array" ref="D205">IF($F205="","",
  IF(
    TRIM(UPPER(INDEX(CUT_LIST!$F$6:$F$1000,$F205)))="NO",
    N(INDEX(CUT_LIST!$D$6:$D$1000,$F205)),
    N(INDEX(CUT_LIST!$D$6:$D$1000,$F205))-
    MIN(
      N(INDEX(CUT_LIST!$D$6:$D$1000,$F205)),
      N(INDEX(CUT_LIST!$G$6:$G$1000,$F205))
    )
  )
)</f>
        <v>0</v>
      </c>
      <c r="F205" cm="1">
        <f t="array" ref="F20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ROWS($F$7:F205)
  ),
"")</f>
        <v>199</v>
      </c>
    </row>
    <row r="206" spans="1:6">
      <c r="A206" cm="1">
        <f t="array" ref="A206">IF($F206="","",INDEX(CUT_LIST!$A$6:$A$1000,$F206))</f>
        <v>0</v>
      </c>
      <c r="B206" cm="1">
        <f t="array" ref="B206">IF($F206="","",INDEX(CUT_LIST!$B$6:$B$1000,$F206))</f>
        <v>0</v>
      </c>
      <c r="C206" cm="1">
        <f t="array" ref="C206">IF($F206="","",INDEX(CUT_LIST!$C$6:$C$1000,$F206))</f>
        <v>0</v>
      </c>
      <c r="D206" cm="1">
        <f t="array" ref="D206">IF($F206="","",
  IF(
    TRIM(UPPER(INDEX(CUT_LIST!$F$6:$F$1000,$F206)))="NO",
    N(INDEX(CUT_LIST!$D$6:$D$1000,$F206)),
    N(INDEX(CUT_LIST!$D$6:$D$1000,$F206))-
    MIN(
      N(INDEX(CUT_LIST!$D$6:$D$1000,$F206)),
      N(INDEX(CUT_LIST!$G$6:$G$1000,$F206))
    )
  )
)</f>
        <v>0</v>
      </c>
      <c r="F206" cm="1">
        <f t="array" ref="F20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ROWS($F$7:F206)
  ),
"")</f>
        <v>200</v>
      </c>
    </row>
    <row r="207" spans="1:6">
      <c r="A207" cm="1">
        <f t="array" ref="A207">IF($F207="","",INDEX(CUT_LIST!$A$6:$A$1000,$F207))</f>
        <v>0</v>
      </c>
      <c r="B207" cm="1">
        <f t="array" ref="B207">IF($F207="","",INDEX(CUT_LIST!$B$6:$B$1000,$F207))</f>
        <v>0</v>
      </c>
      <c r="C207" cm="1">
        <f t="array" ref="C207">IF($F207="","",INDEX(CUT_LIST!$C$6:$C$1000,$F207))</f>
        <v>0</v>
      </c>
      <c r="D207" cm="1">
        <f t="array" ref="D207">IF($F207="","",
  IF(
    TRIM(UPPER(INDEX(CUT_LIST!$F$6:$F$1000,$F207)))="NO",
    N(INDEX(CUT_LIST!$D$6:$D$1000,$F207)),
    N(INDEX(CUT_LIST!$D$6:$D$1000,$F207))-
    MIN(
      N(INDEX(CUT_LIST!$D$6:$D$1000,$F207)),
      N(INDEX(CUT_LIST!$G$6:$G$1000,$F207))
    )
  )
)</f>
        <v>0</v>
      </c>
      <c r="F207" cm="1">
        <f t="array" ref="F20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ROWS($F$7:F207)
  ),
"")</f>
        <v>201</v>
      </c>
    </row>
    <row r="208" spans="1:6">
      <c r="A208" cm="1">
        <f t="array" ref="A208">IF($F208="","",INDEX(CUT_LIST!$A$6:$A$1000,$F208))</f>
        <v>0</v>
      </c>
      <c r="B208" cm="1">
        <f t="array" ref="B208">IF($F208="","",INDEX(CUT_LIST!$B$6:$B$1000,$F208))</f>
        <v>0</v>
      </c>
      <c r="C208" cm="1">
        <f t="array" ref="C208">IF($F208="","",INDEX(CUT_LIST!$C$6:$C$1000,$F208))</f>
        <v>0</v>
      </c>
      <c r="D208" cm="1">
        <f t="array" ref="D208">IF($F208="","",
  IF(
    TRIM(UPPER(INDEX(CUT_LIST!$F$6:$F$1000,$F208)))="NO",
    N(INDEX(CUT_LIST!$D$6:$D$1000,$F208)),
    N(INDEX(CUT_LIST!$D$6:$D$1000,$F208))-
    MIN(
      N(INDEX(CUT_LIST!$D$6:$D$1000,$F208)),
      N(INDEX(CUT_LIST!$G$6:$G$1000,$F208))
    )
  )
)</f>
        <v>0</v>
      </c>
      <c r="F208" cm="1">
        <f t="array" ref="F20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ROWS($F$7:F208)
  ),
"")</f>
        <v>202</v>
      </c>
    </row>
    <row r="209" spans="1:6">
      <c r="A209" cm="1">
        <f t="array" ref="A209">IF($F209="","",INDEX(CUT_LIST!$A$6:$A$1000,$F209))</f>
        <v>0</v>
      </c>
      <c r="B209" cm="1">
        <f t="array" ref="B209">IF($F209="","",INDEX(CUT_LIST!$B$6:$B$1000,$F209))</f>
        <v>0</v>
      </c>
      <c r="C209" cm="1">
        <f t="array" ref="C209">IF($F209="","",INDEX(CUT_LIST!$C$6:$C$1000,$F209))</f>
        <v>0</v>
      </c>
      <c r="D209" cm="1">
        <f t="array" ref="D209">IF($F209="","",
  IF(
    TRIM(UPPER(INDEX(CUT_LIST!$F$6:$F$1000,$F209)))="NO",
    N(INDEX(CUT_LIST!$D$6:$D$1000,$F209)),
    N(INDEX(CUT_LIST!$D$6:$D$1000,$F209))-
    MIN(
      N(INDEX(CUT_LIST!$D$6:$D$1000,$F209)),
      N(INDEX(CUT_LIST!$G$6:$G$1000,$F209))
    )
  )
)</f>
        <v>0</v>
      </c>
      <c r="F209" cm="1">
        <f t="array" ref="F20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ROWS($F$7:F209)
  ),
"")</f>
        <v>203</v>
      </c>
    </row>
    <row r="210" spans="1:6">
      <c r="A210" cm="1">
        <f t="array" ref="A210">IF($F210="","",INDEX(CUT_LIST!$A$6:$A$1000,$F210))</f>
        <v>0</v>
      </c>
      <c r="B210" cm="1">
        <f t="array" ref="B210">IF($F210="","",INDEX(CUT_LIST!$B$6:$B$1000,$F210))</f>
        <v>0</v>
      </c>
      <c r="C210" cm="1">
        <f t="array" ref="C210">IF($F210="","",INDEX(CUT_LIST!$C$6:$C$1000,$F210))</f>
        <v>0</v>
      </c>
      <c r="D210" cm="1">
        <f t="array" ref="D210">IF($F210="","",
  IF(
    TRIM(UPPER(INDEX(CUT_LIST!$F$6:$F$1000,$F210)))="NO",
    N(INDEX(CUT_LIST!$D$6:$D$1000,$F210)),
    N(INDEX(CUT_LIST!$D$6:$D$1000,$F210))-
    MIN(
      N(INDEX(CUT_LIST!$D$6:$D$1000,$F210)),
      N(INDEX(CUT_LIST!$G$6:$G$1000,$F210))
    )
  )
)</f>
        <v>0</v>
      </c>
      <c r="F210" cm="1">
        <f t="array" ref="F21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ROWS($F$7:F210)
  ),
"")</f>
        <v>204</v>
      </c>
    </row>
    <row r="211" spans="1:6">
      <c r="A211" cm="1">
        <f t="array" ref="A211">IF($F211="","",INDEX(CUT_LIST!$A$6:$A$1000,$F211))</f>
        <v>0</v>
      </c>
      <c r="B211" cm="1">
        <f t="array" ref="B211">IF($F211="","",INDEX(CUT_LIST!$B$6:$B$1000,$F211))</f>
        <v>0</v>
      </c>
      <c r="C211" cm="1">
        <f t="array" ref="C211">IF($F211="","",INDEX(CUT_LIST!$C$6:$C$1000,$F211))</f>
        <v>0</v>
      </c>
      <c r="D211" cm="1">
        <f t="array" ref="D211">IF($F211="","",
  IF(
    TRIM(UPPER(INDEX(CUT_LIST!$F$6:$F$1000,$F211)))="NO",
    N(INDEX(CUT_LIST!$D$6:$D$1000,$F211)),
    N(INDEX(CUT_LIST!$D$6:$D$1000,$F211))-
    MIN(
      N(INDEX(CUT_LIST!$D$6:$D$1000,$F211)),
      N(INDEX(CUT_LIST!$G$6:$G$1000,$F211))
    )
  )
)</f>
        <v>0</v>
      </c>
      <c r="F211" cm="1">
        <f t="array" ref="F21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ROWS($F$7:F211)
  ),
"")</f>
        <v>205</v>
      </c>
    </row>
    <row r="212" spans="1:6">
      <c r="A212" cm="1">
        <f t="array" ref="A212">IF($F212="","",INDEX(CUT_LIST!$A$6:$A$1000,$F212))</f>
        <v>0</v>
      </c>
      <c r="B212" cm="1">
        <f t="array" ref="B212">IF($F212="","",INDEX(CUT_LIST!$B$6:$B$1000,$F212))</f>
        <v>0</v>
      </c>
      <c r="C212" cm="1">
        <f t="array" ref="C212">IF($F212="","",INDEX(CUT_LIST!$C$6:$C$1000,$F212))</f>
        <v>0</v>
      </c>
      <c r="D212" cm="1">
        <f t="array" ref="D212">IF($F212="","",
  IF(
    TRIM(UPPER(INDEX(CUT_LIST!$F$6:$F$1000,$F212)))="NO",
    N(INDEX(CUT_LIST!$D$6:$D$1000,$F212)),
    N(INDEX(CUT_LIST!$D$6:$D$1000,$F212))-
    MIN(
      N(INDEX(CUT_LIST!$D$6:$D$1000,$F212)),
      N(INDEX(CUT_LIST!$G$6:$G$1000,$F212))
    )
  )
)</f>
        <v>0</v>
      </c>
      <c r="F212" cm="1">
        <f t="array" ref="F21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ROWS($F$7:F212)
  ),
"")</f>
        <v>206</v>
      </c>
    </row>
    <row r="213" spans="1:6">
      <c r="A213" cm="1">
        <f t="array" ref="A213">IF($F213="","",INDEX(CUT_LIST!$A$6:$A$1000,$F213))</f>
        <v>0</v>
      </c>
      <c r="B213" cm="1">
        <f t="array" ref="B213">IF($F213="","",INDEX(CUT_LIST!$B$6:$B$1000,$F213))</f>
        <v>0</v>
      </c>
      <c r="C213" cm="1">
        <f t="array" ref="C213">IF($F213="","",INDEX(CUT_LIST!$C$6:$C$1000,$F213))</f>
        <v>0</v>
      </c>
      <c r="D213" cm="1">
        <f t="array" ref="D213">IF($F213="","",
  IF(
    TRIM(UPPER(INDEX(CUT_LIST!$F$6:$F$1000,$F213)))="NO",
    N(INDEX(CUT_LIST!$D$6:$D$1000,$F213)),
    N(INDEX(CUT_LIST!$D$6:$D$1000,$F213))-
    MIN(
      N(INDEX(CUT_LIST!$D$6:$D$1000,$F213)),
      N(INDEX(CUT_LIST!$G$6:$G$1000,$F213))
    )
  )
)</f>
        <v>0</v>
      </c>
      <c r="F213" cm="1">
        <f t="array" ref="F21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ROWS($F$7:F213)
  ),
"")</f>
        <v>207</v>
      </c>
    </row>
    <row r="214" spans="1:6">
      <c r="A214" cm="1">
        <f t="array" ref="A214">IF($F214="","",INDEX(CUT_LIST!$A$6:$A$1000,$F214))</f>
        <v>0</v>
      </c>
      <c r="B214" cm="1">
        <f t="array" ref="B214">IF($F214="","",INDEX(CUT_LIST!$B$6:$B$1000,$F214))</f>
        <v>0</v>
      </c>
      <c r="C214" cm="1">
        <f t="array" ref="C214">IF($F214="","",INDEX(CUT_LIST!$C$6:$C$1000,$F214))</f>
        <v>0</v>
      </c>
      <c r="D214" cm="1">
        <f t="array" ref="D214">IF($F214="","",
  IF(
    TRIM(UPPER(INDEX(CUT_LIST!$F$6:$F$1000,$F214)))="NO",
    N(INDEX(CUT_LIST!$D$6:$D$1000,$F214)),
    N(INDEX(CUT_LIST!$D$6:$D$1000,$F214))-
    MIN(
      N(INDEX(CUT_LIST!$D$6:$D$1000,$F214)),
      N(INDEX(CUT_LIST!$G$6:$G$1000,$F214))
    )
  )
)</f>
        <v>0</v>
      </c>
      <c r="F214" cm="1">
        <f t="array" ref="F21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ROWS($F$7:F214)
  ),
"")</f>
        <v>208</v>
      </c>
    </row>
    <row r="215" spans="1:6">
      <c r="A215" cm="1">
        <f t="array" ref="A215">IF($F215="","",INDEX(CUT_LIST!$A$6:$A$1000,$F215))</f>
        <v>0</v>
      </c>
      <c r="B215" cm="1">
        <f t="array" ref="B215">IF($F215="","",INDEX(CUT_LIST!$B$6:$B$1000,$F215))</f>
        <v>0</v>
      </c>
      <c r="C215" cm="1">
        <f t="array" ref="C215">IF($F215="","",INDEX(CUT_LIST!$C$6:$C$1000,$F215))</f>
        <v>0</v>
      </c>
      <c r="D215" cm="1">
        <f t="array" ref="D215">IF($F215="","",
  IF(
    TRIM(UPPER(INDEX(CUT_LIST!$F$6:$F$1000,$F215)))="NO",
    N(INDEX(CUT_LIST!$D$6:$D$1000,$F215)),
    N(INDEX(CUT_LIST!$D$6:$D$1000,$F215))-
    MIN(
      N(INDEX(CUT_LIST!$D$6:$D$1000,$F215)),
      N(INDEX(CUT_LIST!$G$6:$G$1000,$F215))
    )
  )
)</f>
        <v>0</v>
      </c>
      <c r="F215" cm="1">
        <f t="array" ref="F21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ROWS($F$7:F215)
  ),
"")</f>
        <v>209</v>
      </c>
    </row>
    <row r="216" spans="1:6">
      <c r="A216" cm="1">
        <f t="array" ref="A216">IF($F216="","",INDEX(CUT_LIST!$A$6:$A$1000,$F216))</f>
        <v>0</v>
      </c>
      <c r="B216" cm="1">
        <f t="array" ref="B216">IF($F216="","",INDEX(CUT_LIST!$B$6:$B$1000,$F216))</f>
        <v>0</v>
      </c>
      <c r="C216" cm="1">
        <f t="array" ref="C216">IF($F216="","",INDEX(CUT_LIST!$C$6:$C$1000,$F216))</f>
        <v>0</v>
      </c>
      <c r="D216" cm="1">
        <f t="array" ref="D216">IF($F216="","",
  IF(
    TRIM(UPPER(INDEX(CUT_LIST!$F$6:$F$1000,$F216)))="NO",
    N(INDEX(CUT_LIST!$D$6:$D$1000,$F216)),
    N(INDEX(CUT_LIST!$D$6:$D$1000,$F216))-
    MIN(
      N(INDEX(CUT_LIST!$D$6:$D$1000,$F216)),
      N(INDEX(CUT_LIST!$G$6:$G$1000,$F216))
    )
  )
)</f>
        <v>0</v>
      </c>
      <c r="F216" cm="1">
        <f t="array" ref="F21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ROWS($F$7:F216)
  ),
"")</f>
        <v>210</v>
      </c>
    </row>
    <row r="217" spans="1:6">
      <c r="A217" cm="1">
        <f t="array" ref="A217">IF($F217="","",INDEX(CUT_LIST!$A$6:$A$1000,$F217))</f>
        <v>0</v>
      </c>
      <c r="B217" cm="1">
        <f t="array" ref="B217">IF($F217="","",INDEX(CUT_LIST!$B$6:$B$1000,$F217))</f>
        <v>0</v>
      </c>
      <c r="C217" cm="1">
        <f t="array" ref="C217">IF($F217="","",INDEX(CUT_LIST!$C$6:$C$1000,$F217))</f>
        <v>0</v>
      </c>
      <c r="D217" cm="1">
        <f t="array" ref="D217">IF($F217="","",
  IF(
    TRIM(UPPER(INDEX(CUT_LIST!$F$6:$F$1000,$F217)))="NO",
    N(INDEX(CUT_LIST!$D$6:$D$1000,$F217)),
    N(INDEX(CUT_LIST!$D$6:$D$1000,$F217))-
    MIN(
      N(INDEX(CUT_LIST!$D$6:$D$1000,$F217)),
      N(INDEX(CUT_LIST!$G$6:$G$1000,$F217))
    )
  )
)</f>
        <v>0</v>
      </c>
      <c r="F217" cm="1">
        <f t="array" ref="F21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ROWS($F$7:F217)
  ),
"")</f>
        <v>211</v>
      </c>
    </row>
    <row r="218" spans="1:6">
      <c r="A218" cm="1">
        <f t="array" ref="A218">IF($F218="","",INDEX(CUT_LIST!$A$6:$A$1000,$F218))</f>
        <v>0</v>
      </c>
      <c r="B218" cm="1">
        <f t="array" ref="B218">IF($F218="","",INDEX(CUT_LIST!$B$6:$B$1000,$F218))</f>
        <v>0</v>
      </c>
      <c r="C218" cm="1">
        <f t="array" ref="C218">IF($F218="","",INDEX(CUT_LIST!$C$6:$C$1000,$F218))</f>
        <v>0</v>
      </c>
      <c r="D218" cm="1">
        <f t="array" ref="D218">IF($F218="","",
  IF(
    TRIM(UPPER(INDEX(CUT_LIST!$F$6:$F$1000,$F218)))="NO",
    N(INDEX(CUT_LIST!$D$6:$D$1000,$F218)),
    N(INDEX(CUT_LIST!$D$6:$D$1000,$F218))-
    MIN(
      N(INDEX(CUT_LIST!$D$6:$D$1000,$F218)),
      N(INDEX(CUT_LIST!$G$6:$G$1000,$F218))
    )
  )
)</f>
        <v>0</v>
      </c>
      <c r="F218" cm="1">
        <f t="array" ref="F21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ROWS($F$7:F218)
  ),
"")</f>
        <v>212</v>
      </c>
    </row>
    <row r="219" spans="1:6">
      <c r="A219" cm="1">
        <f t="array" ref="A219">IF($F219="","",INDEX(CUT_LIST!$A$6:$A$1000,$F219))</f>
        <v>0</v>
      </c>
      <c r="B219" cm="1">
        <f t="array" ref="B219">IF($F219="","",INDEX(CUT_LIST!$B$6:$B$1000,$F219))</f>
        <v>0</v>
      </c>
      <c r="C219" cm="1">
        <f t="array" ref="C219">IF($F219="","",INDEX(CUT_LIST!$C$6:$C$1000,$F219))</f>
        <v>0</v>
      </c>
      <c r="D219" cm="1">
        <f t="array" ref="D219">IF($F219="","",
  IF(
    TRIM(UPPER(INDEX(CUT_LIST!$F$6:$F$1000,$F219)))="NO",
    N(INDEX(CUT_LIST!$D$6:$D$1000,$F219)),
    N(INDEX(CUT_LIST!$D$6:$D$1000,$F219))-
    MIN(
      N(INDEX(CUT_LIST!$D$6:$D$1000,$F219)),
      N(INDEX(CUT_LIST!$G$6:$G$1000,$F219))
    )
  )
)</f>
        <v>0</v>
      </c>
      <c r="F219" cm="1">
        <f t="array" ref="F21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ROWS($F$7:F219)
  ),
"")</f>
        <v>213</v>
      </c>
    </row>
    <row r="220" spans="1:6">
      <c r="A220" cm="1">
        <f t="array" ref="A220">IF($F220="","",INDEX(CUT_LIST!$A$6:$A$1000,$F220))</f>
        <v>0</v>
      </c>
      <c r="B220" cm="1">
        <f t="array" ref="B220">IF($F220="","",INDEX(CUT_LIST!$B$6:$B$1000,$F220))</f>
        <v>0</v>
      </c>
      <c r="C220" cm="1">
        <f t="array" ref="C220">IF($F220="","",INDEX(CUT_LIST!$C$6:$C$1000,$F220))</f>
        <v>0</v>
      </c>
      <c r="D220" cm="1">
        <f t="array" ref="D220">IF($F220="","",
  IF(
    TRIM(UPPER(INDEX(CUT_LIST!$F$6:$F$1000,$F220)))="NO",
    N(INDEX(CUT_LIST!$D$6:$D$1000,$F220)),
    N(INDEX(CUT_LIST!$D$6:$D$1000,$F220))-
    MIN(
      N(INDEX(CUT_LIST!$D$6:$D$1000,$F220)),
      N(INDEX(CUT_LIST!$G$6:$G$1000,$F220))
    )
  )
)</f>
        <v>0</v>
      </c>
      <c r="F220" cm="1">
        <f t="array" ref="F22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ROWS($F$7:F220)
  ),
"")</f>
        <v>214</v>
      </c>
    </row>
    <row r="221" spans="1:6">
      <c r="A221" cm="1">
        <f t="array" ref="A221">IF($F221="","",INDEX(CUT_LIST!$A$6:$A$1000,$F221))</f>
        <v>0</v>
      </c>
      <c r="B221" cm="1">
        <f t="array" ref="B221">IF($F221="","",INDEX(CUT_LIST!$B$6:$B$1000,$F221))</f>
        <v>0</v>
      </c>
      <c r="C221" cm="1">
        <f t="array" ref="C221">IF($F221="","",INDEX(CUT_LIST!$C$6:$C$1000,$F221))</f>
        <v>0</v>
      </c>
      <c r="D221" cm="1">
        <f t="array" ref="D221">IF($F221="","",
  IF(
    TRIM(UPPER(INDEX(CUT_LIST!$F$6:$F$1000,$F221)))="NO",
    N(INDEX(CUT_LIST!$D$6:$D$1000,$F221)),
    N(INDEX(CUT_LIST!$D$6:$D$1000,$F221))-
    MIN(
      N(INDEX(CUT_LIST!$D$6:$D$1000,$F221)),
      N(INDEX(CUT_LIST!$G$6:$G$1000,$F221))
    )
  )
)</f>
        <v>0</v>
      </c>
      <c r="F221" cm="1">
        <f t="array" ref="F22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ROWS($F$7:F221)
  ),
"")</f>
        <v>215</v>
      </c>
    </row>
    <row r="222" spans="1:6">
      <c r="A222" cm="1">
        <f t="array" ref="A222">IF($F222="","",INDEX(CUT_LIST!$A$6:$A$1000,$F222))</f>
        <v>0</v>
      </c>
      <c r="B222" cm="1">
        <f t="array" ref="B222">IF($F222="","",INDEX(CUT_LIST!$B$6:$B$1000,$F222))</f>
        <v>0</v>
      </c>
      <c r="C222" cm="1">
        <f t="array" ref="C222">IF($F222="","",INDEX(CUT_LIST!$C$6:$C$1000,$F222))</f>
        <v>0</v>
      </c>
      <c r="D222" cm="1">
        <f t="array" ref="D222">IF($F222="","",
  IF(
    TRIM(UPPER(INDEX(CUT_LIST!$F$6:$F$1000,$F222)))="NO",
    N(INDEX(CUT_LIST!$D$6:$D$1000,$F222)),
    N(INDEX(CUT_LIST!$D$6:$D$1000,$F222))-
    MIN(
      N(INDEX(CUT_LIST!$D$6:$D$1000,$F222)),
      N(INDEX(CUT_LIST!$G$6:$G$1000,$F222))
    )
  )
)</f>
        <v>0</v>
      </c>
      <c r="F222" cm="1">
        <f t="array" ref="F22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ROWS($F$7:F222)
  ),
"")</f>
        <v>216</v>
      </c>
    </row>
    <row r="223" spans="1:6">
      <c r="A223" cm="1">
        <f t="array" ref="A223">IF($F223="","",INDEX(CUT_LIST!$A$6:$A$1000,$F223))</f>
        <v>0</v>
      </c>
      <c r="B223" cm="1">
        <f t="array" ref="B223">IF($F223="","",INDEX(CUT_LIST!$B$6:$B$1000,$F223))</f>
        <v>0</v>
      </c>
      <c r="C223" cm="1">
        <f t="array" ref="C223">IF($F223="","",INDEX(CUT_LIST!$C$6:$C$1000,$F223))</f>
        <v>0</v>
      </c>
      <c r="D223" cm="1">
        <f t="array" ref="D223">IF($F223="","",
  IF(
    TRIM(UPPER(INDEX(CUT_LIST!$F$6:$F$1000,$F223)))="NO",
    N(INDEX(CUT_LIST!$D$6:$D$1000,$F223)),
    N(INDEX(CUT_LIST!$D$6:$D$1000,$F223))-
    MIN(
      N(INDEX(CUT_LIST!$D$6:$D$1000,$F223)),
      N(INDEX(CUT_LIST!$G$6:$G$1000,$F223))
    )
  )
)</f>
        <v>0</v>
      </c>
      <c r="F223" cm="1">
        <f t="array" ref="F22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ROWS($F$7:F223)
  ),
"")</f>
        <v>217</v>
      </c>
    </row>
    <row r="224" spans="1:6">
      <c r="A224" cm="1">
        <f t="array" ref="A224">IF($F224="","",INDEX(CUT_LIST!$A$6:$A$1000,$F224))</f>
        <v>0</v>
      </c>
      <c r="B224" cm="1">
        <f t="array" ref="B224">IF($F224="","",INDEX(CUT_LIST!$B$6:$B$1000,$F224))</f>
        <v>0</v>
      </c>
      <c r="C224" cm="1">
        <f t="array" ref="C224">IF($F224="","",INDEX(CUT_LIST!$C$6:$C$1000,$F224))</f>
        <v>0</v>
      </c>
      <c r="D224" cm="1">
        <f t="array" ref="D224">IF($F224="","",
  IF(
    TRIM(UPPER(INDEX(CUT_LIST!$F$6:$F$1000,$F224)))="NO",
    N(INDEX(CUT_LIST!$D$6:$D$1000,$F224)),
    N(INDEX(CUT_LIST!$D$6:$D$1000,$F224))-
    MIN(
      N(INDEX(CUT_LIST!$D$6:$D$1000,$F224)),
      N(INDEX(CUT_LIST!$G$6:$G$1000,$F224))
    )
  )
)</f>
        <v>0</v>
      </c>
      <c r="F224" cm="1">
        <f t="array" ref="F22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ROWS($F$7:F224)
  ),
"")</f>
        <v>218</v>
      </c>
    </row>
    <row r="225" spans="1:6">
      <c r="A225" cm="1">
        <f t="array" ref="A225">IF($F225="","",INDEX(CUT_LIST!$A$6:$A$1000,$F225))</f>
        <v>0</v>
      </c>
      <c r="B225" cm="1">
        <f t="array" ref="B225">IF($F225="","",INDEX(CUT_LIST!$B$6:$B$1000,$F225))</f>
        <v>0</v>
      </c>
      <c r="C225" cm="1">
        <f t="array" ref="C225">IF($F225="","",INDEX(CUT_LIST!$C$6:$C$1000,$F225))</f>
        <v>0</v>
      </c>
      <c r="D225" cm="1">
        <f t="array" ref="D225">IF($F225="","",
  IF(
    TRIM(UPPER(INDEX(CUT_LIST!$F$6:$F$1000,$F225)))="NO",
    N(INDEX(CUT_LIST!$D$6:$D$1000,$F225)),
    N(INDEX(CUT_LIST!$D$6:$D$1000,$F225))-
    MIN(
      N(INDEX(CUT_LIST!$D$6:$D$1000,$F225)),
      N(INDEX(CUT_LIST!$G$6:$G$1000,$F225))
    )
  )
)</f>
        <v>0</v>
      </c>
      <c r="F225" cm="1">
        <f t="array" ref="F22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ROWS($F$7:F225)
  ),
"")</f>
        <v>219</v>
      </c>
    </row>
    <row r="226" spans="1:6">
      <c r="A226" cm="1">
        <f t="array" ref="A226">IF($F226="","",INDEX(CUT_LIST!$A$6:$A$1000,$F226))</f>
        <v>0</v>
      </c>
      <c r="B226" cm="1">
        <f t="array" ref="B226">IF($F226="","",INDEX(CUT_LIST!$B$6:$B$1000,$F226))</f>
        <v>0</v>
      </c>
      <c r="C226" cm="1">
        <f t="array" ref="C226">IF($F226="","",INDEX(CUT_LIST!$C$6:$C$1000,$F226))</f>
        <v>0</v>
      </c>
      <c r="D226" cm="1">
        <f t="array" ref="D226">IF($F226="","",
  IF(
    TRIM(UPPER(INDEX(CUT_LIST!$F$6:$F$1000,$F226)))="NO",
    N(INDEX(CUT_LIST!$D$6:$D$1000,$F226)),
    N(INDEX(CUT_LIST!$D$6:$D$1000,$F226))-
    MIN(
      N(INDEX(CUT_LIST!$D$6:$D$1000,$F226)),
      N(INDEX(CUT_LIST!$G$6:$G$1000,$F226))
    )
  )
)</f>
        <v>0</v>
      </c>
      <c r="F226" cm="1">
        <f t="array" ref="F22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ROWS($F$7:F226)
  ),
"")</f>
        <v>220</v>
      </c>
    </row>
    <row r="227" spans="1:6">
      <c r="A227" cm="1">
        <f t="array" ref="A227">IF($F227="","",INDEX(CUT_LIST!$A$6:$A$1000,$F227))</f>
        <v>0</v>
      </c>
      <c r="B227" cm="1">
        <f t="array" ref="B227">IF($F227="","",INDEX(CUT_LIST!$B$6:$B$1000,$F227))</f>
        <v>0</v>
      </c>
      <c r="C227" cm="1">
        <f t="array" ref="C227">IF($F227="","",INDEX(CUT_LIST!$C$6:$C$1000,$F227))</f>
        <v>0</v>
      </c>
      <c r="D227" cm="1">
        <f t="array" ref="D227">IF($F227="","",
  IF(
    TRIM(UPPER(INDEX(CUT_LIST!$F$6:$F$1000,$F227)))="NO",
    N(INDEX(CUT_LIST!$D$6:$D$1000,$F227)),
    N(INDEX(CUT_LIST!$D$6:$D$1000,$F227))-
    MIN(
      N(INDEX(CUT_LIST!$D$6:$D$1000,$F227)),
      N(INDEX(CUT_LIST!$G$6:$G$1000,$F227))
    )
  )
)</f>
        <v>0</v>
      </c>
      <c r="F227" cm="1">
        <f t="array" ref="F22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ROWS($F$7:F227)
  ),
"")</f>
        <v>221</v>
      </c>
    </row>
    <row r="228" spans="1:6">
      <c r="A228" cm="1">
        <f t="array" ref="A228">IF($F228="","",INDEX(CUT_LIST!$A$6:$A$1000,$F228))</f>
        <v>0</v>
      </c>
      <c r="B228" cm="1">
        <f t="array" ref="B228">IF($F228="","",INDEX(CUT_LIST!$B$6:$B$1000,$F228))</f>
        <v>0</v>
      </c>
      <c r="C228" cm="1">
        <f t="array" ref="C228">IF($F228="","",INDEX(CUT_LIST!$C$6:$C$1000,$F228))</f>
        <v>0</v>
      </c>
      <c r="D228" cm="1">
        <f t="array" ref="D228">IF($F228="","",
  IF(
    TRIM(UPPER(INDEX(CUT_LIST!$F$6:$F$1000,$F228)))="NO",
    N(INDEX(CUT_LIST!$D$6:$D$1000,$F228)),
    N(INDEX(CUT_LIST!$D$6:$D$1000,$F228))-
    MIN(
      N(INDEX(CUT_LIST!$D$6:$D$1000,$F228)),
      N(INDEX(CUT_LIST!$G$6:$G$1000,$F228))
    )
  )
)</f>
        <v>0</v>
      </c>
      <c r="F228" cm="1">
        <f t="array" ref="F22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ROWS($F$7:F228)
  ),
"")</f>
        <v>222</v>
      </c>
    </row>
    <row r="229" spans="1:6">
      <c r="A229" cm="1">
        <f t="array" ref="A229">IF($F229="","",INDEX(CUT_LIST!$A$6:$A$1000,$F229))</f>
        <v>0</v>
      </c>
      <c r="B229" cm="1">
        <f t="array" ref="B229">IF($F229="","",INDEX(CUT_LIST!$B$6:$B$1000,$F229))</f>
        <v>0</v>
      </c>
      <c r="C229" cm="1">
        <f t="array" ref="C229">IF($F229="","",INDEX(CUT_LIST!$C$6:$C$1000,$F229))</f>
        <v>0</v>
      </c>
      <c r="D229" cm="1">
        <f t="array" ref="D229">IF($F229="","",
  IF(
    TRIM(UPPER(INDEX(CUT_LIST!$F$6:$F$1000,$F229)))="NO",
    N(INDEX(CUT_LIST!$D$6:$D$1000,$F229)),
    N(INDEX(CUT_LIST!$D$6:$D$1000,$F229))-
    MIN(
      N(INDEX(CUT_LIST!$D$6:$D$1000,$F229)),
      N(INDEX(CUT_LIST!$G$6:$G$1000,$F229))
    )
  )
)</f>
        <v>0</v>
      </c>
      <c r="F229" cm="1">
        <f t="array" ref="F22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ROWS($F$7:F229)
  ),
"")</f>
        <v>223</v>
      </c>
    </row>
    <row r="230" spans="1:6">
      <c r="A230" cm="1">
        <f t="array" ref="A230">IF($F230="","",INDEX(CUT_LIST!$A$6:$A$1000,$F230))</f>
        <v>0</v>
      </c>
      <c r="B230" cm="1">
        <f t="array" ref="B230">IF($F230="","",INDEX(CUT_LIST!$B$6:$B$1000,$F230))</f>
        <v>0</v>
      </c>
      <c r="C230" cm="1">
        <f t="array" ref="C230">IF($F230="","",INDEX(CUT_LIST!$C$6:$C$1000,$F230))</f>
        <v>0</v>
      </c>
      <c r="D230" cm="1">
        <f t="array" ref="D230">IF($F230="","",
  IF(
    TRIM(UPPER(INDEX(CUT_LIST!$F$6:$F$1000,$F230)))="NO",
    N(INDEX(CUT_LIST!$D$6:$D$1000,$F230)),
    N(INDEX(CUT_LIST!$D$6:$D$1000,$F230))-
    MIN(
      N(INDEX(CUT_LIST!$D$6:$D$1000,$F230)),
      N(INDEX(CUT_LIST!$G$6:$G$1000,$F230))
    )
  )
)</f>
        <v>0</v>
      </c>
      <c r="F230" cm="1">
        <f t="array" ref="F23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ROWS($F$7:F230)
  ),
"")</f>
        <v>224</v>
      </c>
    </row>
    <row r="231" spans="1:6">
      <c r="A231" cm="1">
        <f t="array" ref="A231">IF($F231="","",INDEX(CUT_LIST!$A$6:$A$1000,$F231))</f>
        <v>0</v>
      </c>
      <c r="B231" cm="1">
        <f t="array" ref="B231">IF($F231="","",INDEX(CUT_LIST!$B$6:$B$1000,$F231))</f>
        <v>0</v>
      </c>
      <c r="C231" cm="1">
        <f t="array" ref="C231">IF($F231="","",INDEX(CUT_LIST!$C$6:$C$1000,$F231))</f>
        <v>0</v>
      </c>
      <c r="D231" cm="1">
        <f t="array" ref="D231">IF($F231="","",
  IF(
    TRIM(UPPER(INDEX(CUT_LIST!$F$6:$F$1000,$F231)))="NO",
    N(INDEX(CUT_LIST!$D$6:$D$1000,$F231)),
    N(INDEX(CUT_LIST!$D$6:$D$1000,$F231))-
    MIN(
      N(INDEX(CUT_LIST!$D$6:$D$1000,$F231)),
      N(INDEX(CUT_LIST!$G$6:$G$1000,$F231))
    )
  )
)</f>
        <v>0</v>
      </c>
      <c r="F231" cm="1">
        <f t="array" ref="F23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ROWS($F$7:F231)
  ),
"")</f>
        <v>225</v>
      </c>
    </row>
    <row r="232" spans="1:6">
      <c r="A232" cm="1">
        <f t="array" ref="A232">IF($F232="","",INDEX(CUT_LIST!$A$6:$A$1000,$F232))</f>
        <v>0</v>
      </c>
      <c r="B232" cm="1">
        <f t="array" ref="B232">IF($F232="","",INDEX(CUT_LIST!$B$6:$B$1000,$F232))</f>
        <v>0</v>
      </c>
      <c r="C232" cm="1">
        <f t="array" ref="C232">IF($F232="","",INDEX(CUT_LIST!$C$6:$C$1000,$F232))</f>
        <v>0</v>
      </c>
      <c r="D232" cm="1">
        <f t="array" ref="D232">IF($F232="","",
  IF(
    TRIM(UPPER(INDEX(CUT_LIST!$F$6:$F$1000,$F232)))="NO",
    N(INDEX(CUT_LIST!$D$6:$D$1000,$F232)),
    N(INDEX(CUT_LIST!$D$6:$D$1000,$F232))-
    MIN(
      N(INDEX(CUT_LIST!$D$6:$D$1000,$F232)),
      N(INDEX(CUT_LIST!$G$6:$G$1000,$F232))
    )
  )
)</f>
        <v>0</v>
      </c>
      <c r="F232" cm="1">
        <f t="array" ref="F23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ROWS($F$7:F232)
  ),
"")</f>
        <v>226</v>
      </c>
    </row>
    <row r="233" spans="1:6">
      <c r="A233" cm="1">
        <f t="array" ref="A233">IF($F233="","",INDEX(CUT_LIST!$A$6:$A$1000,$F233))</f>
        <v>0</v>
      </c>
      <c r="B233" cm="1">
        <f t="array" ref="B233">IF($F233="","",INDEX(CUT_LIST!$B$6:$B$1000,$F233))</f>
        <v>0</v>
      </c>
      <c r="C233" cm="1">
        <f t="array" ref="C233">IF($F233="","",INDEX(CUT_LIST!$C$6:$C$1000,$F233))</f>
        <v>0</v>
      </c>
      <c r="D233" cm="1">
        <f t="array" ref="D233">IF($F233="","",
  IF(
    TRIM(UPPER(INDEX(CUT_LIST!$F$6:$F$1000,$F233)))="NO",
    N(INDEX(CUT_LIST!$D$6:$D$1000,$F233)),
    N(INDEX(CUT_LIST!$D$6:$D$1000,$F233))-
    MIN(
      N(INDEX(CUT_LIST!$D$6:$D$1000,$F233)),
      N(INDEX(CUT_LIST!$G$6:$G$1000,$F233))
    )
  )
)</f>
        <v>0</v>
      </c>
      <c r="F233" cm="1">
        <f t="array" ref="F23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ROWS($F$7:F233)
  ),
"")</f>
        <v>227</v>
      </c>
    </row>
    <row r="234" spans="1:6">
      <c r="A234" cm="1">
        <f t="array" ref="A234">IF($F234="","",INDEX(CUT_LIST!$A$6:$A$1000,$F234))</f>
        <v>0</v>
      </c>
      <c r="B234" cm="1">
        <f t="array" ref="B234">IF($F234="","",INDEX(CUT_LIST!$B$6:$B$1000,$F234))</f>
        <v>0</v>
      </c>
      <c r="C234" cm="1">
        <f t="array" ref="C234">IF($F234="","",INDEX(CUT_LIST!$C$6:$C$1000,$F234))</f>
        <v>0</v>
      </c>
      <c r="D234" cm="1">
        <f t="array" ref="D234">IF($F234="","",
  IF(
    TRIM(UPPER(INDEX(CUT_LIST!$F$6:$F$1000,$F234)))="NO",
    N(INDEX(CUT_LIST!$D$6:$D$1000,$F234)),
    N(INDEX(CUT_LIST!$D$6:$D$1000,$F234))-
    MIN(
      N(INDEX(CUT_LIST!$D$6:$D$1000,$F234)),
      N(INDEX(CUT_LIST!$G$6:$G$1000,$F234))
    )
  )
)</f>
        <v>0</v>
      </c>
      <c r="F234" cm="1">
        <f t="array" ref="F23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ROWS($F$7:F234)
  ),
"")</f>
        <v>228</v>
      </c>
    </row>
    <row r="235" spans="1:6">
      <c r="A235" cm="1">
        <f t="array" ref="A235">IF($F235="","",INDEX(CUT_LIST!$A$6:$A$1000,$F235))</f>
        <v>0</v>
      </c>
      <c r="B235" cm="1">
        <f t="array" ref="B235">IF($F235="","",INDEX(CUT_LIST!$B$6:$B$1000,$F235))</f>
        <v>0</v>
      </c>
      <c r="C235" cm="1">
        <f t="array" ref="C235">IF($F235="","",INDEX(CUT_LIST!$C$6:$C$1000,$F235))</f>
        <v>0</v>
      </c>
      <c r="D235" cm="1">
        <f t="array" ref="D235">IF($F235="","",
  IF(
    TRIM(UPPER(INDEX(CUT_LIST!$F$6:$F$1000,$F235)))="NO",
    N(INDEX(CUT_LIST!$D$6:$D$1000,$F235)),
    N(INDEX(CUT_LIST!$D$6:$D$1000,$F235))-
    MIN(
      N(INDEX(CUT_LIST!$D$6:$D$1000,$F235)),
      N(INDEX(CUT_LIST!$G$6:$G$1000,$F235))
    )
  )
)</f>
        <v>0</v>
      </c>
      <c r="F235" cm="1">
        <f t="array" ref="F23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ROWS($F$7:F235)
  ),
"")</f>
        <v>229</v>
      </c>
    </row>
    <row r="236" spans="1:6">
      <c r="A236" cm="1">
        <f t="array" ref="A236">IF($F236="","",INDEX(CUT_LIST!$A$6:$A$1000,$F236))</f>
        <v>0</v>
      </c>
      <c r="B236" cm="1">
        <f t="array" ref="B236">IF($F236="","",INDEX(CUT_LIST!$B$6:$B$1000,$F236))</f>
        <v>0</v>
      </c>
      <c r="C236" cm="1">
        <f t="array" ref="C236">IF($F236="","",INDEX(CUT_LIST!$C$6:$C$1000,$F236))</f>
        <v>0</v>
      </c>
      <c r="D236" cm="1">
        <f t="array" ref="D236">IF($F236="","",
  IF(
    TRIM(UPPER(INDEX(CUT_LIST!$F$6:$F$1000,$F236)))="NO",
    N(INDEX(CUT_LIST!$D$6:$D$1000,$F236)),
    N(INDEX(CUT_LIST!$D$6:$D$1000,$F236))-
    MIN(
      N(INDEX(CUT_LIST!$D$6:$D$1000,$F236)),
      N(INDEX(CUT_LIST!$G$6:$G$1000,$F236))
    )
  )
)</f>
        <v>0</v>
      </c>
      <c r="F236" cm="1">
        <f t="array" ref="F23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ROWS($F$7:F236)
  ),
"")</f>
        <v>230</v>
      </c>
    </row>
    <row r="237" spans="1:6">
      <c r="A237" cm="1">
        <f t="array" ref="A237">IF($F237="","",INDEX(CUT_LIST!$A$6:$A$1000,$F237))</f>
        <v>0</v>
      </c>
      <c r="B237" cm="1">
        <f t="array" ref="B237">IF($F237="","",INDEX(CUT_LIST!$B$6:$B$1000,$F237))</f>
        <v>0</v>
      </c>
      <c r="C237" cm="1">
        <f t="array" ref="C237">IF($F237="","",INDEX(CUT_LIST!$C$6:$C$1000,$F237))</f>
        <v>0</v>
      </c>
      <c r="D237" cm="1">
        <f t="array" ref="D237">IF($F237="","",
  IF(
    TRIM(UPPER(INDEX(CUT_LIST!$F$6:$F$1000,$F237)))="NO",
    N(INDEX(CUT_LIST!$D$6:$D$1000,$F237)),
    N(INDEX(CUT_LIST!$D$6:$D$1000,$F237))-
    MIN(
      N(INDEX(CUT_LIST!$D$6:$D$1000,$F237)),
      N(INDEX(CUT_LIST!$G$6:$G$1000,$F237))
    )
  )
)</f>
        <v>0</v>
      </c>
      <c r="F237" cm="1">
        <f t="array" ref="F23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ROWS($F$7:F237)
  ),
"")</f>
        <v>231</v>
      </c>
    </row>
    <row r="238" spans="1:6">
      <c r="A238" cm="1">
        <f t="array" ref="A238">IF($F238="","",INDEX(CUT_LIST!$A$6:$A$1000,$F238))</f>
        <v>0</v>
      </c>
      <c r="B238" cm="1">
        <f t="array" ref="B238">IF($F238="","",INDEX(CUT_LIST!$B$6:$B$1000,$F238))</f>
        <v>0</v>
      </c>
      <c r="C238" cm="1">
        <f t="array" ref="C238">IF($F238="","",INDEX(CUT_LIST!$C$6:$C$1000,$F238))</f>
        <v>0</v>
      </c>
      <c r="D238" cm="1">
        <f t="array" ref="D238">IF($F238="","",
  IF(
    TRIM(UPPER(INDEX(CUT_LIST!$F$6:$F$1000,$F238)))="NO",
    N(INDEX(CUT_LIST!$D$6:$D$1000,$F238)),
    N(INDEX(CUT_LIST!$D$6:$D$1000,$F238))-
    MIN(
      N(INDEX(CUT_LIST!$D$6:$D$1000,$F238)),
      N(INDEX(CUT_LIST!$G$6:$G$1000,$F238))
    )
  )
)</f>
        <v>0</v>
      </c>
      <c r="F238" cm="1">
        <f t="array" ref="F23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ROWS($F$7:F238)
  ),
"")</f>
        <v>232</v>
      </c>
    </row>
    <row r="239" spans="1:6">
      <c r="A239" cm="1">
        <f t="array" ref="A239">IF($F239="","",INDEX(CUT_LIST!$A$6:$A$1000,$F239))</f>
        <v>0</v>
      </c>
      <c r="B239" cm="1">
        <f t="array" ref="B239">IF($F239="","",INDEX(CUT_LIST!$B$6:$B$1000,$F239))</f>
        <v>0</v>
      </c>
      <c r="C239" cm="1">
        <f t="array" ref="C239">IF($F239="","",INDEX(CUT_LIST!$C$6:$C$1000,$F239))</f>
        <v>0</v>
      </c>
      <c r="D239" cm="1">
        <f t="array" ref="D239">IF($F239="","",
  IF(
    TRIM(UPPER(INDEX(CUT_LIST!$F$6:$F$1000,$F239)))="NO",
    N(INDEX(CUT_LIST!$D$6:$D$1000,$F239)),
    N(INDEX(CUT_LIST!$D$6:$D$1000,$F239))-
    MIN(
      N(INDEX(CUT_LIST!$D$6:$D$1000,$F239)),
      N(INDEX(CUT_LIST!$G$6:$G$1000,$F239))
    )
  )
)</f>
        <v>0</v>
      </c>
      <c r="F239" cm="1">
        <f t="array" ref="F23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ROWS($F$7:F239)
  ),
"")</f>
        <v>233</v>
      </c>
    </row>
    <row r="240" spans="1:6">
      <c r="A240" cm="1">
        <f t="array" ref="A240">IF($F240="","",INDEX(CUT_LIST!$A$6:$A$1000,$F240))</f>
        <v>0</v>
      </c>
      <c r="B240" cm="1">
        <f t="array" ref="B240">IF($F240="","",INDEX(CUT_LIST!$B$6:$B$1000,$F240))</f>
        <v>0</v>
      </c>
      <c r="C240" cm="1">
        <f t="array" ref="C240">IF($F240="","",INDEX(CUT_LIST!$C$6:$C$1000,$F240))</f>
        <v>0</v>
      </c>
      <c r="D240" cm="1">
        <f t="array" ref="D240">IF($F240="","",
  IF(
    TRIM(UPPER(INDEX(CUT_LIST!$F$6:$F$1000,$F240)))="NO",
    N(INDEX(CUT_LIST!$D$6:$D$1000,$F240)),
    N(INDEX(CUT_LIST!$D$6:$D$1000,$F240))-
    MIN(
      N(INDEX(CUT_LIST!$D$6:$D$1000,$F240)),
      N(INDEX(CUT_LIST!$G$6:$G$1000,$F240))
    )
  )
)</f>
        <v>0</v>
      </c>
      <c r="F240" cm="1">
        <f t="array" ref="F24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ROWS($F$7:F240)
  ),
"")</f>
        <v>234</v>
      </c>
    </row>
    <row r="241" spans="1:6">
      <c r="A241" cm="1">
        <f t="array" ref="A241">IF($F241="","",INDEX(CUT_LIST!$A$6:$A$1000,$F241))</f>
        <v>0</v>
      </c>
      <c r="B241" cm="1">
        <f t="array" ref="B241">IF($F241="","",INDEX(CUT_LIST!$B$6:$B$1000,$F241))</f>
        <v>0</v>
      </c>
      <c r="C241" cm="1">
        <f t="array" ref="C241">IF($F241="","",INDEX(CUT_LIST!$C$6:$C$1000,$F241))</f>
        <v>0</v>
      </c>
      <c r="D241" cm="1">
        <f t="array" ref="D241">IF($F241="","",
  IF(
    TRIM(UPPER(INDEX(CUT_LIST!$F$6:$F$1000,$F241)))="NO",
    N(INDEX(CUT_LIST!$D$6:$D$1000,$F241)),
    N(INDEX(CUT_LIST!$D$6:$D$1000,$F241))-
    MIN(
      N(INDEX(CUT_LIST!$D$6:$D$1000,$F241)),
      N(INDEX(CUT_LIST!$G$6:$G$1000,$F241))
    )
  )
)</f>
        <v>0</v>
      </c>
      <c r="F241" cm="1">
        <f t="array" ref="F24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ROWS($F$7:F241)
  ),
"")</f>
        <v>235</v>
      </c>
    </row>
    <row r="242" spans="1:6">
      <c r="A242" cm="1">
        <f t="array" ref="A242">IF($F242="","",INDEX(CUT_LIST!$A$6:$A$1000,$F242))</f>
        <v>0</v>
      </c>
      <c r="B242" cm="1">
        <f t="array" ref="B242">IF($F242="","",INDEX(CUT_LIST!$B$6:$B$1000,$F242))</f>
        <v>0</v>
      </c>
      <c r="C242" cm="1">
        <f t="array" ref="C242">IF($F242="","",INDEX(CUT_LIST!$C$6:$C$1000,$F242))</f>
        <v>0</v>
      </c>
      <c r="D242" cm="1">
        <f t="array" ref="D242">IF($F242="","",
  IF(
    TRIM(UPPER(INDEX(CUT_LIST!$F$6:$F$1000,$F242)))="NO",
    N(INDEX(CUT_LIST!$D$6:$D$1000,$F242)),
    N(INDEX(CUT_LIST!$D$6:$D$1000,$F242))-
    MIN(
      N(INDEX(CUT_LIST!$D$6:$D$1000,$F242)),
      N(INDEX(CUT_LIST!$G$6:$G$1000,$F242))
    )
  )
)</f>
        <v>0</v>
      </c>
      <c r="F242" cm="1">
        <f t="array" ref="F24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ROWS($F$7:F242)
  ),
"")</f>
        <v>236</v>
      </c>
    </row>
    <row r="243" spans="1:6">
      <c r="A243" cm="1">
        <f t="array" ref="A243">IF($F243="","",INDEX(CUT_LIST!$A$6:$A$1000,$F243))</f>
        <v>0</v>
      </c>
      <c r="B243" cm="1">
        <f t="array" ref="B243">IF($F243="","",INDEX(CUT_LIST!$B$6:$B$1000,$F243))</f>
        <v>0</v>
      </c>
      <c r="C243" cm="1">
        <f t="array" ref="C243">IF($F243="","",INDEX(CUT_LIST!$C$6:$C$1000,$F243))</f>
        <v>0</v>
      </c>
      <c r="D243" cm="1">
        <f t="array" ref="D243">IF($F243="","",
  IF(
    TRIM(UPPER(INDEX(CUT_LIST!$F$6:$F$1000,$F243)))="NO",
    N(INDEX(CUT_LIST!$D$6:$D$1000,$F243)),
    N(INDEX(CUT_LIST!$D$6:$D$1000,$F243))-
    MIN(
      N(INDEX(CUT_LIST!$D$6:$D$1000,$F243)),
      N(INDEX(CUT_LIST!$G$6:$G$1000,$F243))
    )
  )
)</f>
        <v>0</v>
      </c>
      <c r="F243" cm="1">
        <f t="array" ref="F24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ROWS($F$7:F243)
  ),
"")</f>
        <v>237</v>
      </c>
    </row>
    <row r="244" spans="1:6">
      <c r="A244" cm="1">
        <f t="array" ref="A244">IF($F244="","",INDEX(CUT_LIST!$A$6:$A$1000,$F244))</f>
        <v>0</v>
      </c>
      <c r="B244" cm="1">
        <f t="array" ref="B244">IF($F244="","",INDEX(CUT_LIST!$B$6:$B$1000,$F244))</f>
        <v>0</v>
      </c>
      <c r="C244" cm="1">
        <f t="array" ref="C244">IF($F244="","",INDEX(CUT_LIST!$C$6:$C$1000,$F244))</f>
        <v>0</v>
      </c>
      <c r="D244" cm="1">
        <f t="array" ref="D244">IF($F244="","",
  IF(
    TRIM(UPPER(INDEX(CUT_LIST!$F$6:$F$1000,$F244)))="NO",
    N(INDEX(CUT_LIST!$D$6:$D$1000,$F244)),
    N(INDEX(CUT_LIST!$D$6:$D$1000,$F244))-
    MIN(
      N(INDEX(CUT_LIST!$D$6:$D$1000,$F244)),
      N(INDEX(CUT_LIST!$G$6:$G$1000,$F244))
    )
  )
)</f>
        <v>0</v>
      </c>
      <c r="F244" cm="1">
        <f t="array" ref="F24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ROWS($F$7:F244)
  ),
"")</f>
        <v>238</v>
      </c>
    </row>
    <row r="245" spans="1:6">
      <c r="A245" cm="1">
        <f t="array" ref="A245">IF($F245="","",INDEX(CUT_LIST!$A$6:$A$1000,$F245))</f>
        <v>0</v>
      </c>
      <c r="B245" cm="1">
        <f t="array" ref="B245">IF($F245="","",INDEX(CUT_LIST!$B$6:$B$1000,$F245))</f>
        <v>0</v>
      </c>
      <c r="C245" cm="1">
        <f t="array" ref="C245">IF($F245="","",INDEX(CUT_LIST!$C$6:$C$1000,$F245))</f>
        <v>0</v>
      </c>
      <c r="D245" cm="1">
        <f t="array" ref="D245">IF($F245="","",
  IF(
    TRIM(UPPER(INDEX(CUT_LIST!$F$6:$F$1000,$F245)))="NO",
    N(INDEX(CUT_LIST!$D$6:$D$1000,$F245)),
    N(INDEX(CUT_LIST!$D$6:$D$1000,$F245))-
    MIN(
      N(INDEX(CUT_LIST!$D$6:$D$1000,$F245)),
      N(INDEX(CUT_LIST!$G$6:$G$1000,$F245))
    )
  )
)</f>
        <v>0</v>
      </c>
      <c r="F245" cm="1">
        <f t="array" ref="F24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ROWS($F$7:F245)
  ),
"")</f>
        <v>239</v>
      </c>
    </row>
    <row r="246" spans="1:6">
      <c r="A246" cm="1">
        <f t="array" ref="A246">IF($F246="","",INDEX(CUT_LIST!$A$6:$A$1000,$F246))</f>
        <v>0</v>
      </c>
      <c r="B246" cm="1">
        <f t="array" ref="B246">IF($F246="","",INDEX(CUT_LIST!$B$6:$B$1000,$F246))</f>
        <v>0</v>
      </c>
      <c r="C246" cm="1">
        <f t="array" ref="C246">IF($F246="","",INDEX(CUT_LIST!$C$6:$C$1000,$F246))</f>
        <v>0</v>
      </c>
      <c r="D246" cm="1">
        <f t="array" ref="D246">IF($F246="","",
  IF(
    TRIM(UPPER(INDEX(CUT_LIST!$F$6:$F$1000,$F246)))="NO",
    N(INDEX(CUT_LIST!$D$6:$D$1000,$F246)),
    N(INDEX(CUT_LIST!$D$6:$D$1000,$F246))-
    MIN(
      N(INDEX(CUT_LIST!$D$6:$D$1000,$F246)),
      N(INDEX(CUT_LIST!$G$6:$G$1000,$F246))
    )
  )
)</f>
        <v>0</v>
      </c>
      <c r="F246" cm="1">
        <f t="array" ref="F24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ROWS($F$7:F246)
  ),
"")</f>
        <v>240</v>
      </c>
    </row>
    <row r="247" spans="1:6">
      <c r="A247" cm="1">
        <f t="array" ref="A247">IF($F247="","",INDEX(CUT_LIST!$A$6:$A$1000,$F247))</f>
        <v>0</v>
      </c>
      <c r="B247" cm="1">
        <f t="array" ref="B247">IF($F247="","",INDEX(CUT_LIST!$B$6:$B$1000,$F247))</f>
        <v>0</v>
      </c>
      <c r="C247" cm="1">
        <f t="array" ref="C247">IF($F247="","",INDEX(CUT_LIST!$C$6:$C$1000,$F247))</f>
        <v>0</v>
      </c>
      <c r="D247" cm="1">
        <f t="array" ref="D247">IF($F247="","",
  IF(
    TRIM(UPPER(INDEX(CUT_LIST!$F$6:$F$1000,$F247)))="NO",
    N(INDEX(CUT_LIST!$D$6:$D$1000,$F247)),
    N(INDEX(CUT_LIST!$D$6:$D$1000,$F247))-
    MIN(
      N(INDEX(CUT_LIST!$D$6:$D$1000,$F247)),
      N(INDEX(CUT_LIST!$G$6:$G$1000,$F247))
    )
  )
)</f>
        <v>0</v>
      </c>
      <c r="F247" cm="1">
        <f t="array" ref="F24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ROWS($F$7:F247)
  ),
"")</f>
        <v>241</v>
      </c>
    </row>
    <row r="248" spans="1:6">
      <c r="A248" cm="1">
        <f t="array" ref="A248">IF($F248="","",INDEX(CUT_LIST!$A$6:$A$1000,$F248))</f>
        <v>0</v>
      </c>
      <c r="B248" cm="1">
        <f t="array" ref="B248">IF($F248="","",INDEX(CUT_LIST!$B$6:$B$1000,$F248))</f>
        <v>0</v>
      </c>
      <c r="C248" cm="1">
        <f t="array" ref="C248">IF($F248="","",INDEX(CUT_LIST!$C$6:$C$1000,$F248))</f>
        <v>0</v>
      </c>
      <c r="D248" cm="1">
        <f t="array" ref="D248">IF($F248="","",
  IF(
    TRIM(UPPER(INDEX(CUT_LIST!$F$6:$F$1000,$F248)))="NO",
    N(INDEX(CUT_LIST!$D$6:$D$1000,$F248)),
    N(INDEX(CUT_LIST!$D$6:$D$1000,$F248))-
    MIN(
      N(INDEX(CUT_LIST!$D$6:$D$1000,$F248)),
      N(INDEX(CUT_LIST!$G$6:$G$1000,$F248))
    )
  )
)</f>
        <v>0</v>
      </c>
      <c r="F248" cm="1">
        <f t="array" ref="F24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ROWS($F$7:F248)
  ),
"")</f>
        <v>242</v>
      </c>
    </row>
    <row r="249" spans="1:6">
      <c r="A249" cm="1">
        <f t="array" ref="A249">IF($F249="","",INDEX(CUT_LIST!$A$6:$A$1000,$F249))</f>
        <v>0</v>
      </c>
      <c r="B249" cm="1">
        <f t="array" ref="B249">IF($F249="","",INDEX(CUT_LIST!$B$6:$B$1000,$F249))</f>
        <v>0</v>
      </c>
      <c r="C249" cm="1">
        <f t="array" ref="C249">IF($F249="","",INDEX(CUT_LIST!$C$6:$C$1000,$F249))</f>
        <v>0</v>
      </c>
      <c r="D249" cm="1">
        <f t="array" ref="D249">IF($F249="","",
  IF(
    TRIM(UPPER(INDEX(CUT_LIST!$F$6:$F$1000,$F249)))="NO",
    N(INDEX(CUT_LIST!$D$6:$D$1000,$F249)),
    N(INDEX(CUT_LIST!$D$6:$D$1000,$F249))-
    MIN(
      N(INDEX(CUT_LIST!$D$6:$D$1000,$F249)),
      N(INDEX(CUT_LIST!$G$6:$G$1000,$F249))
    )
  )
)</f>
        <v>0</v>
      </c>
      <c r="F249" cm="1">
        <f t="array" ref="F24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ROWS($F$7:F249)
  ),
"")</f>
        <v>243</v>
      </c>
    </row>
    <row r="250" spans="1:6">
      <c r="A250" cm="1">
        <f t="array" ref="A250">IF($F250="","",INDEX(CUT_LIST!$A$6:$A$1000,$F250))</f>
        <v>0</v>
      </c>
      <c r="B250" cm="1">
        <f t="array" ref="B250">IF($F250="","",INDEX(CUT_LIST!$B$6:$B$1000,$F250))</f>
        <v>0</v>
      </c>
      <c r="C250" cm="1">
        <f t="array" ref="C250">IF($F250="","",INDEX(CUT_LIST!$C$6:$C$1000,$F250))</f>
        <v>0</v>
      </c>
      <c r="D250" cm="1">
        <f t="array" ref="D250">IF($F250="","",
  IF(
    TRIM(UPPER(INDEX(CUT_LIST!$F$6:$F$1000,$F250)))="NO",
    N(INDEX(CUT_LIST!$D$6:$D$1000,$F250)),
    N(INDEX(CUT_LIST!$D$6:$D$1000,$F250))-
    MIN(
      N(INDEX(CUT_LIST!$D$6:$D$1000,$F250)),
      N(INDEX(CUT_LIST!$G$6:$G$1000,$F250))
    )
  )
)</f>
        <v>0</v>
      </c>
      <c r="F250" cm="1">
        <f t="array" ref="F25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ROWS($F$7:F250)
  ),
"")</f>
        <v>244</v>
      </c>
    </row>
    <row r="251" spans="1:6">
      <c r="A251" cm="1">
        <f t="array" ref="A251">IF($F251="","",INDEX(CUT_LIST!$A$6:$A$1000,$F251))</f>
        <v>0</v>
      </c>
      <c r="B251" cm="1">
        <f t="array" ref="B251">IF($F251="","",INDEX(CUT_LIST!$B$6:$B$1000,$F251))</f>
        <v>0</v>
      </c>
      <c r="C251" cm="1">
        <f t="array" ref="C251">IF($F251="","",INDEX(CUT_LIST!$C$6:$C$1000,$F251))</f>
        <v>0</v>
      </c>
      <c r="D251" cm="1">
        <f t="array" ref="D251">IF($F251="","",
  IF(
    TRIM(UPPER(INDEX(CUT_LIST!$F$6:$F$1000,$F251)))="NO",
    N(INDEX(CUT_LIST!$D$6:$D$1000,$F251)),
    N(INDEX(CUT_LIST!$D$6:$D$1000,$F251))-
    MIN(
      N(INDEX(CUT_LIST!$D$6:$D$1000,$F251)),
      N(INDEX(CUT_LIST!$G$6:$G$1000,$F251))
    )
  )
)</f>
        <v>0</v>
      </c>
      <c r="F251" cm="1">
        <f t="array" ref="F25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ROWS($F$7:F251)
  ),
"")</f>
        <v>245</v>
      </c>
    </row>
    <row r="252" spans="1:6">
      <c r="A252" cm="1">
        <f t="array" ref="A252">IF($F252="","",INDEX(CUT_LIST!$A$6:$A$1000,$F252))</f>
        <v>0</v>
      </c>
      <c r="B252" cm="1">
        <f t="array" ref="B252">IF($F252="","",INDEX(CUT_LIST!$B$6:$B$1000,$F252))</f>
        <v>0</v>
      </c>
      <c r="C252" cm="1">
        <f t="array" ref="C252">IF($F252="","",INDEX(CUT_LIST!$C$6:$C$1000,$F252))</f>
        <v>0</v>
      </c>
      <c r="D252" cm="1">
        <f t="array" ref="D252">IF($F252="","",
  IF(
    TRIM(UPPER(INDEX(CUT_LIST!$F$6:$F$1000,$F252)))="NO",
    N(INDEX(CUT_LIST!$D$6:$D$1000,$F252)),
    N(INDEX(CUT_LIST!$D$6:$D$1000,$F252))-
    MIN(
      N(INDEX(CUT_LIST!$D$6:$D$1000,$F252)),
      N(INDEX(CUT_LIST!$G$6:$G$1000,$F252))
    )
  )
)</f>
        <v>0</v>
      </c>
      <c r="F252" cm="1">
        <f t="array" ref="F25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ROWS($F$7:F252)
  ),
"")</f>
        <v>246</v>
      </c>
    </row>
    <row r="253" spans="1:6">
      <c r="A253" cm="1">
        <f t="array" ref="A253">IF($F253="","",INDEX(CUT_LIST!$A$6:$A$1000,$F253))</f>
        <v>0</v>
      </c>
      <c r="B253" cm="1">
        <f t="array" ref="B253">IF($F253="","",INDEX(CUT_LIST!$B$6:$B$1000,$F253))</f>
        <v>0</v>
      </c>
      <c r="C253" cm="1">
        <f t="array" ref="C253">IF($F253="","",INDEX(CUT_LIST!$C$6:$C$1000,$F253))</f>
        <v>0</v>
      </c>
      <c r="D253" cm="1">
        <f t="array" ref="D253">IF($F253="","",
  IF(
    TRIM(UPPER(INDEX(CUT_LIST!$F$6:$F$1000,$F253)))="NO",
    N(INDEX(CUT_LIST!$D$6:$D$1000,$F253)),
    N(INDEX(CUT_LIST!$D$6:$D$1000,$F253))-
    MIN(
      N(INDEX(CUT_LIST!$D$6:$D$1000,$F253)),
      N(INDEX(CUT_LIST!$G$6:$G$1000,$F253))
    )
  )
)</f>
        <v>0</v>
      </c>
      <c r="F253" cm="1">
        <f t="array" ref="F25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ROWS($F$7:F253)
  ),
"")</f>
        <v>247</v>
      </c>
    </row>
    <row r="254" spans="1:6">
      <c r="A254" cm="1">
        <f t="array" ref="A254">IF($F254="","",INDEX(CUT_LIST!$A$6:$A$1000,$F254))</f>
        <v>0</v>
      </c>
      <c r="B254" cm="1">
        <f t="array" ref="B254">IF($F254="","",INDEX(CUT_LIST!$B$6:$B$1000,$F254))</f>
        <v>0</v>
      </c>
      <c r="C254" cm="1">
        <f t="array" ref="C254">IF($F254="","",INDEX(CUT_LIST!$C$6:$C$1000,$F254))</f>
        <v>0</v>
      </c>
      <c r="D254" cm="1">
        <f t="array" ref="D254">IF($F254="","",
  IF(
    TRIM(UPPER(INDEX(CUT_LIST!$F$6:$F$1000,$F254)))="NO",
    N(INDEX(CUT_LIST!$D$6:$D$1000,$F254)),
    N(INDEX(CUT_LIST!$D$6:$D$1000,$F254))-
    MIN(
      N(INDEX(CUT_LIST!$D$6:$D$1000,$F254)),
      N(INDEX(CUT_LIST!$G$6:$G$1000,$F254))
    )
  )
)</f>
        <v>0</v>
      </c>
      <c r="F254" cm="1">
        <f t="array" ref="F25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ROWS($F$7:F254)
  ),
"")</f>
        <v>248</v>
      </c>
    </row>
    <row r="255" spans="1:6">
      <c r="A255" cm="1">
        <f t="array" ref="A255">IF($F255="","",INDEX(CUT_LIST!$A$6:$A$1000,$F255))</f>
        <v>0</v>
      </c>
      <c r="B255" cm="1">
        <f t="array" ref="B255">IF($F255="","",INDEX(CUT_LIST!$B$6:$B$1000,$F255))</f>
        <v>0</v>
      </c>
      <c r="C255" cm="1">
        <f t="array" ref="C255">IF($F255="","",INDEX(CUT_LIST!$C$6:$C$1000,$F255))</f>
        <v>0</v>
      </c>
      <c r="D255" cm="1">
        <f t="array" ref="D255">IF($F255="","",
  IF(
    TRIM(UPPER(INDEX(CUT_LIST!$F$6:$F$1000,$F255)))="NO",
    N(INDEX(CUT_LIST!$D$6:$D$1000,$F255)),
    N(INDEX(CUT_LIST!$D$6:$D$1000,$F255))-
    MIN(
      N(INDEX(CUT_LIST!$D$6:$D$1000,$F255)),
      N(INDEX(CUT_LIST!$G$6:$G$1000,$F255))
    )
  )
)</f>
        <v>0</v>
      </c>
      <c r="F255" cm="1">
        <f t="array" ref="F25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ROWS($F$7:F255)
  ),
"")</f>
        <v>249</v>
      </c>
    </row>
    <row r="256" spans="1:6">
      <c r="A256" cm="1">
        <f t="array" ref="A256">IF($F256="","",INDEX(CUT_LIST!$A$6:$A$1000,$F256))</f>
        <v>0</v>
      </c>
      <c r="B256" cm="1">
        <f t="array" ref="B256">IF($F256="","",INDEX(CUT_LIST!$B$6:$B$1000,$F256))</f>
        <v>0</v>
      </c>
      <c r="C256" cm="1">
        <f t="array" ref="C256">IF($F256="","",INDEX(CUT_LIST!$C$6:$C$1000,$F256))</f>
        <v>0</v>
      </c>
      <c r="D256" cm="1">
        <f t="array" ref="D256">IF($F256="","",
  IF(
    TRIM(UPPER(INDEX(CUT_LIST!$F$6:$F$1000,$F256)))="NO",
    N(INDEX(CUT_LIST!$D$6:$D$1000,$F256)),
    N(INDEX(CUT_LIST!$D$6:$D$1000,$F256))-
    MIN(
      N(INDEX(CUT_LIST!$D$6:$D$1000,$F256)),
      N(INDEX(CUT_LIST!$G$6:$G$1000,$F256))
    )
  )
)</f>
        <v>0</v>
      </c>
      <c r="F256" cm="1">
        <f t="array" ref="F25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ROWS($F$7:F256)
  ),
"")</f>
        <v>250</v>
      </c>
    </row>
    <row r="257" spans="1:6">
      <c r="A257" cm="1">
        <f t="array" ref="A257">IF($F257="","",INDEX(CUT_LIST!$A$6:$A$1000,$F257))</f>
        <v>0</v>
      </c>
      <c r="B257" cm="1">
        <f t="array" ref="B257">IF($F257="","",INDEX(CUT_LIST!$B$6:$B$1000,$F257))</f>
        <v>0</v>
      </c>
      <c r="C257" cm="1">
        <f t="array" ref="C257">IF($F257="","",INDEX(CUT_LIST!$C$6:$C$1000,$F257))</f>
        <v>0</v>
      </c>
      <c r="D257" cm="1">
        <f t="array" ref="D257">IF($F257="","",
  IF(
    TRIM(UPPER(INDEX(CUT_LIST!$F$6:$F$1000,$F257)))="NO",
    N(INDEX(CUT_LIST!$D$6:$D$1000,$F257)),
    N(INDEX(CUT_LIST!$D$6:$D$1000,$F257))-
    MIN(
      N(INDEX(CUT_LIST!$D$6:$D$1000,$F257)),
      N(INDEX(CUT_LIST!$G$6:$G$1000,$F257))
    )
  )
)</f>
        <v>0</v>
      </c>
      <c r="F257" cm="1">
        <f t="array" ref="F25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ROWS($F$7:F257)
  ),
"")</f>
        <v>251</v>
      </c>
    </row>
    <row r="258" spans="1:6">
      <c r="A258" cm="1">
        <f t="array" ref="A258">IF($F258="","",INDEX(CUT_LIST!$A$6:$A$1000,$F258))</f>
        <v>0</v>
      </c>
      <c r="B258" cm="1">
        <f t="array" ref="B258">IF($F258="","",INDEX(CUT_LIST!$B$6:$B$1000,$F258))</f>
        <v>0</v>
      </c>
      <c r="C258" cm="1">
        <f t="array" ref="C258">IF($F258="","",INDEX(CUT_LIST!$C$6:$C$1000,$F258))</f>
        <v>0</v>
      </c>
      <c r="D258" cm="1">
        <f t="array" ref="D258">IF($F258="","",
  IF(
    TRIM(UPPER(INDEX(CUT_LIST!$F$6:$F$1000,$F258)))="NO",
    N(INDEX(CUT_LIST!$D$6:$D$1000,$F258)),
    N(INDEX(CUT_LIST!$D$6:$D$1000,$F258))-
    MIN(
      N(INDEX(CUT_LIST!$D$6:$D$1000,$F258)),
      N(INDEX(CUT_LIST!$G$6:$G$1000,$F258))
    )
  )
)</f>
        <v>0</v>
      </c>
      <c r="F258" cm="1">
        <f t="array" ref="F25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ROWS($F$7:F258)
  ),
"")</f>
        <v>252</v>
      </c>
    </row>
    <row r="259" spans="1:6">
      <c r="A259" cm="1">
        <f t="array" ref="A259">IF($F259="","",INDEX(CUT_LIST!$A$6:$A$1000,$F259))</f>
        <v>0</v>
      </c>
      <c r="B259" cm="1">
        <f t="array" ref="B259">IF($F259="","",INDEX(CUT_LIST!$B$6:$B$1000,$F259))</f>
        <v>0</v>
      </c>
      <c r="C259" cm="1">
        <f t="array" ref="C259">IF($F259="","",INDEX(CUT_LIST!$C$6:$C$1000,$F259))</f>
        <v>0</v>
      </c>
      <c r="D259" cm="1">
        <f t="array" ref="D259">IF($F259="","",
  IF(
    TRIM(UPPER(INDEX(CUT_LIST!$F$6:$F$1000,$F259)))="NO",
    N(INDEX(CUT_LIST!$D$6:$D$1000,$F259)),
    N(INDEX(CUT_LIST!$D$6:$D$1000,$F259))-
    MIN(
      N(INDEX(CUT_LIST!$D$6:$D$1000,$F259)),
      N(INDEX(CUT_LIST!$G$6:$G$1000,$F259))
    )
  )
)</f>
        <v>0</v>
      </c>
      <c r="F259" cm="1">
        <f t="array" ref="F25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ROWS($F$7:F259)
  ),
"")</f>
        <v>253</v>
      </c>
    </row>
    <row r="260" spans="1:6">
      <c r="A260" cm="1">
        <f t="array" ref="A260">IF($F260="","",INDEX(CUT_LIST!$A$6:$A$1000,$F260))</f>
        <v>0</v>
      </c>
      <c r="B260" cm="1">
        <f t="array" ref="B260">IF($F260="","",INDEX(CUT_LIST!$B$6:$B$1000,$F260))</f>
        <v>0</v>
      </c>
      <c r="C260" cm="1">
        <f t="array" ref="C260">IF($F260="","",INDEX(CUT_LIST!$C$6:$C$1000,$F260))</f>
        <v>0</v>
      </c>
      <c r="D260" cm="1">
        <f t="array" ref="D260">IF($F260="","",
  IF(
    TRIM(UPPER(INDEX(CUT_LIST!$F$6:$F$1000,$F260)))="NO",
    N(INDEX(CUT_LIST!$D$6:$D$1000,$F260)),
    N(INDEX(CUT_LIST!$D$6:$D$1000,$F260))-
    MIN(
      N(INDEX(CUT_LIST!$D$6:$D$1000,$F260)),
      N(INDEX(CUT_LIST!$G$6:$G$1000,$F260))
    )
  )
)</f>
        <v>0</v>
      </c>
      <c r="F260" cm="1">
        <f t="array" ref="F26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ROWS($F$7:F260)
  ),
"")</f>
        <v>254</v>
      </c>
    </row>
    <row r="261" spans="1:6">
      <c r="A261" cm="1">
        <f t="array" ref="A261">IF($F261="","",INDEX(CUT_LIST!$A$6:$A$1000,$F261))</f>
        <v>0</v>
      </c>
      <c r="B261" cm="1">
        <f t="array" ref="B261">IF($F261="","",INDEX(CUT_LIST!$B$6:$B$1000,$F261))</f>
        <v>0</v>
      </c>
      <c r="C261" cm="1">
        <f t="array" ref="C261">IF($F261="","",INDEX(CUT_LIST!$C$6:$C$1000,$F261))</f>
        <v>0</v>
      </c>
      <c r="D261" cm="1">
        <f t="array" ref="D261">IF($F261="","",
  IF(
    TRIM(UPPER(INDEX(CUT_LIST!$F$6:$F$1000,$F261)))="NO",
    N(INDEX(CUT_LIST!$D$6:$D$1000,$F261)),
    N(INDEX(CUT_LIST!$D$6:$D$1000,$F261))-
    MIN(
      N(INDEX(CUT_LIST!$D$6:$D$1000,$F261)),
      N(INDEX(CUT_LIST!$G$6:$G$1000,$F261))
    )
  )
)</f>
        <v>0</v>
      </c>
      <c r="F261" cm="1">
        <f t="array" ref="F26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ROWS($F$7:F261)
  ),
"")</f>
        <v>255</v>
      </c>
    </row>
    <row r="262" spans="1:6">
      <c r="A262" cm="1">
        <f t="array" ref="A262">IF($F262="","",INDEX(CUT_LIST!$A$6:$A$1000,$F262))</f>
        <v>0</v>
      </c>
      <c r="B262" cm="1">
        <f t="array" ref="B262">IF($F262="","",INDEX(CUT_LIST!$B$6:$B$1000,$F262))</f>
        <v>0</v>
      </c>
      <c r="C262" cm="1">
        <f t="array" ref="C262">IF($F262="","",INDEX(CUT_LIST!$C$6:$C$1000,$F262))</f>
        <v>0</v>
      </c>
      <c r="D262" cm="1">
        <f t="array" ref="D262">IF($F262="","",
  IF(
    TRIM(UPPER(INDEX(CUT_LIST!$F$6:$F$1000,$F262)))="NO",
    N(INDEX(CUT_LIST!$D$6:$D$1000,$F262)),
    N(INDEX(CUT_LIST!$D$6:$D$1000,$F262))-
    MIN(
      N(INDEX(CUT_LIST!$D$6:$D$1000,$F262)),
      N(INDEX(CUT_LIST!$G$6:$G$1000,$F262))
    )
  )
)</f>
        <v>0</v>
      </c>
      <c r="F262" cm="1">
        <f t="array" ref="F26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ROWS($F$7:F262)
  ),
"")</f>
        <v>256</v>
      </c>
    </row>
    <row r="263" spans="1:6">
      <c r="A263" cm="1">
        <f t="array" ref="A263">IF($F263="","",INDEX(CUT_LIST!$A$6:$A$1000,$F263))</f>
        <v>0</v>
      </c>
      <c r="B263" cm="1">
        <f t="array" ref="B263">IF($F263="","",INDEX(CUT_LIST!$B$6:$B$1000,$F263))</f>
        <v>0</v>
      </c>
      <c r="C263" cm="1">
        <f t="array" ref="C263">IF($F263="","",INDEX(CUT_LIST!$C$6:$C$1000,$F263))</f>
        <v>0</v>
      </c>
      <c r="D263" cm="1">
        <f t="array" ref="D263">IF($F263="","",
  IF(
    TRIM(UPPER(INDEX(CUT_LIST!$F$6:$F$1000,$F263)))="NO",
    N(INDEX(CUT_LIST!$D$6:$D$1000,$F263)),
    N(INDEX(CUT_LIST!$D$6:$D$1000,$F263))-
    MIN(
      N(INDEX(CUT_LIST!$D$6:$D$1000,$F263)),
      N(INDEX(CUT_LIST!$G$6:$G$1000,$F263))
    )
  )
)</f>
        <v>0</v>
      </c>
      <c r="F263" cm="1">
        <f t="array" ref="F26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ROWS($F$7:F263)
  ),
"")</f>
        <v>257</v>
      </c>
    </row>
    <row r="264" spans="1:6">
      <c r="A264" cm="1">
        <f t="array" ref="A264">IF($F264="","",INDEX(CUT_LIST!$A$6:$A$1000,$F264))</f>
        <v>0</v>
      </c>
      <c r="B264" cm="1">
        <f t="array" ref="B264">IF($F264="","",INDEX(CUT_LIST!$B$6:$B$1000,$F264))</f>
        <v>0</v>
      </c>
      <c r="C264" cm="1">
        <f t="array" ref="C264">IF($F264="","",INDEX(CUT_LIST!$C$6:$C$1000,$F264))</f>
        <v>0</v>
      </c>
      <c r="D264" cm="1">
        <f t="array" ref="D264">IF($F264="","",
  IF(
    TRIM(UPPER(INDEX(CUT_LIST!$F$6:$F$1000,$F264)))="NO",
    N(INDEX(CUT_LIST!$D$6:$D$1000,$F264)),
    N(INDEX(CUT_LIST!$D$6:$D$1000,$F264))-
    MIN(
      N(INDEX(CUT_LIST!$D$6:$D$1000,$F264)),
      N(INDEX(CUT_LIST!$G$6:$G$1000,$F264))
    )
  )
)</f>
        <v>0</v>
      </c>
      <c r="F264" cm="1">
        <f t="array" ref="F26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ROWS($F$7:F264)
  ),
"")</f>
        <v>258</v>
      </c>
    </row>
    <row r="265" spans="1:6">
      <c r="A265" cm="1">
        <f t="array" ref="A265">IF($F265="","",INDEX(CUT_LIST!$A$6:$A$1000,$F265))</f>
        <v>0</v>
      </c>
      <c r="B265" cm="1">
        <f t="array" ref="B265">IF($F265="","",INDEX(CUT_LIST!$B$6:$B$1000,$F265))</f>
        <v>0</v>
      </c>
      <c r="C265" cm="1">
        <f t="array" ref="C265">IF($F265="","",INDEX(CUT_LIST!$C$6:$C$1000,$F265))</f>
        <v>0</v>
      </c>
      <c r="D265" cm="1">
        <f t="array" ref="D265">IF($F265="","",
  IF(
    TRIM(UPPER(INDEX(CUT_LIST!$F$6:$F$1000,$F265)))="NO",
    N(INDEX(CUT_LIST!$D$6:$D$1000,$F265)),
    N(INDEX(CUT_LIST!$D$6:$D$1000,$F265))-
    MIN(
      N(INDEX(CUT_LIST!$D$6:$D$1000,$F265)),
      N(INDEX(CUT_LIST!$G$6:$G$1000,$F265))
    )
  )
)</f>
        <v>0</v>
      </c>
      <c r="F265" cm="1">
        <f t="array" ref="F26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ROWS($F$7:F265)
  ),
"")</f>
        <v>259</v>
      </c>
    </row>
    <row r="266" spans="1:6">
      <c r="A266" cm="1">
        <f t="array" ref="A266">IF($F266="","",INDEX(CUT_LIST!$A$6:$A$1000,$F266))</f>
        <v>0</v>
      </c>
      <c r="B266" cm="1">
        <f t="array" ref="B266">IF($F266="","",INDEX(CUT_LIST!$B$6:$B$1000,$F266))</f>
        <v>0</v>
      </c>
      <c r="C266" cm="1">
        <f t="array" ref="C266">IF($F266="","",INDEX(CUT_LIST!$C$6:$C$1000,$F266))</f>
        <v>0</v>
      </c>
      <c r="D266" cm="1">
        <f t="array" ref="D266">IF($F266="","",
  IF(
    TRIM(UPPER(INDEX(CUT_LIST!$F$6:$F$1000,$F266)))="NO",
    N(INDEX(CUT_LIST!$D$6:$D$1000,$F266)),
    N(INDEX(CUT_LIST!$D$6:$D$1000,$F266))-
    MIN(
      N(INDEX(CUT_LIST!$D$6:$D$1000,$F266)),
      N(INDEX(CUT_LIST!$G$6:$G$1000,$F266))
    )
  )
)</f>
        <v>0</v>
      </c>
      <c r="F266" cm="1">
        <f t="array" ref="F26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ROWS($F$7:F266)
  ),
"")</f>
        <v>260</v>
      </c>
    </row>
    <row r="267" spans="1:6">
      <c r="A267" cm="1">
        <f t="array" ref="A267">IF($F267="","",INDEX(CUT_LIST!$A$6:$A$1000,$F267))</f>
        <v>0</v>
      </c>
      <c r="B267" cm="1">
        <f t="array" ref="B267">IF($F267="","",INDEX(CUT_LIST!$B$6:$B$1000,$F267))</f>
        <v>0</v>
      </c>
      <c r="C267" cm="1">
        <f t="array" ref="C267">IF($F267="","",INDEX(CUT_LIST!$C$6:$C$1000,$F267))</f>
        <v>0</v>
      </c>
      <c r="D267" cm="1">
        <f t="array" ref="D267">IF($F267="","",
  IF(
    TRIM(UPPER(INDEX(CUT_LIST!$F$6:$F$1000,$F267)))="NO",
    N(INDEX(CUT_LIST!$D$6:$D$1000,$F267)),
    N(INDEX(CUT_LIST!$D$6:$D$1000,$F267))-
    MIN(
      N(INDEX(CUT_LIST!$D$6:$D$1000,$F267)),
      N(INDEX(CUT_LIST!$G$6:$G$1000,$F267))
    )
  )
)</f>
        <v>0</v>
      </c>
      <c r="F267" cm="1">
        <f t="array" ref="F26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ROWS($F$7:F267)
  ),
"")</f>
        <v>261</v>
      </c>
    </row>
    <row r="268" spans="1:6">
      <c r="A268" cm="1">
        <f t="array" ref="A268">IF($F268="","",INDEX(CUT_LIST!$A$6:$A$1000,$F268))</f>
        <v>0</v>
      </c>
      <c r="B268" cm="1">
        <f t="array" ref="B268">IF($F268="","",INDEX(CUT_LIST!$B$6:$B$1000,$F268))</f>
        <v>0</v>
      </c>
      <c r="C268" cm="1">
        <f t="array" ref="C268">IF($F268="","",INDEX(CUT_LIST!$C$6:$C$1000,$F268))</f>
        <v>0</v>
      </c>
      <c r="D268" cm="1">
        <f t="array" ref="D268">IF($F268="","",
  IF(
    TRIM(UPPER(INDEX(CUT_LIST!$F$6:$F$1000,$F268)))="NO",
    N(INDEX(CUT_LIST!$D$6:$D$1000,$F268)),
    N(INDEX(CUT_LIST!$D$6:$D$1000,$F268))-
    MIN(
      N(INDEX(CUT_LIST!$D$6:$D$1000,$F268)),
      N(INDEX(CUT_LIST!$G$6:$G$1000,$F268))
    )
  )
)</f>
        <v>0</v>
      </c>
      <c r="F268" cm="1">
        <f t="array" ref="F26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ROWS($F$7:F268)
  ),
"")</f>
        <v>262</v>
      </c>
    </row>
    <row r="269" spans="1:6">
      <c r="A269" cm="1">
        <f t="array" ref="A269">IF($F269="","",INDEX(CUT_LIST!$A$6:$A$1000,$F269))</f>
        <v>0</v>
      </c>
      <c r="B269" cm="1">
        <f t="array" ref="B269">IF($F269="","",INDEX(CUT_LIST!$B$6:$B$1000,$F269))</f>
        <v>0</v>
      </c>
      <c r="C269" cm="1">
        <f t="array" ref="C269">IF($F269="","",INDEX(CUT_LIST!$C$6:$C$1000,$F269))</f>
        <v>0</v>
      </c>
      <c r="D269" cm="1">
        <f t="array" ref="D269">IF($F269="","",
  IF(
    TRIM(UPPER(INDEX(CUT_LIST!$F$6:$F$1000,$F269)))="NO",
    N(INDEX(CUT_LIST!$D$6:$D$1000,$F269)),
    N(INDEX(CUT_LIST!$D$6:$D$1000,$F269))-
    MIN(
      N(INDEX(CUT_LIST!$D$6:$D$1000,$F269)),
      N(INDEX(CUT_LIST!$G$6:$G$1000,$F269))
    )
  )
)</f>
        <v>0</v>
      </c>
      <c r="F269" cm="1">
        <f t="array" ref="F26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ROWS($F$7:F269)
  ),
"")</f>
        <v>263</v>
      </c>
    </row>
    <row r="270" spans="1:6">
      <c r="A270" cm="1">
        <f t="array" ref="A270">IF($F270="","",INDEX(CUT_LIST!$A$6:$A$1000,$F270))</f>
        <v>0</v>
      </c>
      <c r="B270" cm="1">
        <f t="array" ref="B270">IF($F270="","",INDEX(CUT_LIST!$B$6:$B$1000,$F270))</f>
        <v>0</v>
      </c>
      <c r="C270" cm="1">
        <f t="array" ref="C270">IF($F270="","",INDEX(CUT_LIST!$C$6:$C$1000,$F270))</f>
        <v>0</v>
      </c>
      <c r="D270" cm="1">
        <f t="array" ref="D270">IF($F270="","",
  IF(
    TRIM(UPPER(INDEX(CUT_LIST!$F$6:$F$1000,$F270)))="NO",
    N(INDEX(CUT_LIST!$D$6:$D$1000,$F270)),
    N(INDEX(CUT_LIST!$D$6:$D$1000,$F270))-
    MIN(
      N(INDEX(CUT_LIST!$D$6:$D$1000,$F270)),
      N(INDEX(CUT_LIST!$G$6:$G$1000,$F270))
    )
  )
)</f>
        <v>0</v>
      </c>
      <c r="F270" cm="1">
        <f t="array" ref="F27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ROWS($F$7:F270)
  ),
"")</f>
        <v>264</v>
      </c>
    </row>
    <row r="271" spans="1:6">
      <c r="A271" cm="1">
        <f t="array" ref="A271">IF($F271="","",INDEX(CUT_LIST!$A$6:$A$1000,$F271))</f>
        <v>0</v>
      </c>
      <c r="B271" cm="1">
        <f t="array" ref="B271">IF($F271="","",INDEX(CUT_LIST!$B$6:$B$1000,$F271))</f>
        <v>0</v>
      </c>
      <c r="C271" cm="1">
        <f t="array" ref="C271">IF($F271="","",INDEX(CUT_LIST!$C$6:$C$1000,$F271))</f>
        <v>0</v>
      </c>
      <c r="D271" cm="1">
        <f t="array" ref="D271">IF($F271="","",
  IF(
    TRIM(UPPER(INDEX(CUT_LIST!$F$6:$F$1000,$F271)))="NO",
    N(INDEX(CUT_LIST!$D$6:$D$1000,$F271)),
    N(INDEX(CUT_LIST!$D$6:$D$1000,$F271))-
    MIN(
      N(INDEX(CUT_LIST!$D$6:$D$1000,$F271)),
      N(INDEX(CUT_LIST!$G$6:$G$1000,$F271))
    )
  )
)</f>
        <v>0</v>
      </c>
      <c r="F271" cm="1">
        <f t="array" ref="F27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ROWS($F$7:F271)
  ),
"")</f>
        <v>265</v>
      </c>
    </row>
    <row r="272" spans="1:6">
      <c r="A272" cm="1">
        <f t="array" ref="A272">IF($F272="","",INDEX(CUT_LIST!$A$6:$A$1000,$F272))</f>
        <v>0</v>
      </c>
      <c r="B272" cm="1">
        <f t="array" ref="B272">IF($F272="","",INDEX(CUT_LIST!$B$6:$B$1000,$F272))</f>
        <v>0</v>
      </c>
      <c r="C272" cm="1">
        <f t="array" ref="C272">IF($F272="","",INDEX(CUT_LIST!$C$6:$C$1000,$F272))</f>
        <v>0</v>
      </c>
      <c r="D272" cm="1">
        <f t="array" ref="D272">IF($F272="","",
  IF(
    TRIM(UPPER(INDEX(CUT_LIST!$F$6:$F$1000,$F272)))="NO",
    N(INDEX(CUT_LIST!$D$6:$D$1000,$F272)),
    N(INDEX(CUT_LIST!$D$6:$D$1000,$F272))-
    MIN(
      N(INDEX(CUT_LIST!$D$6:$D$1000,$F272)),
      N(INDEX(CUT_LIST!$G$6:$G$1000,$F272))
    )
  )
)</f>
        <v>0</v>
      </c>
      <c r="F272" cm="1">
        <f t="array" ref="F27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ROWS($F$7:F272)
  ),
"")</f>
        <v>266</v>
      </c>
    </row>
    <row r="273" spans="1:6">
      <c r="A273" cm="1">
        <f t="array" ref="A273">IF($F273="","",INDEX(CUT_LIST!$A$6:$A$1000,$F273))</f>
        <v>0</v>
      </c>
      <c r="B273" cm="1">
        <f t="array" ref="B273">IF($F273="","",INDEX(CUT_LIST!$B$6:$B$1000,$F273))</f>
        <v>0</v>
      </c>
      <c r="C273" cm="1">
        <f t="array" ref="C273">IF($F273="","",INDEX(CUT_LIST!$C$6:$C$1000,$F273))</f>
        <v>0</v>
      </c>
      <c r="D273" cm="1">
        <f t="array" ref="D273">IF($F273="","",
  IF(
    TRIM(UPPER(INDEX(CUT_LIST!$F$6:$F$1000,$F273)))="NO",
    N(INDEX(CUT_LIST!$D$6:$D$1000,$F273)),
    N(INDEX(CUT_LIST!$D$6:$D$1000,$F273))-
    MIN(
      N(INDEX(CUT_LIST!$D$6:$D$1000,$F273)),
      N(INDEX(CUT_LIST!$G$6:$G$1000,$F273))
    )
  )
)</f>
        <v>0</v>
      </c>
      <c r="F273" cm="1">
        <f t="array" ref="F27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ROWS($F$7:F273)
  ),
"")</f>
        <v>267</v>
      </c>
    </row>
    <row r="274" spans="1:6">
      <c r="A274" cm="1">
        <f t="array" ref="A274">IF($F274="","",INDEX(CUT_LIST!$A$6:$A$1000,$F274))</f>
        <v>0</v>
      </c>
      <c r="B274" cm="1">
        <f t="array" ref="B274">IF($F274="","",INDEX(CUT_LIST!$B$6:$B$1000,$F274))</f>
        <v>0</v>
      </c>
      <c r="C274" cm="1">
        <f t="array" ref="C274">IF($F274="","",INDEX(CUT_LIST!$C$6:$C$1000,$F274))</f>
        <v>0</v>
      </c>
      <c r="D274" cm="1">
        <f t="array" ref="D274">IF($F274="","",
  IF(
    TRIM(UPPER(INDEX(CUT_LIST!$F$6:$F$1000,$F274)))="NO",
    N(INDEX(CUT_LIST!$D$6:$D$1000,$F274)),
    N(INDEX(CUT_LIST!$D$6:$D$1000,$F274))-
    MIN(
      N(INDEX(CUT_LIST!$D$6:$D$1000,$F274)),
      N(INDEX(CUT_LIST!$G$6:$G$1000,$F274))
    )
  )
)</f>
        <v>0</v>
      </c>
      <c r="F274" cm="1">
        <f t="array" ref="F27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ROWS($F$7:F274)
  ),
"")</f>
        <v>268</v>
      </c>
    </row>
    <row r="275" spans="1:6">
      <c r="A275" cm="1">
        <f t="array" ref="A275">IF($F275="","",INDEX(CUT_LIST!$A$6:$A$1000,$F275))</f>
        <v>0</v>
      </c>
      <c r="B275" cm="1">
        <f t="array" ref="B275">IF($F275="","",INDEX(CUT_LIST!$B$6:$B$1000,$F275))</f>
        <v>0</v>
      </c>
      <c r="C275" cm="1">
        <f t="array" ref="C275">IF($F275="","",INDEX(CUT_LIST!$C$6:$C$1000,$F275))</f>
        <v>0</v>
      </c>
      <c r="D275" cm="1">
        <f t="array" ref="D275">IF($F275="","",
  IF(
    TRIM(UPPER(INDEX(CUT_LIST!$F$6:$F$1000,$F275)))="NO",
    N(INDEX(CUT_LIST!$D$6:$D$1000,$F275)),
    N(INDEX(CUT_LIST!$D$6:$D$1000,$F275))-
    MIN(
      N(INDEX(CUT_LIST!$D$6:$D$1000,$F275)),
      N(INDEX(CUT_LIST!$G$6:$G$1000,$F275))
    )
  )
)</f>
        <v>0</v>
      </c>
      <c r="F275" cm="1">
        <f t="array" ref="F27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ROWS($F$7:F275)
  ),
"")</f>
        <v>269</v>
      </c>
    </row>
    <row r="276" spans="1:6">
      <c r="A276" cm="1">
        <f t="array" ref="A276">IF($F276="","",INDEX(CUT_LIST!$A$6:$A$1000,$F276))</f>
        <v>0</v>
      </c>
      <c r="B276" cm="1">
        <f t="array" ref="B276">IF($F276="","",INDEX(CUT_LIST!$B$6:$B$1000,$F276))</f>
        <v>0</v>
      </c>
      <c r="C276" cm="1">
        <f t="array" ref="C276">IF($F276="","",INDEX(CUT_LIST!$C$6:$C$1000,$F276))</f>
        <v>0</v>
      </c>
      <c r="D276" cm="1">
        <f t="array" ref="D276">IF($F276="","",
  IF(
    TRIM(UPPER(INDEX(CUT_LIST!$F$6:$F$1000,$F276)))="NO",
    N(INDEX(CUT_LIST!$D$6:$D$1000,$F276)),
    N(INDEX(CUT_LIST!$D$6:$D$1000,$F276))-
    MIN(
      N(INDEX(CUT_LIST!$D$6:$D$1000,$F276)),
      N(INDEX(CUT_LIST!$G$6:$G$1000,$F276))
    )
  )
)</f>
        <v>0</v>
      </c>
      <c r="F276" cm="1">
        <f t="array" ref="F27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ROWS($F$7:F276)
  ),
"")</f>
        <v>270</v>
      </c>
    </row>
    <row r="277" spans="1:6">
      <c r="A277" cm="1">
        <f t="array" ref="A277">IF($F277="","",INDEX(CUT_LIST!$A$6:$A$1000,$F277))</f>
        <v>0</v>
      </c>
      <c r="B277" cm="1">
        <f t="array" ref="B277">IF($F277="","",INDEX(CUT_LIST!$B$6:$B$1000,$F277))</f>
        <v>0</v>
      </c>
      <c r="C277" cm="1">
        <f t="array" ref="C277">IF($F277="","",INDEX(CUT_LIST!$C$6:$C$1000,$F277))</f>
        <v>0</v>
      </c>
      <c r="D277" cm="1">
        <f t="array" ref="D277">IF($F277="","",
  IF(
    TRIM(UPPER(INDEX(CUT_LIST!$F$6:$F$1000,$F277)))="NO",
    N(INDEX(CUT_LIST!$D$6:$D$1000,$F277)),
    N(INDEX(CUT_LIST!$D$6:$D$1000,$F277))-
    MIN(
      N(INDEX(CUT_LIST!$D$6:$D$1000,$F277)),
      N(INDEX(CUT_LIST!$G$6:$G$1000,$F277))
    )
  )
)</f>
        <v>0</v>
      </c>
      <c r="F277" cm="1">
        <f t="array" ref="F27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ROWS($F$7:F277)
  ),
"")</f>
        <v>271</v>
      </c>
    </row>
    <row r="278" spans="1:6">
      <c r="A278" cm="1">
        <f t="array" ref="A278">IF($F278="","",INDEX(CUT_LIST!$A$6:$A$1000,$F278))</f>
        <v>0</v>
      </c>
      <c r="B278" cm="1">
        <f t="array" ref="B278">IF($F278="","",INDEX(CUT_LIST!$B$6:$B$1000,$F278))</f>
        <v>0</v>
      </c>
      <c r="C278" cm="1">
        <f t="array" ref="C278">IF($F278="","",INDEX(CUT_LIST!$C$6:$C$1000,$F278))</f>
        <v>0</v>
      </c>
      <c r="D278" cm="1">
        <f t="array" ref="D278">IF($F278="","",
  IF(
    TRIM(UPPER(INDEX(CUT_LIST!$F$6:$F$1000,$F278)))="NO",
    N(INDEX(CUT_LIST!$D$6:$D$1000,$F278)),
    N(INDEX(CUT_LIST!$D$6:$D$1000,$F278))-
    MIN(
      N(INDEX(CUT_LIST!$D$6:$D$1000,$F278)),
      N(INDEX(CUT_LIST!$G$6:$G$1000,$F278))
    )
  )
)</f>
        <v>0</v>
      </c>
      <c r="F278" cm="1">
        <f t="array" ref="F27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ROWS($F$7:F278)
  ),
"")</f>
        <v>272</v>
      </c>
    </row>
    <row r="279" spans="1:6">
      <c r="A279" cm="1">
        <f t="array" ref="A279">IF($F279="","",INDEX(CUT_LIST!$A$6:$A$1000,$F279))</f>
        <v>0</v>
      </c>
      <c r="B279" cm="1">
        <f t="array" ref="B279">IF($F279="","",INDEX(CUT_LIST!$B$6:$B$1000,$F279))</f>
        <v>0</v>
      </c>
      <c r="C279" cm="1">
        <f t="array" ref="C279">IF($F279="","",INDEX(CUT_LIST!$C$6:$C$1000,$F279))</f>
        <v>0</v>
      </c>
      <c r="D279" cm="1">
        <f t="array" ref="D279">IF($F279="","",
  IF(
    TRIM(UPPER(INDEX(CUT_LIST!$F$6:$F$1000,$F279)))="NO",
    N(INDEX(CUT_LIST!$D$6:$D$1000,$F279)),
    N(INDEX(CUT_LIST!$D$6:$D$1000,$F279))-
    MIN(
      N(INDEX(CUT_LIST!$D$6:$D$1000,$F279)),
      N(INDEX(CUT_LIST!$G$6:$G$1000,$F279))
    )
  )
)</f>
        <v>0</v>
      </c>
      <c r="F279" cm="1">
        <f t="array" ref="F27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ROWS($F$7:F279)
  ),
"")</f>
        <v>273</v>
      </c>
    </row>
    <row r="280" spans="1:6">
      <c r="A280" cm="1">
        <f t="array" ref="A280">IF($F280="","",INDEX(CUT_LIST!$A$6:$A$1000,$F280))</f>
        <v>0</v>
      </c>
      <c r="B280" cm="1">
        <f t="array" ref="B280">IF($F280="","",INDEX(CUT_LIST!$B$6:$B$1000,$F280))</f>
        <v>0</v>
      </c>
      <c r="C280" cm="1">
        <f t="array" ref="C280">IF($F280="","",INDEX(CUT_LIST!$C$6:$C$1000,$F280))</f>
        <v>0</v>
      </c>
      <c r="D280" cm="1">
        <f t="array" ref="D280">IF($F280="","",
  IF(
    TRIM(UPPER(INDEX(CUT_LIST!$F$6:$F$1000,$F280)))="NO",
    N(INDEX(CUT_LIST!$D$6:$D$1000,$F280)),
    N(INDEX(CUT_LIST!$D$6:$D$1000,$F280))-
    MIN(
      N(INDEX(CUT_LIST!$D$6:$D$1000,$F280)),
      N(INDEX(CUT_LIST!$G$6:$G$1000,$F280))
    )
  )
)</f>
        <v>0</v>
      </c>
      <c r="F280" cm="1">
        <f t="array" ref="F28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ROWS($F$7:F280)
  ),
"")</f>
        <v>274</v>
      </c>
    </row>
    <row r="281" spans="1:6">
      <c r="A281" cm="1">
        <f t="array" ref="A281">IF($F281="","",INDEX(CUT_LIST!$A$6:$A$1000,$F281))</f>
        <v>0</v>
      </c>
      <c r="B281" cm="1">
        <f t="array" ref="B281">IF($F281="","",INDEX(CUT_LIST!$B$6:$B$1000,$F281))</f>
        <v>0</v>
      </c>
      <c r="C281" cm="1">
        <f t="array" ref="C281">IF($F281="","",INDEX(CUT_LIST!$C$6:$C$1000,$F281))</f>
        <v>0</v>
      </c>
      <c r="D281" cm="1">
        <f t="array" ref="D281">IF($F281="","",
  IF(
    TRIM(UPPER(INDEX(CUT_LIST!$F$6:$F$1000,$F281)))="NO",
    N(INDEX(CUT_LIST!$D$6:$D$1000,$F281)),
    N(INDEX(CUT_LIST!$D$6:$D$1000,$F281))-
    MIN(
      N(INDEX(CUT_LIST!$D$6:$D$1000,$F281)),
      N(INDEX(CUT_LIST!$G$6:$G$1000,$F281))
    )
  )
)</f>
        <v>0</v>
      </c>
      <c r="F281" cm="1">
        <f t="array" ref="F28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ROWS($F$7:F281)
  ),
"")</f>
        <v>275</v>
      </c>
    </row>
    <row r="282" spans="1:6">
      <c r="A282" cm="1">
        <f t="array" ref="A282">IF($F282="","",INDEX(CUT_LIST!$A$6:$A$1000,$F282))</f>
        <v>0</v>
      </c>
      <c r="B282" cm="1">
        <f t="array" ref="B282">IF($F282="","",INDEX(CUT_LIST!$B$6:$B$1000,$F282))</f>
        <v>0</v>
      </c>
      <c r="C282" cm="1">
        <f t="array" ref="C282">IF($F282="","",INDEX(CUT_LIST!$C$6:$C$1000,$F282))</f>
        <v>0</v>
      </c>
      <c r="D282" cm="1">
        <f t="array" ref="D282">IF($F282="","",
  IF(
    TRIM(UPPER(INDEX(CUT_LIST!$F$6:$F$1000,$F282)))="NO",
    N(INDEX(CUT_LIST!$D$6:$D$1000,$F282)),
    N(INDEX(CUT_LIST!$D$6:$D$1000,$F282))-
    MIN(
      N(INDEX(CUT_LIST!$D$6:$D$1000,$F282)),
      N(INDEX(CUT_LIST!$G$6:$G$1000,$F282))
    )
  )
)</f>
        <v>0</v>
      </c>
      <c r="F282" cm="1">
        <f t="array" ref="F28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ROWS($F$7:F282)
  ),
"")</f>
        <v>276</v>
      </c>
    </row>
    <row r="283" spans="1:6">
      <c r="A283" cm="1">
        <f t="array" ref="A283">IF($F283="","",INDEX(CUT_LIST!$A$6:$A$1000,$F283))</f>
        <v>0</v>
      </c>
      <c r="B283" cm="1">
        <f t="array" ref="B283">IF($F283="","",INDEX(CUT_LIST!$B$6:$B$1000,$F283))</f>
        <v>0</v>
      </c>
      <c r="C283" cm="1">
        <f t="array" ref="C283">IF($F283="","",INDEX(CUT_LIST!$C$6:$C$1000,$F283))</f>
        <v>0</v>
      </c>
      <c r="D283" cm="1">
        <f t="array" ref="D283">IF($F283="","",
  IF(
    TRIM(UPPER(INDEX(CUT_LIST!$F$6:$F$1000,$F283)))="NO",
    N(INDEX(CUT_LIST!$D$6:$D$1000,$F283)),
    N(INDEX(CUT_LIST!$D$6:$D$1000,$F283))-
    MIN(
      N(INDEX(CUT_LIST!$D$6:$D$1000,$F283)),
      N(INDEX(CUT_LIST!$G$6:$G$1000,$F283))
    )
  )
)</f>
        <v>0</v>
      </c>
      <c r="F283" cm="1">
        <f t="array" ref="F28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ROWS($F$7:F283)
  ),
"")</f>
        <v>277</v>
      </c>
    </row>
    <row r="284" spans="1:6">
      <c r="A284" cm="1">
        <f t="array" ref="A284">IF($F284="","",INDEX(CUT_LIST!$A$6:$A$1000,$F284))</f>
        <v>0</v>
      </c>
      <c r="B284" cm="1">
        <f t="array" ref="B284">IF($F284="","",INDEX(CUT_LIST!$B$6:$B$1000,$F284))</f>
        <v>0</v>
      </c>
      <c r="C284" cm="1">
        <f t="array" ref="C284">IF($F284="","",INDEX(CUT_LIST!$C$6:$C$1000,$F284))</f>
        <v>0</v>
      </c>
      <c r="D284" cm="1">
        <f t="array" ref="D284">IF($F284="","",
  IF(
    TRIM(UPPER(INDEX(CUT_LIST!$F$6:$F$1000,$F284)))="NO",
    N(INDEX(CUT_LIST!$D$6:$D$1000,$F284)),
    N(INDEX(CUT_LIST!$D$6:$D$1000,$F284))-
    MIN(
      N(INDEX(CUT_LIST!$D$6:$D$1000,$F284)),
      N(INDEX(CUT_LIST!$G$6:$G$1000,$F284))
    )
  )
)</f>
        <v>0</v>
      </c>
      <c r="F284" cm="1">
        <f t="array" ref="F28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ROWS($F$7:F284)
  ),
"")</f>
        <v>278</v>
      </c>
    </row>
    <row r="285" spans="1:6">
      <c r="A285" cm="1">
        <f t="array" ref="A285">IF($F285="","",INDEX(CUT_LIST!$A$6:$A$1000,$F285))</f>
        <v>0</v>
      </c>
      <c r="B285" cm="1">
        <f t="array" ref="B285">IF($F285="","",INDEX(CUT_LIST!$B$6:$B$1000,$F285))</f>
        <v>0</v>
      </c>
      <c r="C285" cm="1">
        <f t="array" ref="C285">IF($F285="","",INDEX(CUT_LIST!$C$6:$C$1000,$F285))</f>
        <v>0</v>
      </c>
      <c r="D285" cm="1">
        <f t="array" ref="D285">IF($F285="","",
  IF(
    TRIM(UPPER(INDEX(CUT_LIST!$F$6:$F$1000,$F285)))="NO",
    N(INDEX(CUT_LIST!$D$6:$D$1000,$F285)),
    N(INDEX(CUT_LIST!$D$6:$D$1000,$F285))-
    MIN(
      N(INDEX(CUT_LIST!$D$6:$D$1000,$F285)),
      N(INDEX(CUT_LIST!$G$6:$G$1000,$F285))
    )
  )
)</f>
        <v>0</v>
      </c>
      <c r="F285" cm="1">
        <f t="array" ref="F28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ROWS($F$7:F285)
  ),
"")</f>
        <v>279</v>
      </c>
    </row>
    <row r="286" spans="1:6">
      <c r="A286" cm="1">
        <f t="array" ref="A286">IF($F286="","",INDEX(CUT_LIST!$A$6:$A$1000,$F286))</f>
        <v>0</v>
      </c>
      <c r="B286" cm="1">
        <f t="array" ref="B286">IF($F286="","",INDEX(CUT_LIST!$B$6:$B$1000,$F286))</f>
        <v>0</v>
      </c>
      <c r="C286" cm="1">
        <f t="array" ref="C286">IF($F286="","",INDEX(CUT_LIST!$C$6:$C$1000,$F286))</f>
        <v>0</v>
      </c>
      <c r="D286" cm="1">
        <f t="array" ref="D286">IF($F286="","",
  IF(
    TRIM(UPPER(INDEX(CUT_LIST!$F$6:$F$1000,$F286)))="NO",
    N(INDEX(CUT_LIST!$D$6:$D$1000,$F286)),
    N(INDEX(CUT_LIST!$D$6:$D$1000,$F286))-
    MIN(
      N(INDEX(CUT_LIST!$D$6:$D$1000,$F286)),
      N(INDEX(CUT_LIST!$G$6:$G$1000,$F286))
    )
  )
)</f>
        <v>0</v>
      </c>
      <c r="F286" cm="1">
        <f t="array" ref="F28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ROWS($F$7:F286)
  ),
"")</f>
        <v>280</v>
      </c>
    </row>
    <row r="287" spans="1:6">
      <c r="A287" cm="1">
        <f t="array" ref="A287">IF($F287="","",INDEX(CUT_LIST!$A$6:$A$1000,$F287))</f>
        <v>0</v>
      </c>
      <c r="B287" cm="1">
        <f t="array" ref="B287">IF($F287="","",INDEX(CUT_LIST!$B$6:$B$1000,$F287))</f>
        <v>0</v>
      </c>
      <c r="C287" cm="1">
        <f t="array" ref="C287">IF($F287="","",INDEX(CUT_LIST!$C$6:$C$1000,$F287))</f>
        <v>0</v>
      </c>
      <c r="D287" cm="1">
        <f t="array" ref="D287">IF($F287="","",
  IF(
    TRIM(UPPER(INDEX(CUT_LIST!$F$6:$F$1000,$F287)))="NO",
    N(INDEX(CUT_LIST!$D$6:$D$1000,$F287)),
    N(INDEX(CUT_LIST!$D$6:$D$1000,$F287))-
    MIN(
      N(INDEX(CUT_LIST!$D$6:$D$1000,$F287)),
      N(INDEX(CUT_LIST!$G$6:$G$1000,$F287))
    )
  )
)</f>
        <v>0</v>
      </c>
      <c r="F287" cm="1">
        <f t="array" ref="F28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ROWS($F$7:F287)
  ),
"")</f>
        <v>281</v>
      </c>
    </row>
    <row r="288" spans="1:6">
      <c r="A288" cm="1">
        <f t="array" ref="A288">IF($F288="","",INDEX(CUT_LIST!$A$6:$A$1000,$F288))</f>
        <v>0</v>
      </c>
      <c r="B288" cm="1">
        <f t="array" ref="B288">IF($F288="","",INDEX(CUT_LIST!$B$6:$B$1000,$F288))</f>
        <v>0</v>
      </c>
      <c r="C288" cm="1">
        <f t="array" ref="C288">IF($F288="","",INDEX(CUT_LIST!$C$6:$C$1000,$F288))</f>
        <v>0</v>
      </c>
      <c r="D288" cm="1">
        <f t="array" ref="D288">IF($F288="","",
  IF(
    TRIM(UPPER(INDEX(CUT_LIST!$F$6:$F$1000,$F288)))="NO",
    N(INDEX(CUT_LIST!$D$6:$D$1000,$F288)),
    N(INDEX(CUT_LIST!$D$6:$D$1000,$F288))-
    MIN(
      N(INDEX(CUT_LIST!$D$6:$D$1000,$F288)),
      N(INDEX(CUT_LIST!$G$6:$G$1000,$F288))
    )
  )
)</f>
        <v>0</v>
      </c>
      <c r="F288" cm="1">
        <f t="array" ref="F28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ROWS($F$7:F288)
  ),
"")</f>
        <v>282</v>
      </c>
    </row>
    <row r="289" spans="1:6">
      <c r="A289" cm="1">
        <f t="array" ref="A289">IF($F289="","",INDEX(CUT_LIST!$A$6:$A$1000,$F289))</f>
        <v>0</v>
      </c>
      <c r="B289" cm="1">
        <f t="array" ref="B289">IF($F289="","",INDEX(CUT_LIST!$B$6:$B$1000,$F289))</f>
        <v>0</v>
      </c>
      <c r="C289" cm="1">
        <f t="array" ref="C289">IF($F289="","",INDEX(CUT_LIST!$C$6:$C$1000,$F289))</f>
        <v>0</v>
      </c>
      <c r="D289" cm="1">
        <f t="array" ref="D289">IF($F289="","",
  IF(
    TRIM(UPPER(INDEX(CUT_LIST!$F$6:$F$1000,$F289)))="NO",
    N(INDEX(CUT_LIST!$D$6:$D$1000,$F289)),
    N(INDEX(CUT_LIST!$D$6:$D$1000,$F289))-
    MIN(
      N(INDEX(CUT_LIST!$D$6:$D$1000,$F289)),
      N(INDEX(CUT_LIST!$G$6:$G$1000,$F289))
    )
  )
)</f>
        <v>0</v>
      </c>
      <c r="F289" cm="1">
        <f t="array" ref="F28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ROWS($F$7:F289)
  ),
"")</f>
        <v>283</v>
      </c>
    </row>
    <row r="290" spans="1:6">
      <c r="A290" cm="1">
        <f t="array" ref="A290">IF($F290="","",INDEX(CUT_LIST!$A$6:$A$1000,$F290))</f>
        <v>0</v>
      </c>
      <c r="B290" cm="1">
        <f t="array" ref="B290">IF($F290="","",INDEX(CUT_LIST!$B$6:$B$1000,$F290))</f>
        <v>0</v>
      </c>
      <c r="C290" cm="1">
        <f t="array" ref="C290">IF($F290="","",INDEX(CUT_LIST!$C$6:$C$1000,$F290))</f>
        <v>0</v>
      </c>
      <c r="D290" cm="1">
        <f t="array" ref="D290">IF($F290="","",
  IF(
    TRIM(UPPER(INDEX(CUT_LIST!$F$6:$F$1000,$F290)))="NO",
    N(INDEX(CUT_LIST!$D$6:$D$1000,$F290)),
    N(INDEX(CUT_LIST!$D$6:$D$1000,$F290))-
    MIN(
      N(INDEX(CUT_LIST!$D$6:$D$1000,$F290)),
      N(INDEX(CUT_LIST!$G$6:$G$1000,$F290))
    )
  )
)</f>
        <v>0</v>
      </c>
      <c r="F290" cm="1">
        <f t="array" ref="F29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ROWS($F$7:F290)
  ),
"")</f>
        <v>284</v>
      </c>
    </row>
    <row r="291" spans="1:6">
      <c r="A291" cm="1">
        <f t="array" ref="A291">IF($F291="","",INDEX(CUT_LIST!$A$6:$A$1000,$F291))</f>
        <v>0</v>
      </c>
      <c r="B291" cm="1">
        <f t="array" ref="B291">IF($F291="","",INDEX(CUT_LIST!$B$6:$B$1000,$F291))</f>
        <v>0</v>
      </c>
      <c r="C291" cm="1">
        <f t="array" ref="C291">IF($F291="","",INDEX(CUT_LIST!$C$6:$C$1000,$F291))</f>
        <v>0</v>
      </c>
      <c r="D291" cm="1">
        <f t="array" ref="D291">IF($F291="","",
  IF(
    TRIM(UPPER(INDEX(CUT_LIST!$F$6:$F$1000,$F291)))="NO",
    N(INDEX(CUT_LIST!$D$6:$D$1000,$F291)),
    N(INDEX(CUT_LIST!$D$6:$D$1000,$F291))-
    MIN(
      N(INDEX(CUT_LIST!$D$6:$D$1000,$F291)),
      N(INDEX(CUT_LIST!$G$6:$G$1000,$F291))
    )
  )
)</f>
        <v>0</v>
      </c>
      <c r="F291" cm="1">
        <f t="array" ref="F29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ROWS($F$7:F291)
  ),
"")</f>
        <v>285</v>
      </c>
    </row>
    <row r="292" spans="1:6">
      <c r="A292" cm="1">
        <f t="array" ref="A292">IF($F292="","",INDEX(CUT_LIST!$A$6:$A$1000,$F292))</f>
        <v>0</v>
      </c>
      <c r="B292" cm="1">
        <f t="array" ref="B292">IF($F292="","",INDEX(CUT_LIST!$B$6:$B$1000,$F292))</f>
        <v>0</v>
      </c>
      <c r="C292" cm="1">
        <f t="array" ref="C292">IF($F292="","",INDEX(CUT_LIST!$C$6:$C$1000,$F292))</f>
        <v>0</v>
      </c>
      <c r="D292" cm="1">
        <f t="array" ref="D292">IF($F292="","",
  IF(
    TRIM(UPPER(INDEX(CUT_LIST!$F$6:$F$1000,$F292)))="NO",
    N(INDEX(CUT_LIST!$D$6:$D$1000,$F292)),
    N(INDEX(CUT_LIST!$D$6:$D$1000,$F292))-
    MIN(
      N(INDEX(CUT_LIST!$D$6:$D$1000,$F292)),
      N(INDEX(CUT_LIST!$G$6:$G$1000,$F292))
    )
  )
)</f>
        <v>0</v>
      </c>
      <c r="F292" cm="1">
        <f t="array" ref="F29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ROWS($F$7:F292)
  ),
"")</f>
        <v>286</v>
      </c>
    </row>
    <row r="293" spans="1:6">
      <c r="A293" cm="1">
        <f t="array" ref="A293">IF($F293="","",INDEX(CUT_LIST!$A$6:$A$1000,$F293))</f>
        <v>0</v>
      </c>
      <c r="B293" cm="1">
        <f t="array" ref="B293">IF($F293="","",INDEX(CUT_LIST!$B$6:$B$1000,$F293))</f>
        <v>0</v>
      </c>
      <c r="C293" cm="1">
        <f t="array" ref="C293">IF($F293="","",INDEX(CUT_LIST!$C$6:$C$1000,$F293))</f>
        <v>0</v>
      </c>
      <c r="D293" cm="1">
        <f t="array" ref="D293">IF($F293="","",
  IF(
    TRIM(UPPER(INDEX(CUT_LIST!$F$6:$F$1000,$F293)))="NO",
    N(INDEX(CUT_LIST!$D$6:$D$1000,$F293)),
    N(INDEX(CUT_LIST!$D$6:$D$1000,$F293))-
    MIN(
      N(INDEX(CUT_LIST!$D$6:$D$1000,$F293)),
      N(INDEX(CUT_LIST!$G$6:$G$1000,$F293))
    )
  )
)</f>
        <v>0</v>
      </c>
      <c r="F293" cm="1">
        <f t="array" ref="F29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ROWS($F$7:F293)
  ),
"")</f>
        <v>287</v>
      </c>
    </row>
    <row r="294" spans="1:6">
      <c r="A294" cm="1">
        <f t="array" ref="A294">IF($F294="","",INDEX(CUT_LIST!$A$6:$A$1000,$F294))</f>
        <v>0</v>
      </c>
      <c r="B294" cm="1">
        <f t="array" ref="B294">IF($F294="","",INDEX(CUT_LIST!$B$6:$B$1000,$F294))</f>
        <v>0</v>
      </c>
      <c r="C294" cm="1">
        <f t="array" ref="C294">IF($F294="","",INDEX(CUT_LIST!$C$6:$C$1000,$F294))</f>
        <v>0</v>
      </c>
      <c r="D294" cm="1">
        <f t="array" ref="D294">IF($F294="","",
  IF(
    TRIM(UPPER(INDEX(CUT_LIST!$F$6:$F$1000,$F294)))="NO",
    N(INDEX(CUT_LIST!$D$6:$D$1000,$F294)),
    N(INDEX(CUT_LIST!$D$6:$D$1000,$F294))-
    MIN(
      N(INDEX(CUT_LIST!$D$6:$D$1000,$F294)),
      N(INDEX(CUT_LIST!$G$6:$G$1000,$F294))
    )
  )
)</f>
        <v>0</v>
      </c>
      <c r="F294" cm="1">
        <f t="array" ref="F29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ROWS($F$7:F294)
  ),
"")</f>
        <v>288</v>
      </c>
    </row>
    <row r="295" spans="1:6">
      <c r="A295" cm="1">
        <f t="array" ref="A295">IF($F295="","",INDEX(CUT_LIST!$A$6:$A$1000,$F295))</f>
        <v>0</v>
      </c>
      <c r="B295" cm="1">
        <f t="array" ref="B295">IF($F295="","",INDEX(CUT_LIST!$B$6:$B$1000,$F295))</f>
        <v>0</v>
      </c>
      <c r="C295" cm="1">
        <f t="array" ref="C295">IF($F295="","",INDEX(CUT_LIST!$C$6:$C$1000,$F295))</f>
        <v>0</v>
      </c>
      <c r="D295" cm="1">
        <f t="array" ref="D295">IF($F295="","",
  IF(
    TRIM(UPPER(INDEX(CUT_LIST!$F$6:$F$1000,$F295)))="NO",
    N(INDEX(CUT_LIST!$D$6:$D$1000,$F295)),
    N(INDEX(CUT_LIST!$D$6:$D$1000,$F295))-
    MIN(
      N(INDEX(CUT_LIST!$D$6:$D$1000,$F295)),
      N(INDEX(CUT_LIST!$G$6:$G$1000,$F295))
    )
  )
)</f>
        <v>0</v>
      </c>
      <c r="F295" cm="1">
        <f t="array" ref="F29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ROWS($F$7:F295)
  ),
"")</f>
        <v>289</v>
      </c>
    </row>
    <row r="296" spans="1:6">
      <c r="A296" cm="1">
        <f t="array" ref="A296">IF($F296="","",INDEX(CUT_LIST!$A$6:$A$1000,$F296))</f>
        <v>0</v>
      </c>
      <c r="B296" cm="1">
        <f t="array" ref="B296">IF($F296="","",INDEX(CUT_LIST!$B$6:$B$1000,$F296))</f>
        <v>0</v>
      </c>
      <c r="C296" cm="1">
        <f t="array" ref="C296">IF($F296="","",INDEX(CUT_LIST!$C$6:$C$1000,$F296))</f>
        <v>0</v>
      </c>
      <c r="D296" cm="1">
        <f t="array" ref="D296">IF($F296="","",
  IF(
    TRIM(UPPER(INDEX(CUT_LIST!$F$6:$F$1000,$F296)))="NO",
    N(INDEX(CUT_LIST!$D$6:$D$1000,$F296)),
    N(INDEX(CUT_LIST!$D$6:$D$1000,$F296))-
    MIN(
      N(INDEX(CUT_LIST!$D$6:$D$1000,$F296)),
      N(INDEX(CUT_LIST!$G$6:$G$1000,$F296))
    )
  )
)</f>
        <v>0</v>
      </c>
      <c r="F296" cm="1">
        <f t="array" ref="F29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ROWS($F$7:F296)
  ),
"")</f>
        <v>290</v>
      </c>
    </row>
    <row r="297" spans="1:6">
      <c r="A297" cm="1">
        <f t="array" ref="A297">IF($F297="","",INDEX(CUT_LIST!$A$6:$A$1000,$F297))</f>
        <v>0</v>
      </c>
      <c r="B297" cm="1">
        <f t="array" ref="B297">IF($F297="","",INDEX(CUT_LIST!$B$6:$B$1000,$F297))</f>
        <v>0</v>
      </c>
      <c r="C297" cm="1">
        <f t="array" ref="C297">IF($F297="","",INDEX(CUT_LIST!$C$6:$C$1000,$F297))</f>
        <v>0</v>
      </c>
      <c r="D297" cm="1">
        <f t="array" ref="D297">IF($F297="","",
  IF(
    TRIM(UPPER(INDEX(CUT_LIST!$F$6:$F$1000,$F297)))="NO",
    N(INDEX(CUT_LIST!$D$6:$D$1000,$F297)),
    N(INDEX(CUT_LIST!$D$6:$D$1000,$F297))-
    MIN(
      N(INDEX(CUT_LIST!$D$6:$D$1000,$F297)),
      N(INDEX(CUT_LIST!$G$6:$G$1000,$F297))
    )
  )
)</f>
        <v>0</v>
      </c>
      <c r="F297" cm="1">
        <f t="array" ref="F29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ROWS($F$7:F297)
  ),
"")</f>
        <v>291</v>
      </c>
    </row>
    <row r="298" spans="1:6">
      <c r="A298" cm="1">
        <f t="array" ref="A298">IF($F298="","",INDEX(CUT_LIST!$A$6:$A$1000,$F298))</f>
        <v>0</v>
      </c>
      <c r="B298" cm="1">
        <f t="array" ref="B298">IF($F298="","",INDEX(CUT_LIST!$B$6:$B$1000,$F298))</f>
        <v>0</v>
      </c>
      <c r="C298" cm="1">
        <f t="array" ref="C298">IF($F298="","",INDEX(CUT_LIST!$C$6:$C$1000,$F298))</f>
        <v>0</v>
      </c>
      <c r="D298" cm="1">
        <f t="array" ref="D298">IF($F298="","",
  IF(
    TRIM(UPPER(INDEX(CUT_LIST!$F$6:$F$1000,$F298)))="NO",
    N(INDEX(CUT_LIST!$D$6:$D$1000,$F298)),
    N(INDEX(CUT_LIST!$D$6:$D$1000,$F298))-
    MIN(
      N(INDEX(CUT_LIST!$D$6:$D$1000,$F298)),
      N(INDEX(CUT_LIST!$G$6:$G$1000,$F298))
    )
  )
)</f>
        <v>0</v>
      </c>
      <c r="F298" cm="1">
        <f t="array" ref="F29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ROWS($F$7:F298)
  ),
"")</f>
        <v>292</v>
      </c>
    </row>
    <row r="299" spans="1:6">
      <c r="A299" cm="1">
        <f t="array" ref="A299">IF($F299="","",INDEX(CUT_LIST!$A$6:$A$1000,$F299))</f>
        <v>0</v>
      </c>
      <c r="B299" cm="1">
        <f t="array" ref="B299">IF($F299="","",INDEX(CUT_LIST!$B$6:$B$1000,$F299))</f>
        <v>0</v>
      </c>
      <c r="C299" cm="1">
        <f t="array" ref="C299">IF($F299="","",INDEX(CUT_LIST!$C$6:$C$1000,$F299))</f>
        <v>0</v>
      </c>
      <c r="D299" cm="1">
        <f t="array" ref="D299">IF($F299="","",
  IF(
    TRIM(UPPER(INDEX(CUT_LIST!$F$6:$F$1000,$F299)))="NO",
    N(INDEX(CUT_LIST!$D$6:$D$1000,$F299)),
    N(INDEX(CUT_LIST!$D$6:$D$1000,$F299))-
    MIN(
      N(INDEX(CUT_LIST!$D$6:$D$1000,$F299)),
      N(INDEX(CUT_LIST!$G$6:$G$1000,$F299))
    )
  )
)</f>
        <v>0</v>
      </c>
      <c r="F299" cm="1">
        <f t="array" ref="F29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ROWS($F$7:F299)
  ),
"")</f>
        <v>293</v>
      </c>
    </row>
    <row r="300" spans="1:6">
      <c r="A300" cm="1">
        <f t="array" ref="A300">IF($F300="","",INDEX(CUT_LIST!$A$6:$A$1000,$F300))</f>
        <v>0</v>
      </c>
      <c r="B300" cm="1">
        <f t="array" ref="B300">IF($F300="","",INDEX(CUT_LIST!$B$6:$B$1000,$F300))</f>
        <v>0</v>
      </c>
      <c r="C300" cm="1">
        <f t="array" ref="C300">IF($F300="","",INDEX(CUT_LIST!$C$6:$C$1000,$F300))</f>
        <v>0</v>
      </c>
      <c r="D300" cm="1">
        <f t="array" ref="D300">IF($F300="","",
  IF(
    TRIM(UPPER(INDEX(CUT_LIST!$F$6:$F$1000,$F300)))="NO",
    N(INDEX(CUT_LIST!$D$6:$D$1000,$F300)),
    N(INDEX(CUT_LIST!$D$6:$D$1000,$F300))-
    MIN(
      N(INDEX(CUT_LIST!$D$6:$D$1000,$F300)),
      N(INDEX(CUT_LIST!$G$6:$G$1000,$F300))
    )
  )
)</f>
        <v>0</v>
      </c>
      <c r="F300" cm="1">
        <f t="array" ref="F30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ROWS($F$7:F300)
  ),
"")</f>
        <v>294</v>
      </c>
    </row>
    <row r="301" spans="1:6">
      <c r="A301" cm="1">
        <f t="array" ref="A301">IF($F301="","",INDEX(CUT_LIST!$A$6:$A$1000,$F301))</f>
        <v>0</v>
      </c>
      <c r="B301" cm="1">
        <f t="array" ref="B301">IF($F301="","",INDEX(CUT_LIST!$B$6:$B$1000,$F301))</f>
        <v>0</v>
      </c>
      <c r="C301" cm="1">
        <f t="array" ref="C301">IF($F301="","",INDEX(CUT_LIST!$C$6:$C$1000,$F301))</f>
        <v>0</v>
      </c>
      <c r="D301" cm="1">
        <f t="array" ref="D301">IF($F301="","",
  IF(
    TRIM(UPPER(INDEX(CUT_LIST!$F$6:$F$1000,$F301)))="NO",
    N(INDEX(CUT_LIST!$D$6:$D$1000,$F301)),
    N(INDEX(CUT_LIST!$D$6:$D$1000,$F301))-
    MIN(
      N(INDEX(CUT_LIST!$D$6:$D$1000,$F301)),
      N(INDEX(CUT_LIST!$G$6:$G$1000,$F301))
    )
  )
)</f>
        <v>0</v>
      </c>
      <c r="F301" cm="1">
        <f t="array" ref="F30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ROWS($F$7:F301)
  ),
"")</f>
        <v>295</v>
      </c>
    </row>
    <row r="302" spans="1:6">
      <c r="A302" cm="1">
        <f t="array" ref="A302">IF($F302="","",INDEX(CUT_LIST!$A$6:$A$1000,$F302))</f>
        <v>0</v>
      </c>
      <c r="B302" cm="1">
        <f t="array" ref="B302">IF($F302="","",INDEX(CUT_LIST!$B$6:$B$1000,$F302))</f>
        <v>0</v>
      </c>
      <c r="C302" cm="1">
        <f t="array" ref="C302">IF($F302="","",INDEX(CUT_LIST!$C$6:$C$1000,$F302))</f>
        <v>0</v>
      </c>
      <c r="D302" cm="1">
        <f t="array" ref="D302">IF($F302="","",
  IF(
    TRIM(UPPER(INDEX(CUT_LIST!$F$6:$F$1000,$F302)))="NO",
    N(INDEX(CUT_LIST!$D$6:$D$1000,$F302)),
    N(INDEX(CUT_LIST!$D$6:$D$1000,$F302))-
    MIN(
      N(INDEX(CUT_LIST!$D$6:$D$1000,$F302)),
      N(INDEX(CUT_LIST!$G$6:$G$1000,$F302))
    )
  )
)</f>
        <v>0</v>
      </c>
      <c r="F302" cm="1">
        <f t="array" ref="F30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ROWS($F$7:F302)
  ),
"")</f>
        <v>296</v>
      </c>
    </row>
    <row r="303" spans="1:6">
      <c r="A303" cm="1">
        <f t="array" ref="A303">IF($F303="","",INDEX(CUT_LIST!$A$6:$A$1000,$F303))</f>
        <v>0</v>
      </c>
      <c r="B303" cm="1">
        <f t="array" ref="B303">IF($F303="","",INDEX(CUT_LIST!$B$6:$B$1000,$F303))</f>
        <v>0</v>
      </c>
      <c r="C303" cm="1">
        <f t="array" ref="C303">IF($F303="","",INDEX(CUT_LIST!$C$6:$C$1000,$F303))</f>
        <v>0</v>
      </c>
      <c r="D303" cm="1">
        <f t="array" ref="D303">IF($F303="","",
  IF(
    TRIM(UPPER(INDEX(CUT_LIST!$F$6:$F$1000,$F303)))="NO",
    N(INDEX(CUT_LIST!$D$6:$D$1000,$F303)),
    N(INDEX(CUT_LIST!$D$6:$D$1000,$F303))-
    MIN(
      N(INDEX(CUT_LIST!$D$6:$D$1000,$F303)),
      N(INDEX(CUT_LIST!$G$6:$G$1000,$F303))
    )
  )
)</f>
        <v>0</v>
      </c>
      <c r="F303" cm="1">
        <f t="array" ref="F30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ROWS($F$7:F303)
  ),
"")</f>
        <v>297</v>
      </c>
    </row>
    <row r="304" spans="1:6">
      <c r="A304" cm="1">
        <f t="array" ref="A304">IF($F304="","",INDEX(CUT_LIST!$A$6:$A$1000,$F304))</f>
        <v>0</v>
      </c>
      <c r="B304" cm="1">
        <f t="array" ref="B304">IF($F304="","",INDEX(CUT_LIST!$B$6:$B$1000,$F304))</f>
        <v>0</v>
      </c>
      <c r="C304" cm="1">
        <f t="array" ref="C304">IF($F304="","",INDEX(CUT_LIST!$C$6:$C$1000,$F304))</f>
        <v>0</v>
      </c>
      <c r="D304" cm="1">
        <f t="array" ref="D304">IF($F304="","",
  IF(
    TRIM(UPPER(INDEX(CUT_LIST!$F$6:$F$1000,$F304)))="NO",
    N(INDEX(CUT_LIST!$D$6:$D$1000,$F304)),
    N(INDEX(CUT_LIST!$D$6:$D$1000,$F304))-
    MIN(
      N(INDEX(CUT_LIST!$D$6:$D$1000,$F304)),
      N(INDEX(CUT_LIST!$G$6:$G$1000,$F304))
    )
  )
)</f>
        <v>0</v>
      </c>
      <c r="F304" cm="1">
        <f t="array" ref="F30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ROWS($F$7:F304)
  ),
"")</f>
        <v>298</v>
      </c>
    </row>
    <row r="305" spans="1:6">
      <c r="A305" cm="1">
        <f t="array" ref="A305">IF($F305="","",INDEX(CUT_LIST!$A$6:$A$1000,$F305))</f>
        <v>0</v>
      </c>
      <c r="B305" cm="1">
        <f t="array" ref="B305">IF($F305="","",INDEX(CUT_LIST!$B$6:$B$1000,$F305))</f>
        <v>0</v>
      </c>
      <c r="C305" cm="1">
        <f t="array" ref="C305">IF($F305="","",INDEX(CUT_LIST!$C$6:$C$1000,$F305))</f>
        <v>0</v>
      </c>
      <c r="D305" cm="1">
        <f t="array" ref="D305">IF($F305="","",
  IF(
    TRIM(UPPER(INDEX(CUT_LIST!$F$6:$F$1000,$F305)))="NO",
    N(INDEX(CUT_LIST!$D$6:$D$1000,$F305)),
    N(INDEX(CUT_LIST!$D$6:$D$1000,$F305))-
    MIN(
      N(INDEX(CUT_LIST!$D$6:$D$1000,$F305)),
      N(INDEX(CUT_LIST!$G$6:$G$1000,$F305))
    )
  )
)</f>
        <v>0</v>
      </c>
      <c r="F305" cm="1">
        <f t="array" ref="F30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ROWS($F$7:F305)
  ),
"")</f>
        <v>299</v>
      </c>
    </row>
    <row r="306" spans="1:6">
      <c r="A306" cm="1">
        <f t="array" ref="A306">IF($F306="","",INDEX(CUT_LIST!$A$6:$A$1000,$F306))</f>
        <v>0</v>
      </c>
      <c r="B306" cm="1">
        <f t="array" ref="B306">IF($F306="","",INDEX(CUT_LIST!$B$6:$B$1000,$F306))</f>
        <v>0</v>
      </c>
      <c r="C306" cm="1">
        <f t="array" ref="C306">IF($F306="","",INDEX(CUT_LIST!$C$6:$C$1000,$F306))</f>
        <v>0</v>
      </c>
      <c r="D306" cm="1">
        <f t="array" ref="D306">IF($F306="","",
  IF(
    TRIM(UPPER(INDEX(CUT_LIST!$F$6:$F$1000,$F306)))="NO",
    N(INDEX(CUT_LIST!$D$6:$D$1000,$F306)),
    N(INDEX(CUT_LIST!$D$6:$D$1000,$F306))-
    MIN(
      N(INDEX(CUT_LIST!$D$6:$D$1000,$F306)),
      N(INDEX(CUT_LIST!$G$6:$G$1000,$F306))
    )
  )
)</f>
        <v>0</v>
      </c>
      <c r="F306" cm="1">
        <f t="array" ref="F30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ROWS($F$7:F306)
  ),
"")</f>
        <v>300</v>
      </c>
    </row>
    <row r="307" spans="1:6">
      <c r="A307" cm="1">
        <f t="array" ref="A307">IF($F307="","",INDEX(CUT_LIST!$A$6:$A$1000,$F307))</f>
        <v>0</v>
      </c>
      <c r="B307" cm="1">
        <f t="array" ref="B307">IF($F307="","",INDEX(CUT_LIST!$B$6:$B$1000,$F307))</f>
        <v>0</v>
      </c>
      <c r="C307" cm="1">
        <f t="array" ref="C307">IF($F307="","",INDEX(CUT_LIST!$C$6:$C$1000,$F307))</f>
        <v>0</v>
      </c>
      <c r="D307" cm="1">
        <f t="array" ref="D307">IF($F307="","",
  IF(
    TRIM(UPPER(INDEX(CUT_LIST!$F$6:$F$1000,$F307)))="NO",
    N(INDEX(CUT_LIST!$D$6:$D$1000,$F307)),
    N(INDEX(CUT_LIST!$D$6:$D$1000,$F307))-
    MIN(
      N(INDEX(CUT_LIST!$D$6:$D$1000,$F307)),
      N(INDEX(CUT_LIST!$G$6:$G$1000,$F307))
    )
  )
)</f>
        <v>0</v>
      </c>
      <c r="F307" cm="1">
        <f t="array" ref="F30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ROWS($F$7:F307)
  ),
"")</f>
        <v>301</v>
      </c>
    </row>
    <row r="308" spans="1:6">
      <c r="A308" cm="1">
        <f t="array" ref="A308">IF($F308="","",INDEX(CUT_LIST!$A$6:$A$1000,$F308))</f>
        <v>0</v>
      </c>
      <c r="B308" cm="1">
        <f t="array" ref="B308">IF($F308="","",INDEX(CUT_LIST!$B$6:$B$1000,$F308))</f>
        <v>0</v>
      </c>
      <c r="C308" cm="1">
        <f t="array" ref="C308">IF($F308="","",INDEX(CUT_LIST!$C$6:$C$1000,$F308))</f>
        <v>0</v>
      </c>
      <c r="D308" cm="1">
        <f t="array" ref="D308">IF($F308="","",
  IF(
    TRIM(UPPER(INDEX(CUT_LIST!$F$6:$F$1000,$F308)))="NO",
    N(INDEX(CUT_LIST!$D$6:$D$1000,$F308)),
    N(INDEX(CUT_LIST!$D$6:$D$1000,$F308))-
    MIN(
      N(INDEX(CUT_LIST!$D$6:$D$1000,$F308)),
      N(INDEX(CUT_LIST!$G$6:$G$1000,$F308))
    )
  )
)</f>
        <v>0</v>
      </c>
      <c r="F308" cm="1">
        <f t="array" ref="F30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ROWS($F$7:F308)
  ),
"")</f>
        <v>302</v>
      </c>
    </row>
    <row r="309" spans="1:6">
      <c r="A309" cm="1">
        <f t="array" ref="A309">IF($F309="","",INDEX(CUT_LIST!$A$6:$A$1000,$F309))</f>
        <v>0</v>
      </c>
      <c r="B309" cm="1">
        <f t="array" ref="B309">IF($F309="","",INDEX(CUT_LIST!$B$6:$B$1000,$F309))</f>
        <v>0</v>
      </c>
      <c r="C309" cm="1">
        <f t="array" ref="C309">IF($F309="","",INDEX(CUT_LIST!$C$6:$C$1000,$F309))</f>
        <v>0</v>
      </c>
      <c r="D309" cm="1">
        <f t="array" ref="D309">IF($F309="","",
  IF(
    TRIM(UPPER(INDEX(CUT_LIST!$F$6:$F$1000,$F309)))="NO",
    N(INDEX(CUT_LIST!$D$6:$D$1000,$F309)),
    N(INDEX(CUT_LIST!$D$6:$D$1000,$F309))-
    MIN(
      N(INDEX(CUT_LIST!$D$6:$D$1000,$F309)),
      N(INDEX(CUT_LIST!$G$6:$G$1000,$F309))
    )
  )
)</f>
        <v>0</v>
      </c>
      <c r="F309" cm="1">
        <f t="array" ref="F30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ROWS($F$7:F309)
  ),
"")</f>
        <v>303</v>
      </c>
    </row>
    <row r="310" spans="1:6">
      <c r="A310" cm="1">
        <f t="array" ref="A310">IF($F310="","",INDEX(CUT_LIST!$A$6:$A$1000,$F310))</f>
        <v>0</v>
      </c>
      <c r="B310" cm="1">
        <f t="array" ref="B310">IF($F310="","",INDEX(CUT_LIST!$B$6:$B$1000,$F310))</f>
        <v>0</v>
      </c>
      <c r="C310" cm="1">
        <f t="array" ref="C310">IF($F310="","",INDEX(CUT_LIST!$C$6:$C$1000,$F310))</f>
        <v>0</v>
      </c>
      <c r="D310" cm="1">
        <f t="array" ref="D310">IF($F310="","",
  IF(
    TRIM(UPPER(INDEX(CUT_LIST!$F$6:$F$1000,$F310)))="NO",
    N(INDEX(CUT_LIST!$D$6:$D$1000,$F310)),
    N(INDEX(CUT_LIST!$D$6:$D$1000,$F310))-
    MIN(
      N(INDEX(CUT_LIST!$D$6:$D$1000,$F310)),
      N(INDEX(CUT_LIST!$G$6:$G$1000,$F310))
    )
  )
)</f>
        <v>0</v>
      </c>
      <c r="F310" cm="1">
        <f t="array" ref="F31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ROWS($F$7:F310)
  ),
"")</f>
        <v>304</v>
      </c>
    </row>
    <row r="311" spans="1:6">
      <c r="A311" cm="1">
        <f t="array" ref="A311">IF($F311="","",INDEX(CUT_LIST!$A$6:$A$1000,$F311))</f>
        <v>0</v>
      </c>
      <c r="B311" cm="1">
        <f t="array" ref="B311">IF($F311="","",INDEX(CUT_LIST!$B$6:$B$1000,$F311))</f>
        <v>0</v>
      </c>
      <c r="C311" cm="1">
        <f t="array" ref="C311">IF($F311="","",INDEX(CUT_LIST!$C$6:$C$1000,$F311))</f>
        <v>0</v>
      </c>
      <c r="D311" cm="1">
        <f t="array" ref="D311">IF($F311="","",
  IF(
    TRIM(UPPER(INDEX(CUT_LIST!$F$6:$F$1000,$F311)))="NO",
    N(INDEX(CUT_LIST!$D$6:$D$1000,$F311)),
    N(INDEX(CUT_LIST!$D$6:$D$1000,$F311))-
    MIN(
      N(INDEX(CUT_LIST!$D$6:$D$1000,$F311)),
      N(INDEX(CUT_LIST!$G$6:$G$1000,$F311))
    )
  )
)</f>
        <v>0</v>
      </c>
      <c r="F311" cm="1">
        <f t="array" ref="F31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ROWS($F$7:F311)
  ),
"")</f>
        <v>305</v>
      </c>
    </row>
    <row r="312" spans="1:6">
      <c r="A312" cm="1">
        <f t="array" ref="A312">IF($F312="","",INDEX(CUT_LIST!$A$6:$A$1000,$F312))</f>
        <v>0</v>
      </c>
      <c r="B312" cm="1">
        <f t="array" ref="B312">IF($F312="","",INDEX(CUT_LIST!$B$6:$B$1000,$F312))</f>
        <v>0</v>
      </c>
      <c r="C312" cm="1">
        <f t="array" ref="C312">IF($F312="","",INDEX(CUT_LIST!$C$6:$C$1000,$F312))</f>
        <v>0</v>
      </c>
      <c r="D312" cm="1">
        <f t="array" ref="D312">IF($F312="","",
  IF(
    TRIM(UPPER(INDEX(CUT_LIST!$F$6:$F$1000,$F312)))="NO",
    N(INDEX(CUT_LIST!$D$6:$D$1000,$F312)),
    N(INDEX(CUT_LIST!$D$6:$D$1000,$F312))-
    MIN(
      N(INDEX(CUT_LIST!$D$6:$D$1000,$F312)),
      N(INDEX(CUT_LIST!$G$6:$G$1000,$F312))
    )
  )
)</f>
        <v>0</v>
      </c>
      <c r="F312" cm="1">
        <f t="array" ref="F31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ROWS($F$7:F312)
  ),
"")</f>
        <v>306</v>
      </c>
    </row>
    <row r="313" spans="1:6">
      <c r="A313" cm="1">
        <f t="array" ref="A313">IF($F313="","",INDEX(CUT_LIST!$A$6:$A$1000,$F313))</f>
        <v>0</v>
      </c>
      <c r="B313" cm="1">
        <f t="array" ref="B313">IF($F313="","",INDEX(CUT_LIST!$B$6:$B$1000,$F313))</f>
        <v>0</v>
      </c>
      <c r="C313" cm="1">
        <f t="array" ref="C313">IF($F313="","",INDEX(CUT_LIST!$C$6:$C$1000,$F313))</f>
        <v>0</v>
      </c>
      <c r="D313" cm="1">
        <f t="array" ref="D313">IF($F313="","",
  IF(
    TRIM(UPPER(INDEX(CUT_LIST!$F$6:$F$1000,$F313)))="NO",
    N(INDEX(CUT_LIST!$D$6:$D$1000,$F313)),
    N(INDEX(CUT_LIST!$D$6:$D$1000,$F313))-
    MIN(
      N(INDEX(CUT_LIST!$D$6:$D$1000,$F313)),
      N(INDEX(CUT_LIST!$G$6:$G$1000,$F313))
    )
  )
)</f>
        <v>0</v>
      </c>
      <c r="F313" cm="1">
        <f t="array" ref="F31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ROWS($F$7:F313)
  ),
"")</f>
        <v>307</v>
      </c>
    </row>
    <row r="314" spans="1:6">
      <c r="A314" cm="1">
        <f t="array" ref="A314">IF($F314="","",INDEX(CUT_LIST!$A$6:$A$1000,$F314))</f>
        <v>0</v>
      </c>
      <c r="B314" cm="1">
        <f t="array" ref="B314">IF($F314="","",INDEX(CUT_LIST!$B$6:$B$1000,$F314))</f>
        <v>0</v>
      </c>
      <c r="C314" cm="1">
        <f t="array" ref="C314">IF($F314="","",INDEX(CUT_LIST!$C$6:$C$1000,$F314))</f>
        <v>0</v>
      </c>
      <c r="D314" cm="1">
        <f t="array" ref="D314">IF($F314="","",
  IF(
    TRIM(UPPER(INDEX(CUT_LIST!$F$6:$F$1000,$F314)))="NO",
    N(INDEX(CUT_LIST!$D$6:$D$1000,$F314)),
    N(INDEX(CUT_LIST!$D$6:$D$1000,$F314))-
    MIN(
      N(INDEX(CUT_LIST!$D$6:$D$1000,$F314)),
      N(INDEX(CUT_LIST!$G$6:$G$1000,$F314))
    )
  )
)</f>
        <v>0</v>
      </c>
      <c r="F314" cm="1">
        <f t="array" ref="F31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ROWS($F$7:F314)
  ),
"")</f>
        <v>308</v>
      </c>
    </row>
    <row r="315" spans="1:6">
      <c r="A315" cm="1">
        <f t="array" ref="A315">IF($F315="","",INDEX(CUT_LIST!$A$6:$A$1000,$F315))</f>
        <v>0</v>
      </c>
      <c r="B315" cm="1">
        <f t="array" ref="B315">IF($F315="","",INDEX(CUT_LIST!$B$6:$B$1000,$F315))</f>
        <v>0</v>
      </c>
      <c r="C315" cm="1">
        <f t="array" ref="C315">IF($F315="","",INDEX(CUT_LIST!$C$6:$C$1000,$F315))</f>
        <v>0</v>
      </c>
      <c r="D315" cm="1">
        <f t="array" ref="D315">IF($F315="","",
  IF(
    TRIM(UPPER(INDEX(CUT_LIST!$F$6:$F$1000,$F315)))="NO",
    N(INDEX(CUT_LIST!$D$6:$D$1000,$F315)),
    N(INDEX(CUT_LIST!$D$6:$D$1000,$F315))-
    MIN(
      N(INDEX(CUT_LIST!$D$6:$D$1000,$F315)),
      N(INDEX(CUT_LIST!$G$6:$G$1000,$F315))
    )
  )
)</f>
        <v>0</v>
      </c>
      <c r="F315" cm="1">
        <f t="array" ref="F31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ROWS($F$7:F315)
  ),
"")</f>
        <v>309</v>
      </c>
    </row>
    <row r="316" spans="1:6">
      <c r="A316" cm="1">
        <f t="array" ref="A316">IF($F316="","",INDEX(CUT_LIST!$A$6:$A$1000,$F316))</f>
        <v>0</v>
      </c>
      <c r="B316" cm="1">
        <f t="array" ref="B316">IF($F316="","",INDEX(CUT_LIST!$B$6:$B$1000,$F316))</f>
        <v>0</v>
      </c>
      <c r="C316" cm="1">
        <f t="array" ref="C316">IF($F316="","",INDEX(CUT_LIST!$C$6:$C$1000,$F316))</f>
        <v>0</v>
      </c>
      <c r="D316" cm="1">
        <f t="array" ref="D316">IF($F316="","",
  IF(
    TRIM(UPPER(INDEX(CUT_LIST!$F$6:$F$1000,$F316)))="NO",
    N(INDEX(CUT_LIST!$D$6:$D$1000,$F316)),
    N(INDEX(CUT_LIST!$D$6:$D$1000,$F316))-
    MIN(
      N(INDEX(CUT_LIST!$D$6:$D$1000,$F316)),
      N(INDEX(CUT_LIST!$G$6:$G$1000,$F316))
    )
  )
)</f>
        <v>0</v>
      </c>
      <c r="F316" cm="1">
        <f t="array" ref="F31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ROWS($F$7:F316)
  ),
"")</f>
        <v>310</v>
      </c>
    </row>
    <row r="317" spans="1:6">
      <c r="A317" cm="1">
        <f t="array" ref="A317">IF($F317="","",INDEX(CUT_LIST!$A$6:$A$1000,$F317))</f>
        <v>0</v>
      </c>
      <c r="B317" cm="1">
        <f t="array" ref="B317">IF($F317="","",INDEX(CUT_LIST!$B$6:$B$1000,$F317))</f>
        <v>0</v>
      </c>
      <c r="C317" cm="1">
        <f t="array" ref="C317">IF($F317="","",INDEX(CUT_LIST!$C$6:$C$1000,$F317))</f>
        <v>0</v>
      </c>
      <c r="D317" cm="1">
        <f t="array" ref="D317">IF($F317="","",
  IF(
    TRIM(UPPER(INDEX(CUT_LIST!$F$6:$F$1000,$F317)))="NO",
    N(INDEX(CUT_LIST!$D$6:$D$1000,$F317)),
    N(INDEX(CUT_LIST!$D$6:$D$1000,$F317))-
    MIN(
      N(INDEX(CUT_LIST!$D$6:$D$1000,$F317)),
      N(INDEX(CUT_LIST!$G$6:$G$1000,$F317))
    )
  )
)</f>
        <v>0</v>
      </c>
      <c r="F317" cm="1">
        <f t="array" ref="F31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ROWS($F$7:F317)
  ),
"")</f>
        <v>311</v>
      </c>
    </row>
    <row r="318" spans="1:6">
      <c r="A318" cm="1">
        <f t="array" ref="A318">IF($F318="","",INDEX(CUT_LIST!$A$6:$A$1000,$F318))</f>
        <v>0</v>
      </c>
      <c r="B318" cm="1">
        <f t="array" ref="B318">IF($F318="","",INDEX(CUT_LIST!$B$6:$B$1000,$F318))</f>
        <v>0</v>
      </c>
      <c r="C318" cm="1">
        <f t="array" ref="C318">IF($F318="","",INDEX(CUT_LIST!$C$6:$C$1000,$F318))</f>
        <v>0</v>
      </c>
      <c r="D318" cm="1">
        <f t="array" ref="D318">IF($F318="","",
  IF(
    TRIM(UPPER(INDEX(CUT_LIST!$F$6:$F$1000,$F318)))="NO",
    N(INDEX(CUT_LIST!$D$6:$D$1000,$F318)),
    N(INDEX(CUT_LIST!$D$6:$D$1000,$F318))-
    MIN(
      N(INDEX(CUT_LIST!$D$6:$D$1000,$F318)),
      N(INDEX(CUT_LIST!$G$6:$G$1000,$F318))
    )
  )
)</f>
        <v>0</v>
      </c>
      <c r="F318" cm="1">
        <f t="array" ref="F31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ROWS($F$7:F318)
  ),
"")</f>
        <v>312</v>
      </c>
    </row>
    <row r="319" spans="1:6">
      <c r="A319" cm="1">
        <f t="array" ref="A319">IF($F319="","",INDEX(CUT_LIST!$A$6:$A$1000,$F319))</f>
        <v>0</v>
      </c>
      <c r="B319" cm="1">
        <f t="array" ref="B319">IF($F319="","",INDEX(CUT_LIST!$B$6:$B$1000,$F319))</f>
        <v>0</v>
      </c>
      <c r="C319" cm="1">
        <f t="array" ref="C319">IF($F319="","",INDEX(CUT_LIST!$C$6:$C$1000,$F319))</f>
        <v>0</v>
      </c>
      <c r="D319" cm="1">
        <f t="array" ref="D319">IF($F319="","",
  IF(
    TRIM(UPPER(INDEX(CUT_LIST!$F$6:$F$1000,$F319)))="NO",
    N(INDEX(CUT_LIST!$D$6:$D$1000,$F319)),
    N(INDEX(CUT_LIST!$D$6:$D$1000,$F319))-
    MIN(
      N(INDEX(CUT_LIST!$D$6:$D$1000,$F319)),
      N(INDEX(CUT_LIST!$G$6:$G$1000,$F319))
    )
  )
)</f>
        <v>0</v>
      </c>
      <c r="F319" cm="1">
        <f t="array" ref="F31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ROWS($F$7:F319)
  ),
"")</f>
        <v>313</v>
      </c>
    </row>
    <row r="320" spans="1:6">
      <c r="A320" cm="1">
        <f t="array" ref="A320">IF($F320="","",INDEX(CUT_LIST!$A$6:$A$1000,$F320))</f>
        <v>0</v>
      </c>
      <c r="B320" cm="1">
        <f t="array" ref="B320">IF($F320="","",INDEX(CUT_LIST!$B$6:$B$1000,$F320))</f>
        <v>0</v>
      </c>
      <c r="C320" cm="1">
        <f t="array" ref="C320">IF($F320="","",INDEX(CUT_LIST!$C$6:$C$1000,$F320))</f>
        <v>0</v>
      </c>
      <c r="D320" cm="1">
        <f t="array" ref="D320">IF($F320="","",
  IF(
    TRIM(UPPER(INDEX(CUT_LIST!$F$6:$F$1000,$F320)))="NO",
    N(INDEX(CUT_LIST!$D$6:$D$1000,$F320)),
    N(INDEX(CUT_LIST!$D$6:$D$1000,$F320))-
    MIN(
      N(INDEX(CUT_LIST!$D$6:$D$1000,$F320)),
      N(INDEX(CUT_LIST!$G$6:$G$1000,$F320))
    )
  )
)</f>
        <v>0</v>
      </c>
      <c r="F320" cm="1">
        <f t="array" ref="F32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ROWS($F$7:F320)
  ),
"")</f>
        <v>314</v>
      </c>
    </row>
    <row r="321" spans="1:6">
      <c r="A321" cm="1">
        <f t="array" ref="A321">IF($F321="","",INDEX(CUT_LIST!$A$6:$A$1000,$F321))</f>
        <v>0</v>
      </c>
      <c r="B321" cm="1">
        <f t="array" ref="B321">IF($F321="","",INDEX(CUT_LIST!$B$6:$B$1000,$F321))</f>
        <v>0</v>
      </c>
      <c r="C321" cm="1">
        <f t="array" ref="C321">IF($F321="","",INDEX(CUT_LIST!$C$6:$C$1000,$F321))</f>
        <v>0</v>
      </c>
      <c r="D321" cm="1">
        <f t="array" ref="D321">IF($F321="","",
  IF(
    TRIM(UPPER(INDEX(CUT_LIST!$F$6:$F$1000,$F321)))="NO",
    N(INDEX(CUT_LIST!$D$6:$D$1000,$F321)),
    N(INDEX(CUT_LIST!$D$6:$D$1000,$F321))-
    MIN(
      N(INDEX(CUT_LIST!$D$6:$D$1000,$F321)),
      N(INDEX(CUT_LIST!$G$6:$G$1000,$F321))
    )
  )
)</f>
        <v>0</v>
      </c>
      <c r="F321" cm="1">
        <f t="array" ref="F32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ROWS($F$7:F321)
  ),
"")</f>
        <v>315</v>
      </c>
    </row>
    <row r="322" spans="1:6">
      <c r="A322" cm="1">
        <f t="array" ref="A322">IF($F322="","",INDEX(CUT_LIST!$A$6:$A$1000,$F322))</f>
        <v>0</v>
      </c>
      <c r="B322" cm="1">
        <f t="array" ref="B322">IF($F322="","",INDEX(CUT_LIST!$B$6:$B$1000,$F322))</f>
        <v>0</v>
      </c>
      <c r="C322" cm="1">
        <f t="array" ref="C322">IF($F322="","",INDEX(CUT_LIST!$C$6:$C$1000,$F322))</f>
        <v>0</v>
      </c>
      <c r="D322" cm="1">
        <f t="array" ref="D322">IF($F322="","",
  IF(
    TRIM(UPPER(INDEX(CUT_LIST!$F$6:$F$1000,$F322)))="NO",
    N(INDEX(CUT_LIST!$D$6:$D$1000,$F322)),
    N(INDEX(CUT_LIST!$D$6:$D$1000,$F322))-
    MIN(
      N(INDEX(CUT_LIST!$D$6:$D$1000,$F322)),
      N(INDEX(CUT_LIST!$G$6:$G$1000,$F322))
    )
  )
)</f>
        <v>0</v>
      </c>
      <c r="F322" cm="1">
        <f t="array" ref="F32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ROWS($F$7:F322)
  ),
"")</f>
        <v>316</v>
      </c>
    </row>
    <row r="323" spans="1:6">
      <c r="A323" cm="1">
        <f t="array" ref="A323">IF($F323="","",INDEX(CUT_LIST!$A$6:$A$1000,$F323))</f>
        <v>0</v>
      </c>
      <c r="B323" cm="1">
        <f t="array" ref="B323">IF($F323="","",INDEX(CUT_LIST!$B$6:$B$1000,$F323))</f>
        <v>0</v>
      </c>
      <c r="C323" cm="1">
        <f t="array" ref="C323">IF($F323="","",INDEX(CUT_LIST!$C$6:$C$1000,$F323))</f>
        <v>0</v>
      </c>
      <c r="D323" cm="1">
        <f t="array" ref="D323">IF($F323="","",
  IF(
    TRIM(UPPER(INDEX(CUT_LIST!$F$6:$F$1000,$F323)))="NO",
    N(INDEX(CUT_LIST!$D$6:$D$1000,$F323)),
    N(INDEX(CUT_LIST!$D$6:$D$1000,$F323))-
    MIN(
      N(INDEX(CUT_LIST!$D$6:$D$1000,$F323)),
      N(INDEX(CUT_LIST!$G$6:$G$1000,$F323))
    )
  )
)</f>
        <v>0</v>
      </c>
      <c r="F323" cm="1">
        <f t="array" ref="F32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ROWS($F$7:F323)
  ),
"")</f>
        <v>317</v>
      </c>
    </row>
    <row r="324" spans="1:6">
      <c r="A324" cm="1">
        <f t="array" ref="A324">IF($F324="","",INDEX(CUT_LIST!$A$6:$A$1000,$F324))</f>
        <v>0</v>
      </c>
      <c r="B324" cm="1">
        <f t="array" ref="B324">IF($F324="","",INDEX(CUT_LIST!$B$6:$B$1000,$F324))</f>
        <v>0</v>
      </c>
      <c r="C324" cm="1">
        <f t="array" ref="C324">IF($F324="","",INDEX(CUT_LIST!$C$6:$C$1000,$F324))</f>
        <v>0</v>
      </c>
      <c r="D324" cm="1">
        <f t="array" ref="D324">IF($F324="","",
  IF(
    TRIM(UPPER(INDEX(CUT_LIST!$F$6:$F$1000,$F324)))="NO",
    N(INDEX(CUT_LIST!$D$6:$D$1000,$F324)),
    N(INDEX(CUT_LIST!$D$6:$D$1000,$F324))-
    MIN(
      N(INDEX(CUT_LIST!$D$6:$D$1000,$F324)),
      N(INDEX(CUT_LIST!$G$6:$G$1000,$F324))
    )
  )
)</f>
        <v>0</v>
      </c>
      <c r="F324" cm="1">
        <f t="array" ref="F32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ROWS($F$7:F324)
  ),
"")</f>
        <v>318</v>
      </c>
    </row>
    <row r="325" spans="1:6">
      <c r="A325" cm="1">
        <f t="array" ref="A325">IF($F325="","",INDEX(CUT_LIST!$A$6:$A$1000,$F325))</f>
        <v>0</v>
      </c>
      <c r="B325" cm="1">
        <f t="array" ref="B325">IF($F325="","",INDEX(CUT_LIST!$B$6:$B$1000,$F325))</f>
        <v>0</v>
      </c>
      <c r="C325" cm="1">
        <f t="array" ref="C325">IF($F325="","",INDEX(CUT_LIST!$C$6:$C$1000,$F325))</f>
        <v>0</v>
      </c>
      <c r="D325" cm="1">
        <f t="array" ref="D325">IF($F325="","",
  IF(
    TRIM(UPPER(INDEX(CUT_LIST!$F$6:$F$1000,$F325)))="NO",
    N(INDEX(CUT_LIST!$D$6:$D$1000,$F325)),
    N(INDEX(CUT_LIST!$D$6:$D$1000,$F325))-
    MIN(
      N(INDEX(CUT_LIST!$D$6:$D$1000,$F325)),
      N(INDEX(CUT_LIST!$G$6:$G$1000,$F325))
    )
  )
)</f>
        <v>0</v>
      </c>
      <c r="F325" cm="1">
        <f t="array" ref="F32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ROWS($F$7:F325)
  ),
"")</f>
        <v>319</v>
      </c>
    </row>
    <row r="326" spans="1:6">
      <c r="A326" cm="1">
        <f t="array" ref="A326">IF($F326="","",INDEX(CUT_LIST!$A$6:$A$1000,$F326))</f>
        <v>0</v>
      </c>
      <c r="B326" cm="1">
        <f t="array" ref="B326">IF($F326="","",INDEX(CUT_LIST!$B$6:$B$1000,$F326))</f>
        <v>0</v>
      </c>
      <c r="C326" cm="1">
        <f t="array" ref="C326">IF($F326="","",INDEX(CUT_LIST!$C$6:$C$1000,$F326))</f>
        <v>0</v>
      </c>
      <c r="D326" cm="1">
        <f t="array" ref="D326">IF($F326="","",
  IF(
    TRIM(UPPER(INDEX(CUT_LIST!$F$6:$F$1000,$F326)))="NO",
    N(INDEX(CUT_LIST!$D$6:$D$1000,$F326)),
    N(INDEX(CUT_LIST!$D$6:$D$1000,$F326))-
    MIN(
      N(INDEX(CUT_LIST!$D$6:$D$1000,$F326)),
      N(INDEX(CUT_LIST!$G$6:$G$1000,$F326))
    )
  )
)</f>
        <v>0</v>
      </c>
      <c r="F326" cm="1">
        <f t="array" ref="F32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ROWS($F$7:F326)
  ),
"")</f>
        <v>320</v>
      </c>
    </row>
    <row r="327" spans="1:6">
      <c r="A327" cm="1">
        <f t="array" ref="A327">IF($F327="","",INDEX(CUT_LIST!$A$6:$A$1000,$F327))</f>
        <v>0</v>
      </c>
      <c r="B327" cm="1">
        <f t="array" ref="B327">IF($F327="","",INDEX(CUT_LIST!$B$6:$B$1000,$F327))</f>
        <v>0</v>
      </c>
      <c r="C327" cm="1">
        <f t="array" ref="C327">IF($F327="","",INDEX(CUT_LIST!$C$6:$C$1000,$F327))</f>
        <v>0</v>
      </c>
      <c r="D327" cm="1">
        <f t="array" ref="D327">IF($F327="","",
  IF(
    TRIM(UPPER(INDEX(CUT_LIST!$F$6:$F$1000,$F327)))="NO",
    N(INDEX(CUT_LIST!$D$6:$D$1000,$F327)),
    N(INDEX(CUT_LIST!$D$6:$D$1000,$F327))-
    MIN(
      N(INDEX(CUT_LIST!$D$6:$D$1000,$F327)),
      N(INDEX(CUT_LIST!$G$6:$G$1000,$F327))
    )
  )
)</f>
        <v>0</v>
      </c>
      <c r="F327" cm="1">
        <f t="array" ref="F32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ROWS($F$7:F327)
  ),
"")</f>
        <v>321</v>
      </c>
    </row>
    <row r="328" spans="1:6">
      <c r="A328" cm="1">
        <f t="array" ref="A328">IF($F328="","",INDEX(CUT_LIST!$A$6:$A$1000,$F328))</f>
        <v>0</v>
      </c>
      <c r="B328" cm="1">
        <f t="array" ref="B328">IF($F328="","",INDEX(CUT_LIST!$B$6:$B$1000,$F328))</f>
        <v>0</v>
      </c>
      <c r="C328" cm="1">
        <f t="array" ref="C328">IF($F328="","",INDEX(CUT_LIST!$C$6:$C$1000,$F328))</f>
        <v>0</v>
      </c>
      <c r="D328" cm="1">
        <f t="array" ref="D328">IF($F328="","",
  IF(
    TRIM(UPPER(INDEX(CUT_LIST!$F$6:$F$1000,$F328)))="NO",
    N(INDEX(CUT_LIST!$D$6:$D$1000,$F328)),
    N(INDEX(CUT_LIST!$D$6:$D$1000,$F328))-
    MIN(
      N(INDEX(CUT_LIST!$D$6:$D$1000,$F328)),
      N(INDEX(CUT_LIST!$G$6:$G$1000,$F328))
    )
  )
)</f>
        <v>0</v>
      </c>
      <c r="F328" cm="1">
        <f t="array" ref="F32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ROWS($F$7:F328)
  ),
"")</f>
        <v>322</v>
      </c>
    </row>
    <row r="329" spans="1:6">
      <c r="A329" cm="1">
        <f t="array" ref="A329">IF($F329="","",INDEX(CUT_LIST!$A$6:$A$1000,$F329))</f>
        <v>0</v>
      </c>
      <c r="B329" cm="1">
        <f t="array" ref="B329">IF($F329="","",INDEX(CUT_LIST!$B$6:$B$1000,$F329))</f>
        <v>0</v>
      </c>
      <c r="C329" cm="1">
        <f t="array" ref="C329">IF($F329="","",INDEX(CUT_LIST!$C$6:$C$1000,$F329))</f>
        <v>0</v>
      </c>
      <c r="D329" cm="1">
        <f t="array" ref="D329">IF($F329="","",
  IF(
    TRIM(UPPER(INDEX(CUT_LIST!$F$6:$F$1000,$F329)))="NO",
    N(INDEX(CUT_LIST!$D$6:$D$1000,$F329)),
    N(INDEX(CUT_LIST!$D$6:$D$1000,$F329))-
    MIN(
      N(INDEX(CUT_LIST!$D$6:$D$1000,$F329)),
      N(INDEX(CUT_LIST!$G$6:$G$1000,$F329))
    )
  )
)</f>
        <v>0</v>
      </c>
      <c r="F329" cm="1">
        <f t="array" ref="F32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ROWS($F$7:F329)
  ),
"")</f>
        <v>323</v>
      </c>
    </row>
    <row r="330" spans="1:6">
      <c r="A330" cm="1">
        <f t="array" ref="A330">IF($F330="","",INDEX(CUT_LIST!$A$6:$A$1000,$F330))</f>
        <v>0</v>
      </c>
      <c r="B330" cm="1">
        <f t="array" ref="B330">IF($F330="","",INDEX(CUT_LIST!$B$6:$B$1000,$F330))</f>
        <v>0</v>
      </c>
      <c r="C330" cm="1">
        <f t="array" ref="C330">IF($F330="","",INDEX(CUT_LIST!$C$6:$C$1000,$F330))</f>
        <v>0</v>
      </c>
      <c r="D330" cm="1">
        <f t="array" ref="D330">IF($F330="","",
  IF(
    TRIM(UPPER(INDEX(CUT_LIST!$F$6:$F$1000,$F330)))="NO",
    N(INDEX(CUT_LIST!$D$6:$D$1000,$F330)),
    N(INDEX(CUT_LIST!$D$6:$D$1000,$F330))-
    MIN(
      N(INDEX(CUT_LIST!$D$6:$D$1000,$F330)),
      N(INDEX(CUT_LIST!$G$6:$G$1000,$F330))
    )
  )
)</f>
        <v>0</v>
      </c>
      <c r="F330" cm="1">
        <f t="array" ref="F33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ROWS($F$7:F330)
  ),
"")</f>
        <v>324</v>
      </c>
    </row>
    <row r="331" spans="1:6">
      <c r="A331" cm="1">
        <f t="array" ref="A331">IF($F331="","",INDEX(CUT_LIST!$A$6:$A$1000,$F331))</f>
        <v>0</v>
      </c>
      <c r="B331" cm="1">
        <f t="array" ref="B331">IF($F331="","",INDEX(CUT_LIST!$B$6:$B$1000,$F331))</f>
        <v>0</v>
      </c>
      <c r="C331" cm="1">
        <f t="array" ref="C331">IF($F331="","",INDEX(CUT_LIST!$C$6:$C$1000,$F331))</f>
        <v>0</v>
      </c>
      <c r="D331" cm="1">
        <f t="array" ref="D331">IF($F331="","",
  IF(
    TRIM(UPPER(INDEX(CUT_LIST!$F$6:$F$1000,$F331)))="NO",
    N(INDEX(CUT_LIST!$D$6:$D$1000,$F331)),
    N(INDEX(CUT_LIST!$D$6:$D$1000,$F331))-
    MIN(
      N(INDEX(CUT_LIST!$D$6:$D$1000,$F331)),
      N(INDEX(CUT_LIST!$G$6:$G$1000,$F331))
    )
  )
)</f>
        <v>0</v>
      </c>
      <c r="F331" cm="1">
        <f t="array" ref="F33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ROWS($F$7:F331)
  ),
"")</f>
        <v>325</v>
      </c>
    </row>
    <row r="332" spans="1:6">
      <c r="A332" cm="1">
        <f t="array" ref="A332">IF($F332="","",INDEX(CUT_LIST!$A$6:$A$1000,$F332))</f>
        <v>0</v>
      </c>
      <c r="B332" cm="1">
        <f t="array" ref="B332">IF($F332="","",INDEX(CUT_LIST!$B$6:$B$1000,$F332))</f>
        <v>0</v>
      </c>
      <c r="C332" cm="1">
        <f t="array" ref="C332">IF($F332="","",INDEX(CUT_LIST!$C$6:$C$1000,$F332))</f>
        <v>0</v>
      </c>
      <c r="D332" cm="1">
        <f t="array" ref="D332">IF($F332="","",
  IF(
    TRIM(UPPER(INDEX(CUT_LIST!$F$6:$F$1000,$F332)))="NO",
    N(INDEX(CUT_LIST!$D$6:$D$1000,$F332)),
    N(INDEX(CUT_LIST!$D$6:$D$1000,$F332))-
    MIN(
      N(INDEX(CUT_LIST!$D$6:$D$1000,$F332)),
      N(INDEX(CUT_LIST!$G$6:$G$1000,$F332))
    )
  )
)</f>
        <v>0</v>
      </c>
      <c r="F332" cm="1">
        <f t="array" ref="F33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ROWS($F$7:F332)
  ),
"")</f>
        <v>326</v>
      </c>
    </row>
    <row r="333" spans="1:6">
      <c r="A333" cm="1">
        <f t="array" ref="A333">IF($F333="","",INDEX(CUT_LIST!$A$6:$A$1000,$F333))</f>
        <v>0</v>
      </c>
      <c r="B333" cm="1">
        <f t="array" ref="B333">IF($F333="","",INDEX(CUT_LIST!$B$6:$B$1000,$F333))</f>
        <v>0</v>
      </c>
      <c r="C333" cm="1">
        <f t="array" ref="C333">IF($F333="","",INDEX(CUT_LIST!$C$6:$C$1000,$F333))</f>
        <v>0</v>
      </c>
      <c r="D333" cm="1">
        <f t="array" ref="D333">IF($F333="","",
  IF(
    TRIM(UPPER(INDEX(CUT_LIST!$F$6:$F$1000,$F333)))="NO",
    N(INDEX(CUT_LIST!$D$6:$D$1000,$F333)),
    N(INDEX(CUT_LIST!$D$6:$D$1000,$F333))-
    MIN(
      N(INDEX(CUT_LIST!$D$6:$D$1000,$F333)),
      N(INDEX(CUT_LIST!$G$6:$G$1000,$F333))
    )
  )
)</f>
        <v>0</v>
      </c>
      <c r="F333" cm="1">
        <f t="array" ref="F33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ROWS($F$7:F333)
  ),
"")</f>
        <v>327</v>
      </c>
    </row>
    <row r="334" spans="1:6">
      <c r="A334" cm="1">
        <f t="array" ref="A334">IF($F334="","",INDEX(CUT_LIST!$A$6:$A$1000,$F334))</f>
        <v>0</v>
      </c>
      <c r="B334" cm="1">
        <f t="array" ref="B334">IF($F334="","",INDEX(CUT_LIST!$B$6:$B$1000,$F334))</f>
        <v>0</v>
      </c>
      <c r="C334" cm="1">
        <f t="array" ref="C334">IF($F334="","",INDEX(CUT_LIST!$C$6:$C$1000,$F334))</f>
        <v>0</v>
      </c>
      <c r="D334" cm="1">
        <f t="array" ref="D334">IF($F334="","",
  IF(
    TRIM(UPPER(INDEX(CUT_LIST!$F$6:$F$1000,$F334)))="NO",
    N(INDEX(CUT_LIST!$D$6:$D$1000,$F334)),
    N(INDEX(CUT_LIST!$D$6:$D$1000,$F334))-
    MIN(
      N(INDEX(CUT_LIST!$D$6:$D$1000,$F334)),
      N(INDEX(CUT_LIST!$G$6:$G$1000,$F334))
    )
  )
)</f>
        <v>0</v>
      </c>
      <c r="F334" cm="1">
        <f t="array" ref="F33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ROWS($F$7:F334)
  ),
"")</f>
        <v>328</v>
      </c>
    </row>
    <row r="335" spans="1:6">
      <c r="A335" cm="1">
        <f t="array" ref="A335">IF($F335="","",INDEX(CUT_LIST!$A$6:$A$1000,$F335))</f>
        <v>0</v>
      </c>
      <c r="B335" cm="1">
        <f t="array" ref="B335">IF($F335="","",INDEX(CUT_LIST!$B$6:$B$1000,$F335))</f>
        <v>0</v>
      </c>
      <c r="C335" cm="1">
        <f t="array" ref="C335">IF($F335="","",INDEX(CUT_LIST!$C$6:$C$1000,$F335))</f>
        <v>0</v>
      </c>
      <c r="D335" cm="1">
        <f t="array" ref="D335">IF($F335="","",
  IF(
    TRIM(UPPER(INDEX(CUT_LIST!$F$6:$F$1000,$F335)))="NO",
    N(INDEX(CUT_LIST!$D$6:$D$1000,$F335)),
    N(INDEX(CUT_LIST!$D$6:$D$1000,$F335))-
    MIN(
      N(INDEX(CUT_LIST!$D$6:$D$1000,$F335)),
      N(INDEX(CUT_LIST!$G$6:$G$1000,$F335))
    )
  )
)</f>
        <v>0</v>
      </c>
      <c r="F335" cm="1">
        <f t="array" ref="F33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ROWS($F$7:F335)
  ),
"")</f>
        <v>329</v>
      </c>
    </row>
    <row r="336" spans="1:6">
      <c r="A336" cm="1">
        <f t="array" ref="A336">IF($F336="","",INDEX(CUT_LIST!$A$6:$A$1000,$F336))</f>
        <v>0</v>
      </c>
      <c r="B336" cm="1">
        <f t="array" ref="B336">IF($F336="","",INDEX(CUT_LIST!$B$6:$B$1000,$F336))</f>
        <v>0</v>
      </c>
      <c r="C336" cm="1">
        <f t="array" ref="C336">IF($F336="","",INDEX(CUT_LIST!$C$6:$C$1000,$F336))</f>
        <v>0</v>
      </c>
      <c r="D336" cm="1">
        <f t="array" ref="D336">IF($F336="","",
  IF(
    TRIM(UPPER(INDEX(CUT_LIST!$F$6:$F$1000,$F336)))="NO",
    N(INDEX(CUT_LIST!$D$6:$D$1000,$F336)),
    N(INDEX(CUT_LIST!$D$6:$D$1000,$F336))-
    MIN(
      N(INDEX(CUT_LIST!$D$6:$D$1000,$F336)),
      N(INDEX(CUT_LIST!$G$6:$G$1000,$F336))
    )
  )
)</f>
        <v>0</v>
      </c>
      <c r="F336" cm="1">
        <f t="array" ref="F33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ROWS($F$7:F336)
  ),
"")</f>
        <v>330</v>
      </c>
    </row>
    <row r="337" spans="1:6">
      <c r="A337" cm="1">
        <f t="array" ref="A337">IF($F337="","",INDEX(CUT_LIST!$A$6:$A$1000,$F337))</f>
        <v>0</v>
      </c>
      <c r="B337" cm="1">
        <f t="array" ref="B337">IF($F337="","",INDEX(CUT_LIST!$B$6:$B$1000,$F337))</f>
        <v>0</v>
      </c>
      <c r="C337" cm="1">
        <f t="array" ref="C337">IF($F337="","",INDEX(CUT_LIST!$C$6:$C$1000,$F337))</f>
        <v>0</v>
      </c>
      <c r="D337" cm="1">
        <f t="array" ref="D337">IF($F337="","",
  IF(
    TRIM(UPPER(INDEX(CUT_LIST!$F$6:$F$1000,$F337)))="NO",
    N(INDEX(CUT_LIST!$D$6:$D$1000,$F337)),
    N(INDEX(CUT_LIST!$D$6:$D$1000,$F337))-
    MIN(
      N(INDEX(CUT_LIST!$D$6:$D$1000,$F337)),
      N(INDEX(CUT_LIST!$G$6:$G$1000,$F337))
    )
  )
)</f>
        <v>0</v>
      </c>
      <c r="F337" cm="1">
        <f t="array" ref="F33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ROWS($F$7:F337)
  ),
"")</f>
        <v>331</v>
      </c>
    </row>
    <row r="338" spans="1:6">
      <c r="A338" cm="1">
        <f t="array" ref="A338">IF($F338="","",INDEX(CUT_LIST!$A$6:$A$1000,$F338))</f>
        <v>0</v>
      </c>
      <c r="B338" cm="1">
        <f t="array" ref="B338">IF($F338="","",INDEX(CUT_LIST!$B$6:$B$1000,$F338))</f>
        <v>0</v>
      </c>
      <c r="C338" cm="1">
        <f t="array" ref="C338">IF($F338="","",INDEX(CUT_LIST!$C$6:$C$1000,$F338))</f>
        <v>0</v>
      </c>
      <c r="D338" cm="1">
        <f t="array" ref="D338">IF($F338="","",
  IF(
    TRIM(UPPER(INDEX(CUT_LIST!$F$6:$F$1000,$F338)))="NO",
    N(INDEX(CUT_LIST!$D$6:$D$1000,$F338)),
    N(INDEX(CUT_LIST!$D$6:$D$1000,$F338))-
    MIN(
      N(INDEX(CUT_LIST!$D$6:$D$1000,$F338)),
      N(INDEX(CUT_LIST!$G$6:$G$1000,$F338))
    )
  )
)</f>
        <v>0</v>
      </c>
      <c r="F338" cm="1">
        <f t="array" ref="F33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ROWS($F$7:F338)
  ),
"")</f>
        <v>332</v>
      </c>
    </row>
    <row r="339" spans="1:6">
      <c r="A339" cm="1">
        <f t="array" ref="A339">IF($F339="","",INDEX(CUT_LIST!$A$6:$A$1000,$F339))</f>
        <v>0</v>
      </c>
      <c r="B339" cm="1">
        <f t="array" ref="B339">IF($F339="","",INDEX(CUT_LIST!$B$6:$B$1000,$F339))</f>
        <v>0</v>
      </c>
      <c r="C339" cm="1">
        <f t="array" ref="C339">IF($F339="","",INDEX(CUT_LIST!$C$6:$C$1000,$F339))</f>
        <v>0</v>
      </c>
      <c r="D339" cm="1">
        <f t="array" ref="D339">IF($F339="","",
  IF(
    TRIM(UPPER(INDEX(CUT_LIST!$F$6:$F$1000,$F339)))="NO",
    N(INDEX(CUT_LIST!$D$6:$D$1000,$F339)),
    N(INDEX(CUT_LIST!$D$6:$D$1000,$F339))-
    MIN(
      N(INDEX(CUT_LIST!$D$6:$D$1000,$F339)),
      N(INDEX(CUT_LIST!$G$6:$G$1000,$F339))
    )
  )
)</f>
        <v>0</v>
      </c>
      <c r="F339" cm="1">
        <f t="array" ref="F33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ROWS($F$7:F339)
  ),
"")</f>
        <v>333</v>
      </c>
    </row>
    <row r="340" spans="1:6">
      <c r="A340" cm="1">
        <f t="array" ref="A340">IF($F340="","",INDEX(CUT_LIST!$A$6:$A$1000,$F340))</f>
        <v>0</v>
      </c>
      <c r="B340" cm="1">
        <f t="array" ref="B340">IF($F340="","",INDEX(CUT_LIST!$B$6:$B$1000,$F340))</f>
        <v>0</v>
      </c>
      <c r="C340" cm="1">
        <f t="array" ref="C340">IF($F340="","",INDEX(CUT_LIST!$C$6:$C$1000,$F340))</f>
        <v>0</v>
      </c>
      <c r="D340" cm="1">
        <f t="array" ref="D340">IF($F340="","",
  IF(
    TRIM(UPPER(INDEX(CUT_LIST!$F$6:$F$1000,$F340)))="NO",
    N(INDEX(CUT_LIST!$D$6:$D$1000,$F340)),
    N(INDEX(CUT_LIST!$D$6:$D$1000,$F340))-
    MIN(
      N(INDEX(CUT_LIST!$D$6:$D$1000,$F340)),
      N(INDEX(CUT_LIST!$G$6:$G$1000,$F340))
    )
  )
)</f>
        <v>0</v>
      </c>
      <c r="F340" cm="1">
        <f t="array" ref="F34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ROWS($F$7:F340)
  ),
"")</f>
        <v>334</v>
      </c>
    </row>
    <row r="341" spans="1:6">
      <c r="A341" cm="1">
        <f t="array" ref="A341">IF($F341="","",INDEX(CUT_LIST!$A$6:$A$1000,$F341))</f>
        <v>0</v>
      </c>
      <c r="B341" cm="1">
        <f t="array" ref="B341">IF($F341="","",INDEX(CUT_LIST!$B$6:$B$1000,$F341))</f>
        <v>0</v>
      </c>
      <c r="C341" cm="1">
        <f t="array" ref="C341">IF($F341="","",INDEX(CUT_LIST!$C$6:$C$1000,$F341))</f>
        <v>0</v>
      </c>
      <c r="D341" cm="1">
        <f t="array" ref="D341">IF($F341="","",
  IF(
    TRIM(UPPER(INDEX(CUT_LIST!$F$6:$F$1000,$F341)))="NO",
    N(INDEX(CUT_LIST!$D$6:$D$1000,$F341)),
    N(INDEX(CUT_LIST!$D$6:$D$1000,$F341))-
    MIN(
      N(INDEX(CUT_LIST!$D$6:$D$1000,$F341)),
      N(INDEX(CUT_LIST!$G$6:$G$1000,$F341))
    )
  )
)</f>
        <v>0</v>
      </c>
      <c r="F341" cm="1">
        <f t="array" ref="F34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ROWS($F$7:F341)
  ),
"")</f>
        <v>335</v>
      </c>
    </row>
    <row r="342" spans="1:6">
      <c r="A342" cm="1">
        <f t="array" ref="A342">IF($F342="","",INDEX(CUT_LIST!$A$6:$A$1000,$F342))</f>
        <v>0</v>
      </c>
      <c r="B342" cm="1">
        <f t="array" ref="B342">IF($F342="","",INDEX(CUT_LIST!$B$6:$B$1000,$F342))</f>
        <v>0</v>
      </c>
      <c r="C342" cm="1">
        <f t="array" ref="C342">IF($F342="","",INDEX(CUT_LIST!$C$6:$C$1000,$F342))</f>
        <v>0</v>
      </c>
      <c r="D342" cm="1">
        <f t="array" ref="D342">IF($F342="","",
  IF(
    TRIM(UPPER(INDEX(CUT_LIST!$F$6:$F$1000,$F342)))="NO",
    N(INDEX(CUT_LIST!$D$6:$D$1000,$F342)),
    N(INDEX(CUT_LIST!$D$6:$D$1000,$F342))-
    MIN(
      N(INDEX(CUT_LIST!$D$6:$D$1000,$F342)),
      N(INDEX(CUT_LIST!$G$6:$G$1000,$F342))
    )
  )
)</f>
        <v>0</v>
      </c>
      <c r="F342" cm="1">
        <f t="array" ref="F34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ROWS($F$7:F342)
  ),
"")</f>
        <v>336</v>
      </c>
    </row>
    <row r="343" spans="1:6">
      <c r="A343" cm="1">
        <f t="array" ref="A343">IF($F343="","",INDEX(CUT_LIST!$A$6:$A$1000,$F343))</f>
        <v>0</v>
      </c>
      <c r="B343" cm="1">
        <f t="array" ref="B343">IF($F343="","",INDEX(CUT_LIST!$B$6:$B$1000,$F343))</f>
        <v>0</v>
      </c>
      <c r="C343" cm="1">
        <f t="array" ref="C343">IF($F343="","",INDEX(CUT_LIST!$C$6:$C$1000,$F343))</f>
        <v>0</v>
      </c>
      <c r="D343" cm="1">
        <f t="array" ref="D343">IF($F343="","",
  IF(
    TRIM(UPPER(INDEX(CUT_LIST!$F$6:$F$1000,$F343)))="NO",
    N(INDEX(CUT_LIST!$D$6:$D$1000,$F343)),
    N(INDEX(CUT_LIST!$D$6:$D$1000,$F343))-
    MIN(
      N(INDEX(CUT_LIST!$D$6:$D$1000,$F343)),
      N(INDEX(CUT_LIST!$G$6:$G$1000,$F343))
    )
  )
)</f>
        <v>0</v>
      </c>
      <c r="F343" cm="1">
        <f t="array" ref="F34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ROWS($F$7:F343)
  ),
"")</f>
        <v>337</v>
      </c>
    </row>
    <row r="344" spans="1:6">
      <c r="A344" cm="1">
        <f t="array" ref="A344">IF($F344="","",INDEX(CUT_LIST!$A$6:$A$1000,$F344))</f>
        <v>0</v>
      </c>
      <c r="B344" cm="1">
        <f t="array" ref="B344">IF($F344="","",INDEX(CUT_LIST!$B$6:$B$1000,$F344))</f>
        <v>0</v>
      </c>
      <c r="C344" cm="1">
        <f t="array" ref="C344">IF($F344="","",INDEX(CUT_LIST!$C$6:$C$1000,$F344))</f>
        <v>0</v>
      </c>
      <c r="D344" cm="1">
        <f t="array" ref="D344">IF($F344="","",
  IF(
    TRIM(UPPER(INDEX(CUT_LIST!$F$6:$F$1000,$F344)))="NO",
    N(INDEX(CUT_LIST!$D$6:$D$1000,$F344)),
    N(INDEX(CUT_LIST!$D$6:$D$1000,$F344))-
    MIN(
      N(INDEX(CUT_LIST!$D$6:$D$1000,$F344)),
      N(INDEX(CUT_LIST!$G$6:$G$1000,$F344))
    )
  )
)</f>
        <v>0</v>
      </c>
      <c r="F344" cm="1">
        <f t="array" ref="F34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ROWS($F$7:F344)
  ),
"")</f>
        <v>338</v>
      </c>
    </row>
    <row r="345" spans="1:6">
      <c r="A345" cm="1">
        <f t="array" ref="A345">IF($F345="","",INDEX(CUT_LIST!$A$6:$A$1000,$F345))</f>
        <v>0</v>
      </c>
      <c r="B345" cm="1">
        <f t="array" ref="B345">IF($F345="","",INDEX(CUT_LIST!$B$6:$B$1000,$F345))</f>
        <v>0</v>
      </c>
      <c r="C345" cm="1">
        <f t="array" ref="C345">IF($F345="","",INDEX(CUT_LIST!$C$6:$C$1000,$F345))</f>
        <v>0</v>
      </c>
      <c r="D345" cm="1">
        <f t="array" ref="D345">IF($F345="","",
  IF(
    TRIM(UPPER(INDEX(CUT_LIST!$F$6:$F$1000,$F345)))="NO",
    N(INDEX(CUT_LIST!$D$6:$D$1000,$F345)),
    N(INDEX(CUT_LIST!$D$6:$D$1000,$F345))-
    MIN(
      N(INDEX(CUT_LIST!$D$6:$D$1000,$F345)),
      N(INDEX(CUT_LIST!$G$6:$G$1000,$F345))
    )
  )
)</f>
        <v>0</v>
      </c>
      <c r="F345" cm="1">
        <f t="array" ref="F34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ROWS($F$7:F345)
  ),
"")</f>
        <v>339</v>
      </c>
    </row>
    <row r="346" spans="1:6">
      <c r="A346" cm="1">
        <f t="array" ref="A346">IF($F346="","",INDEX(CUT_LIST!$A$6:$A$1000,$F346))</f>
        <v>0</v>
      </c>
      <c r="B346" cm="1">
        <f t="array" ref="B346">IF($F346="","",INDEX(CUT_LIST!$B$6:$B$1000,$F346))</f>
        <v>0</v>
      </c>
      <c r="C346" cm="1">
        <f t="array" ref="C346">IF($F346="","",INDEX(CUT_LIST!$C$6:$C$1000,$F346))</f>
        <v>0</v>
      </c>
      <c r="D346" cm="1">
        <f t="array" ref="D346">IF($F346="","",
  IF(
    TRIM(UPPER(INDEX(CUT_LIST!$F$6:$F$1000,$F346)))="NO",
    N(INDEX(CUT_LIST!$D$6:$D$1000,$F346)),
    N(INDEX(CUT_LIST!$D$6:$D$1000,$F346))-
    MIN(
      N(INDEX(CUT_LIST!$D$6:$D$1000,$F346)),
      N(INDEX(CUT_LIST!$G$6:$G$1000,$F346))
    )
  )
)</f>
        <v>0</v>
      </c>
      <c r="F346" cm="1">
        <f t="array" ref="F34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ROWS($F$7:F346)
  ),
"")</f>
        <v>340</v>
      </c>
    </row>
    <row r="347" spans="1:6">
      <c r="A347" cm="1">
        <f t="array" ref="A347">IF($F347="","",INDEX(CUT_LIST!$A$6:$A$1000,$F347))</f>
        <v>0</v>
      </c>
      <c r="B347" cm="1">
        <f t="array" ref="B347">IF($F347="","",INDEX(CUT_LIST!$B$6:$B$1000,$F347))</f>
        <v>0</v>
      </c>
      <c r="C347" cm="1">
        <f t="array" ref="C347">IF($F347="","",INDEX(CUT_LIST!$C$6:$C$1000,$F347))</f>
        <v>0</v>
      </c>
      <c r="D347" cm="1">
        <f t="array" ref="D347">IF($F347="","",
  IF(
    TRIM(UPPER(INDEX(CUT_LIST!$F$6:$F$1000,$F347)))="NO",
    N(INDEX(CUT_LIST!$D$6:$D$1000,$F347)),
    N(INDEX(CUT_LIST!$D$6:$D$1000,$F347))-
    MIN(
      N(INDEX(CUT_LIST!$D$6:$D$1000,$F347)),
      N(INDEX(CUT_LIST!$G$6:$G$1000,$F347))
    )
  )
)</f>
        <v>0</v>
      </c>
      <c r="F347" cm="1">
        <f t="array" ref="F34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ROWS($F$7:F347)
  ),
"")</f>
        <v>341</v>
      </c>
    </row>
    <row r="348" spans="1:6">
      <c r="A348" cm="1">
        <f t="array" ref="A348">IF($F348="","",INDEX(CUT_LIST!$A$6:$A$1000,$F348))</f>
        <v>0</v>
      </c>
      <c r="B348" cm="1">
        <f t="array" ref="B348">IF($F348="","",INDEX(CUT_LIST!$B$6:$B$1000,$F348))</f>
        <v>0</v>
      </c>
      <c r="C348" cm="1">
        <f t="array" ref="C348">IF($F348="","",INDEX(CUT_LIST!$C$6:$C$1000,$F348))</f>
        <v>0</v>
      </c>
      <c r="D348" cm="1">
        <f t="array" ref="D348">IF($F348="","",
  IF(
    TRIM(UPPER(INDEX(CUT_LIST!$F$6:$F$1000,$F348)))="NO",
    N(INDEX(CUT_LIST!$D$6:$D$1000,$F348)),
    N(INDEX(CUT_LIST!$D$6:$D$1000,$F348))-
    MIN(
      N(INDEX(CUT_LIST!$D$6:$D$1000,$F348)),
      N(INDEX(CUT_LIST!$G$6:$G$1000,$F348))
    )
  )
)</f>
        <v>0</v>
      </c>
      <c r="F348" cm="1">
        <f t="array" ref="F34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ROWS($F$7:F348)
  ),
"")</f>
        <v>342</v>
      </c>
    </row>
    <row r="349" spans="1:6">
      <c r="A349" cm="1">
        <f t="array" ref="A349">IF($F349="","",INDEX(CUT_LIST!$A$6:$A$1000,$F349))</f>
        <v>0</v>
      </c>
      <c r="B349" cm="1">
        <f t="array" ref="B349">IF($F349="","",INDEX(CUT_LIST!$B$6:$B$1000,$F349))</f>
        <v>0</v>
      </c>
      <c r="C349" cm="1">
        <f t="array" ref="C349">IF($F349="","",INDEX(CUT_LIST!$C$6:$C$1000,$F349))</f>
        <v>0</v>
      </c>
      <c r="D349" cm="1">
        <f t="array" ref="D349">IF($F349="","",
  IF(
    TRIM(UPPER(INDEX(CUT_LIST!$F$6:$F$1000,$F349)))="NO",
    N(INDEX(CUT_LIST!$D$6:$D$1000,$F349)),
    N(INDEX(CUT_LIST!$D$6:$D$1000,$F349))-
    MIN(
      N(INDEX(CUT_LIST!$D$6:$D$1000,$F349)),
      N(INDEX(CUT_LIST!$G$6:$G$1000,$F349))
    )
  )
)</f>
        <v>0</v>
      </c>
      <c r="F349" cm="1">
        <f t="array" ref="F34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ROWS($F$7:F349)
  ),
"")</f>
        <v>343</v>
      </c>
    </row>
    <row r="350" spans="1:6">
      <c r="A350" cm="1">
        <f t="array" ref="A350">IF($F350="","",INDEX(CUT_LIST!$A$6:$A$1000,$F350))</f>
        <v>0</v>
      </c>
      <c r="B350" cm="1">
        <f t="array" ref="B350">IF($F350="","",INDEX(CUT_LIST!$B$6:$B$1000,$F350))</f>
        <v>0</v>
      </c>
      <c r="C350" cm="1">
        <f t="array" ref="C350">IF($F350="","",INDEX(CUT_LIST!$C$6:$C$1000,$F350))</f>
        <v>0</v>
      </c>
      <c r="D350" cm="1">
        <f t="array" ref="D350">IF($F350="","",
  IF(
    TRIM(UPPER(INDEX(CUT_LIST!$F$6:$F$1000,$F350)))="NO",
    N(INDEX(CUT_LIST!$D$6:$D$1000,$F350)),
    N(INDEX(CUT_LIST!$D$6:$D$1000,$F350))-
    MIN(
      N(INDEX(CUT_LIST!$D$6:$D$1000,$F350)),
      N(INDEX(CUT_LIST!$G$6:$G$1000,$F350))
    )
  )
)</f>
        <v>0</v>
      </c>
      <c r="F350" cm="1">
        <f t="array" ref="F35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ROWS($F$7:F350)
  ),
"")</f>
        <v>344</v>
      </c>
    </row>
    <row r="351" spans="1:6">
      <c r="A351" cm="1">
        <f t="array" ref="A351">IF($F351="","",INDEX(CUT_LIST!$A$6:$A$1000,$F351))</f>
        <v>0</v>
      </c>
      <c r="B351" cm="1">
        <f t="array" ref="B351">IF($F351="","",INDEX(CUT_LIST!$B$6:$B$1000,$F351))</f>
        <v>0</v>
      </c>
      <c r="C351" cm="1">
        <f t="array" ref="C351">IF($F351="","",INDEX(CUT_LIST!$C$6:$C$1000,$F351))</f>
        <v>0</v>
      </c>
      <c r="D351" cm="1">
        <f t="array" ref="D351">IF($F351="","",
  IF(
    TRIM(UPPER(INDEX(CUT_LIST!$F$6:$F$1000,$F351)))="NO",
    N(INDEX(CUT_LIST!$D$6:$D$1000,$F351)),
    N(INDEX(CUT_LIST!$D$6:$D$1000,$F351))-
    MIN(
      N(INDEX(CUT_LIST!$D$6:$D$1000,$F351)),
      N(INDEX(CUT_LIST!$G$6:$G$1000,$F351))
    )
  )
)</f>
        <v>0</v>
      </c>
      <c r="F351" cm="1">
        <f t="array" ref="F35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ROWS($F$7:F351)
  ),
"")</f>
        <v>345</v>
      </c>
    </row>
    <row r="352" spans="1:6">
      <c r="A352" cm="1">
        <f t="array" ref="A352">IF($F352="","",INDEX(CUT_LIST!$A$6:$A$1000,$F352))</f>
        <v>0</v>
      </c>
      <c r="B352" cm="1">
        <f t="array" ref="B352">IF($F352="","",INDEX(CUT_LIST!$B$6:$B$1000,$F352))</f>
        <v>0</v>
      </c>
      <c r="C352" cm="1">
        <f t="array" ref="C352">IF($F352="","",INDEX(CUT_LIST!$C$6:$C$1000,$F352))</f>
        <v>0</v>
      </c>
      <c r="D352" cm="1">
        <f t="array" ref="D352">IF($F352="","",
  IF(
    TRIM(UPPER(INDEX(CUT_LIST!$F$6:$F$1000,$F352)))="NO",
    N(INDEX(CUT_LIST!$D$6:$D$1000,$F352)),
    N(INDEX(CUT_LIST!$D$6:$D$1000,$F352))-
    MIN(
      N(INDEX(CUT_LIST!$D$6:$D$1000,$F352)),
      N(INDEX(CUT_LIST!$G$6:$G$1000,$F352))
    )
  )
)</f>
        <v>0</v>
      </c>
      <c r="F352" cm="1">
        <f t="array" ref="F35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ROWS($F$7:F352)
  ),
"")</f>
        <v>346</v>
      </c>
    </row>
    <row r="353" spans="1:6">
      <c r="A353" cm="1">
        <f t="array" ref="A353">IF($F353="","",INDEX(CUT_LIST!$A$6:$A$1000,$F353))</f>
        <v>0</v>
      </c>
      <c r="B353" cm="1">
        <f t="array" ref="B353">IF($F353="","",INDEX(CUT_LIST!$B$6:$B$1000,$F353))</f>
        <v>0</v>
      </c>
      <c r="C353" cm="1">
        <f t="array" ref="C353">IF($F353="","",INDEX(CUT_LIST!$C$6:$C$1000,$F353))</f>
        <v>0</v>
      </c>
      <c r="D353" cm="1">
        <f t="array" ref="D353">IF($F353="","",
  IF(
    TRIM(UPPER(INDEX(CUT_LIST!$F$6:$F$1000,$F353)))="NO",
    N(INDEX(CUT_LIST!$D$6:$D$1000,$F353)),
    N(INDEX(CUT_LIST!$D$6:$D$1000,$F353))-
    MIN(
      N(INDEX(CUT_LIST!$D$6:$D$1000,$F353)),
      N(INDEX(CUT_LIST!$G$6:$G$1000,$F353))
    )
  )
)</f>
        <v>0</v>
      </c>
      <c r="F353" cm="1">
        <f t="array" ref="F35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ROWS($F$7:F353)
  ),
"")</f>
        <v>347</v>
      </c>
    </row>
    <row r="354" spans="1:6">
      <c r="A354" cm="1">
        <f t="array" ref="A354">IF($F354="","",INDEX(CUT_LIST!$A$6:$A$1000,$F354))</f>
        <v>0</v>
      </c>
      <c r="B354" cm="1">
        <f t="array" ref="B354">IF($F354="","",INDEX(CUT_LIST!$B$6:$B$1000,$F354))</f>
        <v>0</v>
      </c>
      <c r="C354" cm="1">
        <f t="array" ref="C354">IF($F354="","",INDEX(CUT_LIST!$C$6:$C$1000,$F354))</f>
        <v>0</v>
      </c>
      <c r="D354" cm="1">
        <f t="array" ref="D354">IF($F354="","",
  IF(
    TRIM(UPPER(INDEX(CUT_LIST!$F$6:$F$1000,$F354)))="NO",
    N(INDEX(CUT_LIST!$D$6:$D$1000,$F354)),
    N(INDEX(CUT_LIST!$D$6:$D$1000,$F354))-
    MIN(
      N(INDEX(CUT_LIST!$D$6:$D$1000,$F354)),
      N(INDEX(CUT_LIST!$G$6:$G$1000,$F354))
    )
  )
)</f>
        <v>0</v>
      </c>
      <c r="F354" cm="1">
        <f t="array" ref="F35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ROWS($F$7:F354)
  ),
"")</f>
        <v>348</v>
      </c>
    </row>
    <row r="355" spans="1:6">
      <c r="A355" cm="1">
        <f t="array" ref="A355">IF($F355="","",INDEX(CUT_LIST!$A$6:$A$1000,$F355))</f>
        <v>0</v>
      </c>
      <c r="B355" cm="1">
        <f t="array" ref="B355">IF($F355="","",INDEX(CUT_LIST!$B$6:$B$1000,$F355))</f>
        <v>0</v>
      </c>
      <c r="C355" cm="1">
        <f t="array" ref="C355">IF($F355="","",INDEX(CUT_LIST!$C$6:$C$1000,$F355))</f>
        <v>0</v>
      </c>
      <c r="D355" cm="1">
        <f t="array" ref="D355">IF($F355="","",
  IF(
    TRIM(UPPER(INDEX(CUT_LIST!$F$6:$F$1000,$F355)))="NO",
    N(INDEX(CUT_LIST!$D$6:$D$1000,$F355)),
    N(INDEX(CUT_LIST!$D$6:$D$1000,$F355))-
    MIN(
      N(INDEX(CUT_LIST!$D$6:$D$1000,$F355)),
      N(INDEX(CUT_LIST!$G$6:$G$1000,$F355))
    )
  )
)</f>
        <v>0</v>
      </c>
      <c r="F355" cm="1">
        <f t="array" ref="F35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ROWS($F$7:F355)
  ),
"")</f>
        <v>349</v>
      </c>
    </row>
    <row r="356" spans="1:6">
      <c r="A356" cm="1">
        <f t="array" ref="A356">IF($F356="","",INDEX(CUT_LIST!$A$6:$A$1000,$F356))</f>
        <v>0</v>
      </c>
      <c r="B356" cm="1">
        <f t="array" ref="B356">IF($F356="","",INDEX(CUT_LIST!$B$6:$B$1000,$F356))</f>
        <v>0</v>
      </c>
      <c r="C356" cm="1">
        <f t="array" ref="C356">IF($F356="","",INDEX(CUT_LIST!$C$6:$C$1000,$F356))</f>
        <v>0</v>
      </c>
      <c r="D356" cm="1">
        <f t="array" ref="D356">IF($F356="","",
  IF(
    TRIM(UPPER(INDEX(CUT_LIST!$F$6:$F$1000,$F356)))="NO",
    N(INDEX(CUT_LIST!$D$6:$D$1000,$F356)),
    N(INDEX(CUT_LIST!$D$6:$D$1000,$F356))-
    MIN(
      N(INDEX(CUT_LIST!$D$6:$D$1000,$F356)),
      N(INDEX(CUT_LIST!$G$6:$G$1000,$F356))
    )
  )
)</f>
        <v>0</v>
      </c>
      <c r="F356" cm="1">
        <f t="array" ref="F35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ROWS($F$7:F356)
  ),
"")</f>
        <v>350</v>
      </c>
    </row>
    <row r="357" spans="1:6">
      <c r="A357" cm="1">
        <f t="array" ref="A357">IF($F357="","",INDEX(CUT_LIST!$A$6:$A$1000,$F357))</f>
        <v>0</v>
      </c>
      <c r="B357" cm="1">
        <f t="array" ref="B357">IF($F357="","",INDEX(CUT_LIST!$B$6:$B$1000,$F357))</f>
        <v>0</v>
      </c>
      <c r="C357" cm="1">
        <f t="array" ref="C357">IF($F357="","",INDEX(CUT_LIST!$C$6:$C$1000,$F357))</f>
        <v>0</v>
      </c>
      <c r="D357" cm="1">
        <f t="array" ref="D357">IF($F357="","",
  IF(
    TRIM(UPPER(INDEX(CUT_LIST!$F$6:$F$1000,$F357)))="NO",
    N(INDEX(CUT_LIST!$D$6:$D$1000,$F357)),
    N(INDEX(CUT_LIST!$D$6:$D$1000,$F357))-
    MIN(
      N(INDEX(CUT_LIST!$D$6:$D$1000,$F357)),
      N(INDEX(CUT_LIST!$G$6:$G$1000,$F357))
    )
  )
)</f>
        <v>0</v>
      </c>
      <c r="F357" cm="1">
        <f t="array" ref="F35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ROWS($F$7:F357)
  ),
"")</f>
        <v>351</v>
      </c>
    </row>
    <row r="358" spans="1:6">
      <c r="A358" cm="1">
        <f t="array" ref="A358">IF($F358="","",INDEX(CUT_LIST!$A$6:$A$1000,$F358))</f>
        <v>0</v>
      </c>
      <c r="B358" cm="1">
        <f t="array" ref="B358">IF($F358="","",INDEX(CUT_LIST!$B$6:$B$1000,$F358))</f>
        <v>0</v>
      </c>
      <c r="C358" cm="1">
        <f t="array" ref="C358">IF($F358="","",INDEX(CUT_LIST!$C$6:$C$1000,$F358))</f>
        <v>0</v>
      </c>
      <c r="D358" cm="1">
        <f t="array" ref="D358">IF($F358="","",
  IF(
    TRIM(UPPER(INDEX(CUT_LIST!$F$6:$F$1000,$F358)))="NO",
    N(INDEX(CUT_LIST!$D$6:$D$1000,$F358)),
    N(INDEX(CUT_LIST!$D$6:$D$1000,$F358))-
    MIN(
      N(INDEX(CUT_LIST!$D$6:$D$1000,$F358)),
      N(INDEX(CUT_LIST!$G$6:$G$1000,$F358))
    )
  )
)</f>
        <v>0</v>
      </c>
      <c r="F358" cm="1">
        <f t="array" ref="F35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ROWS($F$7:F358)
  ),
"")</f>
        <v>352</v>
      </c>
    </row>
    <row r="359" spans="1:6">
      <c r="A359" cm="1">
        <f t="array" ref="A359">IF($F359="","",INDEX(CUT_LIST!$A$6:$A$1000,$F359))</f>
        <v>0</v>
      </c>
      <c r="B359" cm="1">
        <f t="array" ref="B359">IF($F359="","",INDEX(CUT_LIST!$B$6:$B$1000,$F359))</f>
        <v>0</v>
      </c>
      <c r="C359" cm="1">
        <f t="array" ref="C359">IF($F359="","",INDEX(CUT_LIST!$C$6:$C$1000,$F359))</f>
        <v>0</v>
      </c>
      <c r="D359" cm="1">
        <f t="array" ref="D359">IF($F359="","",
  IF(
    TRIM(UPPER(INDEX(CUT_LIST!$F$6:$F$1000,$F359)))="NO",
    N(INDEX(CUT_LIST!$D$6:$D$1000,$F359)),
    N(INDEX(CUT_LIST!$D$6:$D$1000,$F359))-
    MIN(
      N(INDEX(CUT_LIST!$D$6:$D$1000,$F359)),
      N(INDEX(CUT_LIST!$G$6:$G$1000,$F359))
    )
  )
)</f>
        <v>0</v>
      </c>
      <c r="F359" cm="1">
        <f t="array" ref="F35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ROWS($F$7:F359)
  ),
"")</f>
        <v>353</v>
      </c>
    </row>
    <row r="360" spans="1:6">
      <c r="A360" cm="1">
        <f t="array" ref="A360">IF($F360="","",INDEX(CUT_LIST!$A$6:$A$1000,$F360))</f>
        <v>0</v>
      </c>
      <c r="B360" cm="1">
        <f t="array" ref="B360">IF($F360="","",INDEX(CUT_LIST!$B$6:$B$1000,$F360))</f>
        <v>0</v>
      </c>
      <c r="C360" cm="1">
        <f t="array" ref="C360">IF($F360="","",INDEX(CUT_LIST!$C$6:$C$1000,$F360))</f>
        <v>0</v>
      </c>
      <c r="D360" cm="1">
        <f t="array" ref="D360">IF($F360="","",
  IF(
    TRIM(UPPER(INDEX(CUT_LIST!$F$6:$F$1000,$F360)))="NO",
    N(INDEX(CUT_LIST!$D$6:$D$1000,$F360)),
    N(INDEX(CUT_LIST!$D$6:$D$1000,$F360))-
    MIN(
      N(INDEX(CUT_LIST!$D$6:$D$1000,$F360)),
      N(INDEX(CUT_LIST!$G$6:$G$1000,$F360))
    )
  )
)</f>
        <v>0</v>
      </c>
      <c r="F360" cm="1">
        <f t="array" ref="F36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ROWS($F$7:F360)
  ),
"")</f>
        <v>354</v>
      </c>
    </row>
    <row r="361" spans="1:6">
      <c r="A361" cm="1">
        <f t="array" ref="A361">IF($F361="","",INDEX(CUT_LIST!$A$6:$A$1000,$F361))</f>
        <v>0</v>
      </c>
      <c r="B361" cm="1">
        <f t="array" ref="B361">IF($F361="","",INDEX(CUT_LIST!$B$6:$B$1000,$F361))</f>
        <v>0</v>
      </c>
      <c r="C361" cm="1">
        <f t="array" ref="C361">IF($F361="","",INDEX(CUT_LIST!$C$6:$C$1000,$F361))</f>
        <v>0</v>
      </c>
      <c r="D361" cm="1">
        <f t="array" ref="D361">IF($F361="","",
  IF(
    TRIM(UPPER(INDEX(CUT_LIST!$F$6:$F$1000,$F361)))="NO",
    N(INDEX(CUT_LIST!$D$6:$D$1000,$F361)),
    N(INDEX(CUT_LIST!$D$6:$D$1000,$F361))-
    MIN(
      N(INDEX(CUT_LIST!$D$6:$D$1000,$F361)),
      N(INDEX(CUT_LIST!$G$6:$G$1000,$F361))
    )
  )
)</f>
        <v>0</v>
      </c>
      <c r="F361" cm="1">
        <f t="array" ref="F36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ROWS($F$7:F361)
  ),
"")</f>
        <v>355</v>
      </c>
    </row>
    <row r="362" spans="1:6">
      <c r="A362" cm="1">
        <f t="array" ref="A362">IF($F362="","",INDEX(CUT_LIST!$A$6:$A$1000,$F362))</f>
        <v>0</v>
      </c>
      <c r="B362" cm="1">
        <f t="array" ref="B362">IF($F362="","",INDEX(CUT_LIST!$B$6:$B$1000,$F362))</f>
        <v>0</v>
      </c>
      <c r="C362" cm="1">
        <f t="array" ref="C362">IF($F362="","",INDEX(CUT_LIST!$C$6:$C$1000,$F362))</f>
        <v>0</v>
      </c>
      <c r="D362" cm="1">
        <f t="array" ref="D362">IF($F362="","",
  IF(
    TRIM(UPPER(INDEX(CUT_LIST!$F$6:$F$1000,$F362)))="NO",
    N(INDEX(CUT_LIST!$D$6:$D$1000,$F362)),
    N(INDEX(CUT_LIST!$D$6:$D$1000,$F362))-
    MIN(
      N(INDEX(CUT_LIST!$D$6:$D$1000,$F362)),
      N(INDEX(CUT_LIST!$G$6:$G$1000,$F362))
    )
  )
)</f>
        <v>0</v>
      </c>
      <c r="F362" cm="1">
        <f t="array" ref="F36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ROWS($F$7:F362)
  ),
"")</f>
        <v>356</v>
      </c>
    </row>
    <row r="363" spans="1:6">
      <c r="A363" cm="1">
        <f t="array" ref="A363">IF($F363="","",INDEX(CUT_LIST!$A$6:$A$1000,$F363))</f>
        <v>0</v>
      </c>
      <c r="B363" cm="1">
        <f t="array" ref="B363">IF($F363="","",INDEX(CUT_LIST!$B$6:$B$1000,$F363))</f>
        <v>0</v>
      </c>
      <c r="C363" cm="1">
        <f t="array" ref="C363">IF($F363="","",INDEX(CUT_LIST!$C$6:$C$1000,$F363))</f>
        <v>0</v>
      </c>
      <c r="D363" cm="1">
        <f t="array" ref="D363">IF($F363="","",
  IF(
    TRIM(UPPER(INDEX(CUT_LIST!$F$6:$F$1000,$F363)))="NO",
    N(INDEX(CUT_LIST!$D$6:$D$1000,$F363)),
    N(INDEX(CUT_LIST!$D$6:$D$1000,$F363))-
    MIN(
      N(INDEX(CUT_LIST!$D$6:$D$1000,$F363)),
      N(INDEX(CUT_LIST!$G$6:$G$1000,$F363))
    )
  )
)</f>
        <v>0</v>
      </c>
      <c r="F363" cm="1">
        <f t="array" ref="F36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ROWS($F$7:F363)
  ),
"")</f>
        <v>357</v>
      </c>
    </row>
    <row r="364" spans="1:6">
      <c r="A364" cm="1">
        <f t="array" ref="A364">IF($F364="","",INDEX(CUT_LIST!$A$6:$A$1000,$F364))</f>
        <v>0</v>
      </c>
      <c r="B364" cm="1">
        <f t="array" ref="B364">IF($F364="","",INDEX(CUT_LIST!$B$6:$B$1000,$F364))</f>
        <v>0</v>
      </c>
      <c r="C364" cm="1">
        <f t="array" ref="C364">IF($F364="","",INDEX(CUT_LIST!$C$6:$C$1000,$F364))</f>
        <v>0</v>
      </c>
      <c r="D364" cm="1">
        <f t="array" ref="D364">IF($F364="","",
  IF(
    TRIM(UPPER(INDEX(CUT_LIST!$F$6:$F$1000,$F364)))="NO",
    N(INDEX(CUT_LIST!$D$6:$D$1000,$F364)),
    N(INDEX(CUT_LIST!$D$6:$D$1000,$F364))-
    MIN(
      N(INDEX(CUT_LIST!$D$6:$D$1000,$F364)),
      N(INDEX(CUT_LIST!$G$6:$G$1000,$F364))
    )
  )
)</f>
        <v>0</v>
      </c>
      <c r="F364" cm="1">
        <f t="array" ref="F36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ROWS($F$7:F364)
  ),
"")</f>
        <v>358</v>
      </c>
    </row>
    <row r="365" spans="1:6">
      <c r="A365" cm="1">
        <f t="array" ref="A365">IF($F365="","",INDEX(CUT_LIST!$A$6:$A$1000,$F365))</f>
        <v>0</v>
      </c>
      <c r="B365" cm="1">
        <f t="array" ref="B365">IF($F365="","",INDEX(CUT_LIST!$B$6:$B$1000,$F365))</f>
        <v>0</v>
      </c>
      <c r="C365" cm="1">
        <f t="array" ref="C365">IF($F365="","",INDEX(CUT_LIST!$C$6:$C$1000,$F365))</f>
        <v>0</v>
      </c>
      <c r="D365" cm="1">
        <f t="array" ref="D365">IF($F365="","",
  IF(
    TRIM(UPPER(INDEX(CUT_LIST!$F$6:$F$1000,$F365)))="NO",
    N(INDEX(CUT_LIST!$D$6:$D$1000,$F365)),
    N(INDEX(CUT_LIST!$D$6:$D$1000,$F365))-
    MIN(
      N(INDEX(CUT_LIST!$D$6:$D$1000,$F365)),
      N(INDEX(CUT_LIST!$G$6:$G$1000,$F365))
    )
  )
)</f>
        <v>0</v>
      </c>
      <c r="F365" cm="1">
        <f t="array" ref="F36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ROWS($F$7:F365)
  ),
"")</f>
        <v>359</v>
      </c>
    </row>
    <row r="366" spans="1:6">
      <c r="A366" cm="1">
        <f t="array" ref="A366">IF($F366="","",INDEX(CUT_LIST!$A$6:$A$1000,$F366))</f>
        <v>0</v>
      </c>
      <c r="B366" cm="1">
        <f t="array" ref="B366">IF($F366="","",INDEX(CUT_LIST!$B$6:$B$1000,$F366))</f>
        <v>0</v>
      </c>
      <c r="C366" cm="1">
        <f t="array" ref="C366">IF($F366="","",INDEX(CUT_LIST!$C$6:$C$1000,$F366))</f>
        <v>0</v>
      </c>
      <c r="D366" cm="1">
        <f t="array" ref="D366">IF($F366="","",
  IF(
    TRIM(UPPER(INDEX(CUT_LIST!$F$6:$F$1000,$F366)))="NO",
    N(INDEX(CUT_LIST!$D$6:$D$1000,$F366)),
    N(INDEX(CUT_LIST!$D$6:$D$1000,$F366))-
    MIN(
      N(INDEX(CUT_LIST!$D$6:$D$1000,$F366)),
      N(INDEX(CUT_LIST!$G$6:$G$1000,$F366))
    )
  )
)</f>
        <v>0</v>
      </c>
      <c r="F366" cm="1">
        <f t="array" ref="F36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ROWS($F$7:F366)
  ),
"")</f>
        <v>360</v>
      </c>
    </row>
    <row r="367" spans="1:6">
      <c r="A367" cm="1">
        <f t="array" ref="A367">IF($F367="","",INDEX(CUT_LIST!$A$6:$A$1000,$F367))</f>
        <v>0</v>
      </c>
      <c r="B367" cm="1">
        <f t="array" ref="B367">IF($F367="","",INDEX(CUT_LIST!$B$6:$B$1000,$F367))</f>
        <v>0</v>
      </c>
      <c r="C367" cm="1">
        <f t="array" ref="C367">IF($F367="","",INDEX(CUT_LIST!$C$6:$C$1000,$F367))</f>
        <v>0</v>
      </c>
      <c r="D367" cm="1">
        <f t="array" ref="D367">IF($F367="","",
  IF(
    TRIM(UPPER(INDEX(CUT_LIST!$F$6:$F$1000,$F367)))="NO",
    N(INDEX(CUT_LIST!$D$6:$D$1000,$F367)),
    N(INDEX(CUT_LIST!$D$6:$D$1000,$F367))-
    MIN(
      N(INDEX(CUT_LIST!$D$6:$D$1000,$F367)),
      N(INDEX(CUT_LIST!$G$6:$G$1000,$F367))
    )
  )
)</f>
        <v>0</v>
      </c>
      <c r="F367" cm="1">
        <f t="array" ref="F36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ROWS($F$7:F367)
  ),
"")</f>
        <v>361</v>
      </c>
    </row>
    <row r="368" spans="1:6">
      <c r="A368" cm="1">
        <f t="array" ref="A368">IF($F368="","",INDEX(CUT_LIST!$A$6:$A$1000,$F368))</f>
        <v>0</v>
      </c>
      <c r="B368" cm="1">
        <f t="array" ref="B368">IF($F368="","",INDEX(CUT_LIST!$B$6:$B$1000,$F368))</f>
        <v>0</v>
      </c>
      <c r="C368" cm="1">
        <f t="array" ref="C368">IF($F368="","",INDEX(CUT_LIST!$C$6:$C$1000,$F368))</f>
        <v>0</v>
      </c>
      <c r="D368" cm="1">
        <f t="array" ref="D368">IF($F368="","",
  IF(
    TRIM(UPPER(INDEX(CUT_LIST!$F$6:$F$1000,$F368)))="NO",
    N(INDEX(CUT_LIST!$D$6:$D$1000,$F368)),
    N(INDEX(CUT_LIST!$D$6:$D$1000,$F368))-
    MIN(
      N(INDEX(CUT_LIST!$D$6:$D$1000,$F368)),
      N(INDEX(CUT_LIST!$G$6:$G$1000,$F368))
    )
  )
)</f>
        <v>0</v>
      </c>
      <c r="F368" cm="1">
        <f t="array" ref="F36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ROWS($F$7:F368)
  ),
"")</f>
        <v>362</v>
      </c>
    </row>
    <row r="369" spans="1:6">
      <c r="A369" cm="1">
        <f t="array" ref="A369">IF($F369="","",INDEX(CUT_LIST!$A$6:$A$1000,$F369))</f>
        <v>0</v>
      </c>
      <c r="B369" cm="1">
        <f t="array" ref="B369">IF($F369="","",INDEX(CUT_LIST!$B$6:$B$1000,$F369))</f>
        <v>0</v>
      </c>
      <c r="C369" cm="1">
        <f t="array" ref="C369">IF($F369="","",INDEX(CUT_LIST!$C$6:$C$1000,$F369))</f>
        <v>0</v>
      </c>
      <c r="D369" cm="1">
        <f t="array" ref="D369">IF($F369="","",
  IF(
    TRIM(UPPER(INDEX(CUT_LIST!$F$6:$F$1000,$F369)))="NO",
    N(INDEX(CUT_LIST!$D$6:$D$1000,$F369)),
    N(INDEX(CUT_LIST!$D$6:$D$1000,$F369))-
    MIN(
      N(INDEX(CUT_LIST!$D$6:$D$1000,$F369)),
      N(INDEX(CUT_LIST!$G$6:$G$1000,$F369))
    )
  )
)</f>
        <v>0</v>
      </c>
      <c r="F369" cm="1">
        <f t="array" ref="F36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ROWS($F$7:F369)
  ),
"")</f>
        <v>363</v>
      </c>
    </row>
    <row r="370" spans="1:6">
      <c r="A370" cm="1">
        <f t="array" ref="A370">IF($F370="","",INDEX(CUT_LIST!$A$6:$A$1000,$F370))</f>
        <v>0</v>
      </c>
      <c r="B370" cm="1">
        <f t="array" ref="B370">IF($F370="","",INDEX(CUT_LIST!$B$6:$B$1000,$F370))</f>
        <v>0</v>
      </c>
      <c r="C370" cm="1">
        <f t="array" ref="C370">IF($F370="","",INDEX(CUT_LIST!$C$6:$C$1000,$F370))</f>
        <v>0</v>
      </c>
      <c r="D370" cm="1">
        <f t="array" ref="D370">IF($F370="","",
  IF(
    TRIM(UPPER(INDEX(CUT_LIST!$F$6:$F$1000,$F370)))="NO",
    N(INDEX(CUT_LIST!$D$6:$D$1000,$F370)),
    N(INDEX(CUT_LIST!$D$6:$D$1000,$F370))-
    MIN(
      N(INDEX(CUT_LIST!$D$6:$D$1000,$F370)),
      N(INDEX(CUT_LIST!$G$6:$G$1000,$F370))
    )
  )
)</f>
        <v>0</v>
      </c>
      <c r="F370" cm="1">
        <f t="array" ref="F37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ROWS($F$7:F370)
  ),
"")</f>
        <v>364</v>
      </c>
    </row>
    <row r="371" spans="1:6">
      <c r="A371" cm="1">
        <f t="array" ref="A371">IF($F371="","",INDEX(CUT_LIST!$A$6:$A$1000,$F371))</f>
        <v>0</v>
      </c>
      <c r="B371" cm="1">
        <f t="array" ref="B371">IF($F371="","",INDEX(CUT_LIST!$B$6:$B$1000,$F371))</f>
        <v>0</v>
      </c>
      <c r="C371" cm="1">
        <f t="array" ref="C371">IF($F371="","",INDEX(CUT_LIST!$C$6:$C$1000,$F371))</f>
        <v>0</v>
      </c>
      <c r="D371" cm="1">
        <f t="array" ref="D371">IF($F371="","",
  IF(
    TRIM(UPPER(INDEX(CUT_LIST!$F$6:$F$1000,$F371)))="NO",
    N(INDEX(CUT_LIST!$D$6:$D$1000,$F371)),
    N(INDEX(CUT_LIST!$D$6:$D$1000,$F371))-
    MIN(
      N(INDEX(CUT_LIST!$D$6:$D$1000,$F371)),
      N(INDEX(CUT_LIST!$G$6:$G$1000,$F371))
    )
  )
)</f>
        <v>0</v>
      </c>
      <c r="F371" cm="1">
        <f t="array" ref="F37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ROWS($F$7:F371)
  ),
"")</f>
        <v>365</v>
      </c>
    </row>
    <row r="372" spans="1:6">
      <c r="A372" cm="1">
        <f t="array" ref="A372">IF($F372="","",INDEX(CUT_LIST!$A$6:$A$1000,$F372))</f>
        <v>0</v>
      </c>
      <c r="B372" cm="1">
        <f t="array" ref="B372">IF($F372="","",INDEX(CUT_LIST!$B$6:$B$1000,$F372))</f>
        <v>0</v>
      </c>
      <c r="C372" cm="1">
        <f t="array" ref="C372">IF($F372="","",INDEX(CUT_LIST!$C$6:$C$1000,$F372))</f>
        <v>0</v>
      </c>
      <c r="D372" cm="1">
        <f t="array" ref="D372">IF($F372="","",
  IF(
    TRIM(UPPER(INDEX(CUT_LIST!$F$6:$F$1000,$F372)))="NO",
    N(INDEX(CUT_LIST!$D$6:$D$1000,$F372)),
    N(INDEX(CUT_LIST!$D$6:$D$1000,$F372))-
    MIN(
      N(INDEX(CUT_LIST!$D$6:$D$1000,$F372)),
      N(INDEX(CUT_LIST!$G$6:$G$1000,$F372))
    )
  )
)</f>
        <v>0</v>
      </c>
      <c r="F372" cm="1">
        <f t="array" ref="F37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ROWS($F$7:F372)
  ),
"")</f>
        <v>366</v>
      </c>
    </row>
    <row r="373" spans="1:6">
      <c r="A373" cm="1">
        <f t="array" ref="A373">IF($F373="","",INDEX(CUT_LIST!$A$6:$A$1000,$F373))</f>
        <v>0</v>
      </c>
      <c r="B373" cm="1">
        <f t="array" ref="B373">IF($F373="","",INDEX(CUT_LIST!$B$6:$B$1000,$F373))</f>
        <v>0</v>
      </c>
      <c r="C373" cm="1">
        <f t="array" ref="C373">IF($F373="","",INDEX(CUT_LIST!$C$6:$C$1000,$F373))</f>
        <v>0</v>
      </c>
      <c r="D373" cm="1">
        <f t="array" ref="D373">IF($F373="","",
  IF(
    TRIM(UPPER(INDEX(CUT_LIST!$F$6:$F$1000,$F373)))="NO",
    N(INDEX(CUT_LIST!$D$6:$D$1000,$F373)),
    N(INDEX(CUT_LIST!$D$6:$D$1000,$F373))-
    MIN(
      N(INDEX(CUT_LIST!$D$6:$D$1000,$F373)),
      N(INDEX(CUT_LIST!$G$6:$G$1000,$F373))
    )
  )
)</f>
        <v>0</v>
      </c>
      <c r="F373" cm="1">
        <f t="array" ref="F37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ROWS($F$7:F373)
  ),
"")</f>
        <v>367</v>
      </c>
    </row>
    <row r="374" spans="1:6">
      <c r="A374" cm="1">
        <f t="array" ref="A374">IF($F374="","",INDEX(CUT_LIST!$A$6:$A$1000,$F374))</f>
        <v>0</v>
      </c>
      <c r="B374" cm="1">
        <f t="array" ref="B374">IF($F374="","",INDEX(CUT_LIST!$B$6:$B$1000,$F374))</f>
        <v>0</v>
      </c>
      <c r="C374" cm="1">
        <f t="array" ref="C374">IF($F374="","",INDEX(CUT_LIST!$C$6:$C$1000,$F374))</f>
        <v>0</v>
      </c>
      <c r="D374" cm="1">
        <f t="array" ref="D374">IF($F374="","",
  IF(
    TRIM(UPPER(INDEX(CUT_LIST!$F$6:$F$1000,$F374)))="NO",
    N(INDEX(CUT_LIST!$D$6:$D$1000,$F374)),
    N(INDEX(CUT_LIST!$D$6:$D$1000,$F374))-
    MIN(
      N(INDEX(CUT_LIST!$D$6:$D$1000,$F374)),
      N(INDEX(CUT_LIST!$G$6:$G$1000,$F374))
    )
  )
)</f>
        <v>0</v>
      </c>
      <c r="F374" cm="1">
        <f t="array" ref="F37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ROWS($F$7:F374)
  ),
"")</f>
        <v>368</v>
      </c>
    </row>
    <row r="375" spans="1:6">
      <c r="A375" cm="1">
        <f t="array" ref="A375">IF($F375="","",INDEX(CUT_LIST!$A$6:$A$1000,$F375))</f>
        <v>0</v>
      </c>
      <c r="B375" cm="1">
        <f t="array" ref="B375">IF($F375="","",INDEX(CUT_LIST!$B$6:$B$1000,$F375))</f>
        <v>0</v>
      </c>
      <c r="C375" cm="1">
        <f t="array" ref="C375">IF($F375="","",INDEX(CUT_LIST!$C$6:$C$1000,$F375))</f>
        <v>0</v>
      </c>
      <c r="D375" cm="1">
        <f t="array" ref="D375">IF($F375="","",
  IF(
    TRIM(UPPER(INDEX(CUT_LIST!$F$6:$F$1000,$F375)))="NO",
    N(INDEX(CUT_LIST!$D$6:$D$1000,$F375)),
    N(INDEX(CUT_LIST!$D$6:$D$1000,$F375))-
    MIN(
      N(INDEX(CUT_LIST!$D$6:$D$1000,$F375)),
      N(INDEX(CUT_LIST!$G$6:$G$1000,$F375))
    )
  )
)</f>
        <v>0</v>
      </c>
      <c r="F375" cm="1">
        <f t="array" ref="F37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ROWS($F$7:F375)
  ),
"")</f>
        <v>369</v>
      </c>
    </row>
    <row r="376" spans="1:6">
      <c r="A376" cm="1">
        <f t="array" ref="A376">IF($F376="","",INDEX(CUT_LIST!$A$6:$A$1000,$F376))</f>
        <v>0</v>
      </c>
      <c r="B376" cm="1">
        <f t="array" ref="B376">IF($F376="","",INDEX(CUT_LIST!$B$6:$B$1000,$F376))</f>
        <v>0</v>
      </c>
      <c r="C376" cm="1">
        <f t="array" ref="C376">IF($F376="","",INDEX(CUT_LIST!$C$6:$C$1000,$F376))</f>
        <v>0</v>
      </c>
      <c r="D376" cm="1">
        <f t="array" ref="D376">IF($F376="","",
  IF(
    TRIM(UPPER(INDEX(CUT_LIST!$F$6:$F$1000,$F376)))="NO",
    N(INDEX(CUT_LIST!$D$6:$D$1000,$F376)),
    N(INDEX(CUT_LIST!$D$6:$D$1000,$F376))-
    MIN(
      N(INDEX(CUT_LIST!$D$6:$D$1000,$F376)),
      N(INDEX(CUT_LIST!$G$6:$G$1000,$F376))
    )
  )
)</f>
        <v>0</v>
      </c>
      <c r="F376" cm="1">
        <f t="array" ref="F37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ROWS($F$7:F376)
  ),
"")</f>
        <v>370</v>
      </c>
    </row>
    <row r="377" spans="1:6">
      <c r="A377" cm="1">
        <f t="array" ref="A377">IF($F377="","",INDEX(CUT_LIST!$A$6:$A$1000,$F377))</f>
        <v>0</v>
      </c>
      <c r="B377" cm="1">
        <f t="array" ref="B377">IF($F377="","",INDEX(CUT_LIST!$B$6:$B$1000,$F377))</f>
        <v>0</v>
      </c>
      <c r="C377" cm="1">
        <f t="array" ref="C377">IF($F377="","",INDEX(CUT_LIST!$C$6:$C$1000,$F377))</f>
        <v>0</v>
      </c>
      <c r="D377" cm="1">
        <f t="array" ref="D377">IF($F377="","",
  IF(
    TRIM(UPPER(INDEX(CUT_LIST!$F$6:$F$1000,$F377)))="NO",
    N(INDEX(CUT_LIST!$D$6:$D$1000,$F377)),
    N(INDEX(CUT_LIST!$D$6:$D$1000,$F377))-
    MIN(
      N(INDEX(CUT_LIST!$D$6:$D$1000,$F377)),
      N(INDEX(CUT_LIST!$G$6:$G$1000,$F377))
    )
  )
)</f>
        <v>0</v>
      </c>
      <c r="F377" cm="1">
        <f t="array" ref="F37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ROWS($F$7:F377)
  ),
"")</f>
        <v>371</v>
      </c>
    </row>
    <row r="378" spans="1:6">
      <c r="A378" cm="1">
        <f t="array" ref="A378">IF($F378="","",INDEX(CUT_LIST!$A$6:$A$1000,$F378))</f>
        <v>0</v>
      </c>
      <c r="B378" cm="1">
        <f t="array" ref="B378">IF($F378="","",INDEX(CUT_LIST!$B$6:$B$1000,$F378))</f>
        <v>0</v>
      </c>
      <c r="C378" cm="1">
        <f t="array" ref="C378">IF($F378="","",INDEX(CUT_LIST!$C$6:$C$1000,$F378))</f>
        <v>0</v>
      </c>
      <c r="D378" cm="1">
        <f t="array" ref="D378">IF($F378="","",
  IF(
    TRIM(UPPER(INDEX(CUT_LIST!$F$6:$F$1000,$F378)))="NO",
    N(INDEX(CUT_LIST!$D$6:$D$1000,$F378)),
    N(INDEX(CUT_LIST!$D$6:$D$1000,$F378))-
    MIN(
      N(INDEX(CUT_LIST!$D$6:$D$1000,$F378)),
      N(INDEX(CUT_LIST!$G$6:$G$1000,$F378))
    )
  )
)</f>
        <v>0</v>
      </c>
      <c r="F378" cm="1">
        <f t="array" ref="F37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ROWS($F$7:F378)
  ),
"")</f>
        <v>372</v>
      </c>
    </row>
    <row r="379" spans="1:6">
      <c r="A379" cm="1">
        <f t="array" ref="A379">IF($F379="","",INDEX(CUT_LIST!$A$6:$A$1000,$F379))</f>
        <v>0</v>
      </c>
      <c r="B379" cm="1">
        <f t="array" ref="B379">IF($F379="","",INDEX(CUT_LIST!$B$6:$B$1000,$F379))</f>
        <v>0</v>
      </c>
      <c r="C379" cm="1">
        <f t="array" ref="C379">IF($F379="","",INDEX(CUT_LIST!$C$6:$C$1000,$F379))</f>
        <v>0</v>
      </c>
      <c r="D379" cm="1">
        <f t="array" ref="D379">IF($F379="","",
  IF(
    TRIM(UPPER(INDEX(CUT_LIST!$F$6:$F$1000,$F379)))="NO",
    N(INDEX(CUT_LIST!$D$6:$D$1000,$F379)),
    N(INDEX(CUT_LIST!$D$6:$D$1000,$F379))-
    MIN(
      N(INDEX(CUT_LIST!$D$6:$D$1000,$F379)),
      N(INDEX(CUT_LIST!$G$6:$G$1000,$F379))
    )
  )
)</f>
        <v>0</v>
      </c>
      <c r="F379" cm="1">
        <f t="array" ref="F37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ROWS($F$7:F379)
  ),
"")</f>
        <v>373</v>
      </c>
    </row>
    <row r="380" spans="1:6">
      <c r="A380" cm="1">
        <f t="array" ref="A380">IF($F380="","",INDEX(CUT_LIST!$A$6:$A$1000,$F380))</f>
        <v>0</v>
      </c>
      <c r="B380" cm="1">
        <f t="array" ref="B380">IF($F380="","",INDEX(CUT_LIST!$B$6:$B$1000,$F380))</f>
        <v>0</v>
      </c>
      <c r="C380" cm="1">
        <f t="array" ref="C380">IF($F380="","",INDEX(CUT_LIST!$C$6:$C$1000,$F380))</f>
        <v>0</v>
      </c>
      <c r="D380" cm="1">
        <f t="array" ref="D380">IF($F380="","",
  IF(
    TRIM(UPPER(INDEX(CUT_LIST!$F$6:$F$1000,$F380)))="NO",
    N(INDEX(CUT_LIST!$D$6:$D$1000,$F380)),
    N(INDEX(CUT_LIST!$D$6:$D$1000,$F380))-
    MIN(
      N(INDEX(CUT_LIST!$D$6:$D$1000,$F380)),
      N(INDEX(CUT_LIST!$G$6:$G$1000,$F380))
    )
  )
)</f>
        <v>0</v>
      </c>
      <c r="F380" cm="1">
        <f t="array" ref="F38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ROWS($F$7:F380)
  ),
"")</f>
        <v>374</v>
      </c>
    </row>
    <row r="381" spans="1:6">
      <c r="A381" cm="1">
        <f t="array" ref="A381">IF($F381="","",INDEX(CUT_LIST!$A$6:$A$1000,$F381))</f>
        <v>0</v>
      </c>
      <c r="B381" cm="1">
        <f t="array" ref="B381">IF($F381="","",INDEX(CUT_LIST!$B$6:$B$1000,$F381))</f>
        <v>0</v>
      </c>
      <c r="C381" cm="1">
        <f t="array" ref="C381">IF($F381="","",INDEX(CUT_LIST!$C$6:$C$1000,$F381))</f>
        <v>0</v>
      </c>
      <c r="D381" cm="1">
        <f t="array" ref="D381">IF($F381="","",
  IF(
    TRIM(UPPER(INDEX(CUT_LIST!$F$6:$F$1000,$F381)))="NO",
    N(INDEX(CUT_LIST!$D$6:$D$1000,$F381)),
    N(INDEX(CUT_LIST!$D$6:$D$1000,$F381))-
    MIN(
      N(INDEX(CUT_LIST!$D$6:$D$1000,$F381)),
      N(INDEX(CUT_LIST!$G$6:$G$1000,$F381))
    )
  )
)</f>
        <v>0</v>
      </c>
      <c r="F381" cm="1">
        <f t="array" ref="F38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ROWS($F$7:F381)
  ),
"")</f>
        <v>375</v>
      </c>
    </row>
    <row r="382" spans="1:6">
      <c r="A382" cm="1">
        <f t="array" ref="A382">IF($F382="","",INDEX(CUT_LIST!$A$6:$A$1000,$F382))</f>
        <v>0</v>
      </c>
      <c r="B382" cm="1">
        <f t="array" ref="B382">IF($F382="","",INDEX(CUT_LIST!$B$6:$B$1000,$F382))</f>
        <v>0</v>
      </c>
      <c r="C382" cm="1">
        <f t="array" ref="C382">IF($F382="","",INDEX(CUT_LIST!$C$6:$C$1000,$F382))</f>
        <v>0</v>
      </c>
      <c r="D382" cm="1">
        <f t="array" ref="D382">IF($F382="","",
  IF(
    TRIM(UPPER(INDEX(CUT_LIST!$F$6:$F$1000,$F382)))="NO",
    N(INDEX(CUT_LIST!$D$6:$D$1000,$F382)),
    N(INDEX(CUT_LIST!$D$6:$D$1000,$F382))-
    MIN(
      N(INDEX(CUT_LIST!$D$6:$D$1000,$F382)),
      N(INDEX(CUT_LIST!$G$6:$G$1000,$F382))
    )
  )
)</f>
        <v>0</v>
      </c>
      <c r="F382" cm="1">
        <f t="array" ref="F38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ROWS($F$7:F382)
  ),
"")</f>
        <v>376</v>
      </c>
    </row>
    <row r="383" spans="1:6">
      <c r="A383" cm="1">
        <f t="array" ref="A383">IF($F383="","",INDEX(CUT_LIST!$A$6:$A$1000,$F383))</f>
        <v>0</v>
      </c>
      <c r="B383" cm="1">
        <f t="array" ref="B383">IF($F383="","",INDEX(CUT_LIST!$B$6:$B$1000,$F383))</f>
        <v>0</v>
      </c>
      <c r="C383" cm="1">
        <f t="array" ref="C383">IF($F383="","",INDEX(CUT_LIST!$C$6:$C$1000,$F383))</f>
        <v>0</v>
      </c>
      <c r="D383" cm="1">
        <f t="array" ref="D383">IF($F383="","",
  IF(
    TRIM(UPPER(INDEX(CUT_LIST!$F$6:$F$1000,$F383)))="NO",
    N(INDEX(CUT_LIST!$D$6:$D$1000,$F383)),
    N(INDEX(CUT_LIST!$D$6:$D$1000,$F383))-
    MIN(
      N(INDEX(CUT_LIST!$D$6:$D$1000,$F383)),
      N(INDEX(CUT_LIST!$G$6:$G$1000,$F383))
    )
  )
)</f>
        <v>0</v>
      </c>
      <c r="F383" cm="1">
        <f t="array" ref="F38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ROWS($F$7:F383)
  ),
"")</f>
        <v>377</v>
      </c>
    </row>
    <row r="384" spans="1:6">
      <c r="A384" cm="1">
        <f t="array" ref="A384">IF($F384="","",INDEX(CUT_LIST!$A$6:$A$1000,$F384))</f>
        <v>0</v>
      </c>
      <c r="B384" cm="1">
        <f t="array" ref="B384">IF($F384="","",INDEX(CUT_LIST!$B$6:$B$1000,$F384))</f>
        <v>0</v>
      </c>
      <c r="C384" cm="1">
        <f t="array" ref="C384">IF($F384="","",INDEX(CUT_LIST!$C$6:$C$1000,$F384))</f>
        <v>0</v>
      </c>
      <c r="D384" cm="1">
        <f t="array" ref="D384">IF($F384="","",
  IF(
    TRIM(UPPER(INDEX(CUT_LIST!$F$6:$F$1000,$F384)))="NO",
    N(INDEX(CUT_LIST!$D$6:$D$1000,$F384)),
    N(INDEX(CUT_LIST!$D$6:$D$1000,$F384))-
    MIN(
      N(INDEX(CUT_LIST!$D$6:$D$1000,$F384)),
      N(INDEX(CUT_LIST!$G$6:$G$1000,$F384))
    )
  )
)</f>
        <v>0</v>
      </c>
      <c r="F384" cm="1">
        <f t="array" ref="F38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ROWS($F$7:F384)
  ),
"")</f>
        <v>378</v>
      </c>
    </row>
    <row r="385" spans="1:6">
      <c r="A385" cm="1">
        <f t="array" ref="A385">IF($F385="","",INDEX(CUT_LIST!$A$6:$A$1000,$F385))</f>
        <v>0</v>
      </c>
      <c r="B385" cm="1">
        <f t="array" ref="B385">IF($F385="","",INDEX(CUT_LIST!$B$6:$B$1000,$F385))</f>
        <v>0</v>
      </c>
      <c r="C385" cm="1">
        <f t="array" ref="C385">IF($F385="","",INDEX(CUT_LIST!$C$6:$C$1000,$F385))</f>
        <v>0</v>
      </c>
      <c r="D385" cm="1">
        <f t="array" ref="D385">IF($F385="","",
  IF(
    TRIM(UPPER(INDEX(CUT_LIST!$F$6:$F$1000,$F385)))="NO",
    N(INDEX(CUT_LIST!$D$6:$D$1000,$F385)),
    N(INDEX(CUT_LIST!$D$6:$D$1000,$F385))-
    MIN(
      N(INDEX(CUT_LIST!$D$6:$D$1000,$F385)),
      N(INDEX(CUT_LIST!$G$6:$G$1000,$F385))
    )
  )
)</f>
        <v>0</v>
      </c>
      <c r="F385" cm="1">
        <f t="array" ref="F38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ROWS($F$7:F385)
  ),
"")</f>
        <v>379</v>
      </c>
    </row>
    <row r="386" spans="1:6">
      <c r="A386" cm="1">
        <f t="array" ref="A386">IF($F386="","",INDEX(CUT_LIST!$A$6:$A$1000,$F386))</f>
        <v>0</v>
      </c>
      <c r="B386" cm="1">
        <f t="array" ref="B386">IF($F386="","",INDEX(CUT_LIST!$B$6:$B$1000,$F386))</f>
        <v>0</v>
      </c>
      <c r="C386" cm="1">
        <f t="array" ref="C386">IF($F386="","",INDEX(CUT_LIST!$C$6:$C$1000,$F386))</f>
        <v>0</v>
      </c>
      <c r="D386" cm="1">
        <f t="array" ref="D386">IF($F386="","",
  IF(
    TRIM(UPPER(INDEX(CUT_LIST!$F$6:$F$1000,$F386)))="NO",
    N(INDEX(CUT_LIST!$D$6:$D$1000,$F386)),
    N(INDEX(CUT_LIST!$D$6:$D$1000,$F386))-
    MIN(
      N(INDEX(CUT_LIST!$D$6:$D$1000,$F386)),
      N(INDEX(CUT_LIST!$G$6:$G$1000,$F386))
    )
  )
)</f>
        <v>0</v>
      </c>
      <c r="F386" cm="1">
        <f t="array" ref="F38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ROWS($F$7:F386)
  ),
"")</f>
        <v>380</v>
      </c>
    </row>
    <row r="387" spans="1:6">
      <c r="A387" cm="1">
        <f t="array" ref="A387">IF($F387="","",INDEX(CUT_LIST!$A$6:$A$1000,$F387))</f>
        <v>0</v>
      </c>
      <c r="B387" cm="1">
        <f t="array" ref="B387">IF($F387="","",INDEX(CUT_LIST!$B$6:$B$1000,$F387))</f>
        <v>0</v>
      </c>
      <c r="C387" cm="1">
        <f t="array" ref="C387">IF($F387="","",INDEX(CUT_LIST!$C$6:$C$1000,$F387))</f>
        <v>0</v>
      </c>
      <c r="D387" cm="1">
        <f t="array" ref="D387">IF($F387="","",
  IF(
    TRIM(UPPER(INDEX(CUT_LIST!$F$6:$F$1000,$F387)))="NO",
    N(INDEX(CUT_LIST!$D$6:$D$1000,$F387)),
    N(INDEX(CUT_LIST!$D$6:$D$1000,$F387))-
    MIN(
      N(INDEX(CUT_LIST!$D$6:$D$1000,$F387)),
      N(INDEX(CUT_LIST!$G$6:$G$1000,$F387))
    )
  )
)</f>
        <v>0</v>
      </c>
      <c r="F387" cm="1">
        <f t="array" ref="F38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ROWS($F$7:F387)
  ),
"")</f>
        <v>381</v>
      </c>
    </row>
    <row r="388" spans="1:6">
      <c r="A388" cm="1">
        <f t="array" ref="A388">IF($F388="","",INDEX(CUT_LIST!$A$6:$A$1000,$F388))</f>
        <v>0</v>
      </c>
      <c r="B388" cm="1">
        <f t="array" ref="B388">IF($F388="","",INDEX(CUT_LIST!$B$6:$B$1000,$F388))</f>
        <v>0</v>
      </c>
      <c r="C388" cm="1">
        <f t="array" ref="C388">IF($F388="","",INDEX(CUT_LIST!$C$6:$C$1000,$F388))</f>
        <v>0</v>
      </c>
      <c r="D388" cm="1">
        <f t="array" ref="D388">IF($F388="","",
  IF(
    TRIM(UPPER(INDEX(CUT_LIST!$F$6:$F$1000,$F388)))="NO",
    N(INDEX(CUT_LIST!$D$6:$D$1000,$F388)),
    N(INDEX(CUT_LIST!$D$6:$D$1000,$F388))-
    MIN(
      N(INDEX(CUT_LIST!$D$6:$D$1000,$F388)),
      N(INDEX(CUT_LIST!$G$6:$G$1000,$F388))
    )
  )
)</f>
        <v>0</v>
      </c>
      <c r="F388" cm="1">
        <f t="array" ref="F38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ROWS($F$7:F388)
  ),
"")</f>
        <v>382</v>
      </c>
    </row>
    <row r="389" spans="1:6">
      <c r="A389" cm="1">
        <f t="array" ref="A389">IF($F389="","",INDEX(CUT_LIST!$A$6:$A$1000,$F389))</f>
        <v>0</v>
      </c>
      <c r="B389" cm="1">
        <f t="array" ref="B389">IF($F389="","",INDEX(CUT_LIST!$B$6:$B$1000,$F389))</f>
        <v>0</v>
      </c>
      <c r="C389" cm="1">
        <f t="array" ref="C389">IF($F389="","",INDEX(CUT_LIST!$C$6:$C$1000,$F389))</f>
        <v>0</v>
      </c>
      <c r="D389" cm="1">
        <f t="array" ref="D389">IF($F389="","",
  IF(
    TRIM(UPPER(INDEX(CUT_LIST!$F$6:$F$1000,$F389)))="NO",
    N(INDEX(CUT_LIST!$D$6:$D$1000,$F389)),
    N(INDEX(CUT_LIST!$D$6:$D$1000,$F389))-
    MIN(
      N(INDEX(CUT_LIST!$D$6:$D$1000,$F389)),
      N(INDEX(CUT_LIST!$G$6:$G$1000,$F389))
    )
  )
)</f>
        <v>0</v>
      </c>
      <c r="F389" cm="1">
        <f t="array" ref="F38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ROWS($F$7:F389)
  ),
"")</f>
        <v>383</v>
      </c>
    </row>
    <row r="390" spans="1:6">
      <c r="A390" cm="1">
        <f t="array" ref="A390">IF($F390="","",INDEX(CUT_LIST!$A$6:$A$1000,$F390))</f>
        <v>0</v>
      </c>
      <c r="B390" cm="1">
        <f t="array" ref="B390">IF($F390="","",INDEX(CUT_LIST!$B$6:$B$1000,$F390))</f>
        <v>0</v>
      </c>
      <c r="C390" cm="1">
        <f t="array" ref="C390">IF($F390="","",INDEX(CUT_LIST!$C$6:$C$1000,$F390))</f>
        <v>0</v>
      </c>
      <c r="D390" cm="1">
        <f t="array" ref="D390">IF($F390="","",
  IF(
    TRIM(UPPER(INDEX(CUT_LIST!$F$6:$F$1000,$F390)))="NO",
    N(INDEX(CUT_LIST!$D$6:$D$1000,$F390)),
    N(INDEX(CUT_LIST!$D$6:$D$1000,$F390))-
    MIN(
      N(INDEX(CUT_LIST!$D$6:$D$1000,$F390)),
      N(INDEX(CUT_LIST!$G$6:$G$1000,$F390))
    )
  )
)</f>
        <v>0</v>
      </c>
      <c r="F390" cm="1">
        <f t="array" ref="F39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ROWS($F$7:F390)
  ),
"")</f>
        <v>384</v>
      </c>
    </row>
    <row r="391" spans="1:6">
      <c r="A391" cm="1">
        <f t="array" ref="A391">IF($F391="","",INDEX(CUT_LIST!$A$6:$A$1000,$F391))</f>
        <v>0</v>
      </c>
      <c r="B391" cm="1">
        <f t="array" ref="B391">IF($F391="","",INDEX(CUT_LIST!$B$6:$B$1000,$F391))</f>
        <v>0</v>
      </c>
      <c r="C391" cm="1">
        <f t="array" ref="C391">IF($F391="","",INDEX(CUT_LIST!$C$6:$C$1000,$F391))</f>
        <v>0</v>
      </c>
      <c r="D391" cm="1">
        <f t="array" ref="D391">IF($F391="","",
  IF(
    TRIM(UPPER(INDEX(CUT_LIST!$F$6:$F$1000,$F391)))="NO",
    N(INDEX(CUT_LIST!$D$6:$D$1000,$F391)),
    N(INDEX(CUT_LIST!$D$6:$D$1000,$F391))-
    MIN(
      N(INDEX(CUT_LIST!$D$6:$D$1000,$F391)),
      N(INDEX(CUT_LIST!$G$6:$G$1000,$F391))
    )
  )
)</f>
        <v>0</v>
      </c>
      <c r="F391" cm="1">
        <f t="array" ref="F39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ROWS($F$7:F391)
  ),
"")</f>
        <v>385</v>
      </c>
    </row>
    <row r="392" spans="1:6">
      <c r="A392" cm="1">
        <f t="array" ref="A392">IF($F392="","",INDEX(CUT_LIST!$A$6:$A$1000,$F392))</f>
        <v>0</v>
      </c>
      <c r="B392" cm="1">
        <f t="array" ref="B392">IF($F392="","",INDEX(CUT_LIST!$B$6:$B$1000,$F392))</f>
        <v>0</v>
      </c>
      <c r="C392" cm="1">
        <f t="array" ref="C392">IF($F392="","",INDEX(CUT_LIST!$C$6:$C$1000,$F392))</f>
        <v>0</v>
      </c>
      <c r="D392" cm="1">
        <f t="array" ref="D392">IF($F392="","",
  IF(
    TRIM(UPPER(INDEX(CUT_LIST!$F$6:$F$1000,$F392)))="NO",
    N(INDEX(CUT_LIST!$D$6:$D$1000,$F392)),
    N(INDEX(CUT_LIST!$D$6:$D$1000,$F392))-
    MIN(
      N(INDEX(CUT_LIST!$D$6:$D$1000,$F392)),
      N(INDEX(CUT_LIST!$G$6:$G$1000,$F392))
    )
  )
)</f>
        <v>0</v>
      </c>
      <c r="F392" cm="1">
        <f t="array" ref="F39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ROWS($F$7:F392)
  ),
"")</f>
        <v>386</v>
      </c>
    </row>
    <row r="393" spans="1:6">
      <c r="A393" cm="1">
        <f t="array" ref="A393">IF($F393="","",INDEX(CUT_LIST!$A$6:$A$1000,$F393))</f>
        <v>0</v>
      </c>
      <c r="B393" cm="1">
        <f t="array" ref="B393">IF($F393="","",INDEX(CUT_LIST!$B$6:$B$1000,$F393))</f>
        <v>0</v>
      </c>
      <c r="C393" cm="1">
        <f t="array" ref="C393">IF($F393="","",INDEX(CUT_LIST!$C$6:$C$1000,$F393))</f>
        <v>0</v>
      </c>
      <c r="D393" cm="1">
        <f t="array" ref="D393">IF($F393="","",
  IF(
    TRIM(UPPER(INDEX(CUT_LIST!$F$6:$F$1000,$F393)))="NO",
    N(INDEX(CUT_LIST!$D$6:$D$1000,$F393)),
    N(INDEX(CUT_LIST!$D$6:$D$1000,$F393))-
    MIN(
      N(INDEX(CUT_LIST!$D$6:$D$1000,$F393)),
      N(INDEX(CUT_LIST!$G$6:$G$1000,$F393))
    )
  )
)</f>
        <v>0</v>
      </c>
      <c r="F393" cm="1">
        <f t="array" ref="F39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ROWS($F$7:F393)
  ),
"")</f>
        <v>387</v>
      </c>
    </row>
    <row r="394" spans="1:6">
      <c r="A394" cm="1">
        <f t="array" ref="A394">IF($F394="","",INDEX(CUT_LIST!$A$6:$A$1000,$F394))</f>
        <v>0</v>
      </c>
      <c r="B394" cm="1">
        <f t="array" ref="B394">IF($F394="","",INDEX(CUT_LIST!$B$6:$B$1000,$F394))</f>
        <v>0</v>
      </c>
      <c r="C394" cm="1">
        <f t="array" ref="C394">IF($F394="","",INDEX(CUT_LIST!$C$6:$C$1000,$F394))</f>
        <v>0</v>
      </c>
      <c r="D394" cm="1">
        <f t="array" ref="D394">IF($F394="","",
  IF(
    TRIM(UPPER(INDEX(CUT_LIST!$F$6:$F$1000,$F394)))="NO",
    N(INDEX(CUT_LIST!$D$6:$D$1000,$F394)),
    N(INDEX(CUT_LIST!$D$6:$D$1000,$F394))-
    MIN(
      N(INDEX(CUT_LIST!$D$6:$D$1000,$F394)),
      N(INDEX(CUT_LIST!$G$6:$G$1000,$F394))
    )
  )
)</f>
        <v>0</v>
      </c>
      <c r="F394" cm="1">
        <f t="array" ref="F39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ROWS($F$7:F394)
  ),
"")</f>
        <v>388</v>
      </c>
    </row>
    <row r="395" spans="1:6">
      <c r="A395" cm="1">
        <f t="array" ref="A395">IF($F395="","",INDEX(CUT_LIST!$A$6:$A$1000,$F395))</f>
        <v>0</v>
      </c>
      <c r="B395" cm="1">
        <f t="array" ref="B395">IF($F395="","",INDEX(CUT_LIST!$B$6:$B$1000,$F395))</f>
        <v>0</v>
      </c>
      <c r="C395" cm="1">
        <f t="array" ref="C395">IF($F395="","",INDEX(CUT_LIST!$C$6:$C$1000,$F395))</f>
        <v>0</v>
      </c>
      <c r="D395" cm="1">
        <f t="array" ref="D395">IF($F395="","",
  IF(
    TRIM(UPPER(INDEX(CUT_LIST!$F$6:$F$1000,$F395)))="NO",
    N(INDEX(CUT_LIST!$D$6:$D$1000,$F395)),
    N(INDEX(CUT_LIST!$D$6:$D$1000,$F395))-
    MIN(
      N(INDEX(CUT_LIST!$D$6:$D$1000,$F395)),
      N(INDEX(CUT_LIST!$G$6:$G$1000,$F395))
    )
  )
)</f>
        <v>0</v>
      </c>
      <c r="F395" cm="1">
        <f t="array" ref="F39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ROWS($F$7:F395)
  ),
"")</f>
        <v>389</v>
      </c>
    </row>
    <row r="396" spans="1:6">
      <c r="A396" cm="1">
        <f t="array" ref="A396">IF($F396="","",INDEX(CUT_LIST!$A$6:$A$1000,$F396))</f>
        <v>0</v>
      </c>
      <c r="B396" cm="1">
        <f t="array" ref="B396">IF($F396="","",INDEX(CUT_LIST!$B$6:$B$1000,$F396))</f>
        <v>0</v>
      </c>
      <c r="C396" cm="1">
        <f t="array" ref="C396">IF($F396="","",INDEX(CUT_LIST!$C$6:$C$1000,$F396))</f>
        <v>0</v>
      </c>
      <c r="D396" cm="1">
        <f t="array" ref="D396">IF($F396="","",
  IF(
    TRIM(UPPER(INDEX(CUT_LIST!$F$6:$F$1000,$F396)))="NO",
    N(INDEX(CUT_LIST!$D$6:$D$1000,$F396)),
    N(INDEX(CUT_LIST!$D$6:$D$1000,$F396))-
    MIN(
      N(INDEX(CUT_LIST!$D$6:$D$1000,$F396)),
      N(INDEX(CUT_LIST!$G$6:$G$1000,$F396))
    )
  )
)</f>
        <v>0</v>
      </c>
      <c r="F396" cm="1">
        <f t="array" ref="F39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ROWS($F$7:F396)
  ),
"")</f>
        <v>390</v>
      </c>
    </row>
    <row r="397" spans="1:6">
      <c r="A397" cm="1">
        <f t="array" ref="A397">IF($F397="","",INDEX(CUT_LIST!$A$6:$A$1000,$F397))</f>
        <v>0</v>
      </c>
      <c r="B397" cm="1">
        <f t="array" ref="B397">IF($F397="","",INDEX(CUT_LIST!$B$6:$B$1000,$F397))</f>
        <v>0</v>
      </c>
      <c r="C397" cm="1">
        <f t="array" ref="C397">IF($F397="","",INDEX(CUT_LIST!$C$6:$C$1000,$F397))</f>
        <v>0</v>
      </c>
      <c r="D397" cm="1">
        <f t="array" ref="D397">IF($F397="","",
  IF(
    TRIM(UPPER(INDEX(CUT_LIST!$F$6:$F$1000,$F397)))="NO",
    N(INDEX(CUT_LIST!$D$6:$D$1000,$F397)),
    N(INDEX(CUT_LIST!$D$6:$D$1000,$F397))-
    MIN(
      N(INDEX(CUT_LIST!$D$6:$D$1000,$F397)),
      N(INDEX(CUT_LIST!$G$6:$G$1000,$F397))
    )
  )
)</f>
        <v>0</v>
      </c>
      <c r="F397" cm="1">
        <f t="array" ref="F39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ROWS($F$7:F397)
  ),
"")</f>
        <v>391</v>
      </c>
    </row>
    <row r="398" spans="1:6">
      <c r="A398" cm="1">
        <f t="array" ref="A398">IF($F398="","",INDEX(CUT_LIST!$A$6:$A$1000,$F398))</f>
        <v>0</v>
      </c>
      <c r="B398" cm="1">
        <f t="array" ref="B398">IF($F398="","",INDEX(CUT_LIST!$B$6:$B$1000,$F398))</f>
        <v>0</v>
      </c>
      <c r="C398" cm="1">
        <f t="array" ref="C398">IF($F398="","",INDEX(CUT_LIST!$C$6:$C$1000,$F398))</f>
        <v>0</v>
      </c>
      <c r="D398" cm="1">
        <f t="array" ref="D398">IF($F398="","",
  IF(
    TRIM(UPPER(INDEX(CUT_LIST!$F$6:$F$1000,$F398)))="NO",
    N(INDEX(CUT_LIST!$D$6:$D$1000,$F398)),
    N(INDEX(CUT_LIST!$D$6:$D$1000,$F398))-
    MIN(
      N(INDEX(CUT_LIST!$D$6:$D$1000,$F398)),
      N(INDEX(CUT_LIST!$G$6:$G$1000,$F398))
    )
  )
)</f>
        <v>0</v>
      </c>
      <c r="F398" cm="1">
        <f t="array" ref="F39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ROWS($F$7:F398)
  ),
"")</f>
        <v>392</v>
      </c>
    </row>
    <row r="399" spans="1:6">
      <c r="A399" cm="1">
        <f t="array" ref="A399">IF($F399="","",INDEX(CUT_LIST!$A$6:$A$1000,$F399))</f>
        <v>0</v>
      </c>
      <c r="B399" cm="1">
        <f t="array" ref="B399">IF($F399="","",INDEX(CUT_LIST!$B$6:$B$1000,$F399))</f>
        <v>0</v>
      </c>
      <c r="C399" cm="1">
        <f t="array" ref="C399">IF($F399="","",INDEX(CUT_LIST!$C$6:$C$1000,$F399))</f>
        <v>0</v>
      </c>
      <c r="D399" cm="1">
        <f t="array" ref="D399">IF($F399="","",
  IF(
    TRIM(UPPER(INDEX(CUT_LIST!$F$6:$F$1000,$F399)))="NO",
    N(INDEX(CUT_LIST!$D$6:$D$1000,$F399)),
    N(INDEX(CUT_LIST!$D$6:$D$1000,$F399))-
    MIN(
      N(INDEX(CUT_LIST!$D$6:$D$1000,$F399)),
      N(INDEX(CUT_LIST!$G$6:$G$1000,$F399))
    )
  )
)</f>
        <v>0</v>
      </c>
      <c r="F399" cm="1">
        <f t="array" ref="F39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ROWS($F$7:F399)
  ),
"")</f>
        <v>393</v>
      </c>
    </row>
    <row r="400" spans="1:6">
      <c r="A400" cm="1">
        <f t="array" ref="A400">IF($F400="","",INDEX(CUT_LIST!$A$6:$A$1000,$F400))</f>
        <v>0</v>
      </c>
      <c r="B400" cm="1">
        <f t="array" ref="B400">IF($F400="","",INDEX(CUT_LIST!$B$6:$B$1000,$F400))</f>
        <v>0</v>
      </c>
      <c r="C400" cm="1">
        <f t="array" ref="C400">IF($F400="","",INDEX(CUT_LIST!$C$6:$C$1000,$F400))</f>
        <v>0</v>
      </c>
      <c r="D400" cm="1">
        <f t="array" ref="D400">IF($F400="","",
  IF(
    TRIM(UPPER(INDEX(CUT_LIST!$F$6:$F$1000,$F400)))="NO",
    N(INDEX(CUT_LIST!$D$6:$D$1000,$F400)),
    N(INDEX(CUT_LIST!$D$6:$D$1000,$F400))-
    MIN(
      N(INDEX(CUT_LIST!$D$6:$D$1000,$F400)),
      N(INDEX(CUT_LIST!$G$6:$G$1000,$F400))
    )
  )
)</f>
        <v>0</v>
      </c>
      <c r="F400" cm="1">
        <f t="array" ref="F40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ROWS($F$7:F400)
  ),
"")</f>
        <v>394</v>
      </c>
    </row>
    <row r="401" spans="1:6">
      <c r="A401" cm="1">
        <f t="array" ref="A401">IF($F401="","",INDEX(CUT_LIST!$A$6:$A$1000,$F401))</f>
        <v>0</v>
      </c>
      <c r="B401" cm="1">
        <f t="array" ref="B401">IF($F401="","",INDEX(CUT_LIST!$B$6:$B$1000,$F401))</f>
        <v>0</v>
      </c>
      <c r="C401" cm="1">
        <f t="array" ref="C401">IF($F401="","",INDEX(CUT_LIST!$C$6:$C$1000,$F401))</f>
        <v>0</v>
      </c>
      <c r="D401" cm="1">
        <f t="array" ref="D401">IF($F401="","",
  IF(
    TRIM(UPPER(INDEX(CUT_LIST!$F$6:$F$1000,$F401)))="NO",
    N(INDEX(CUT_LIST!$D$6:$D$1000,$F401)),
    N(INDEX(CUT_LIST!$D$6:$D$1000,$F401))-
    MIN(
      N(INDEX(CUT_LIST!$D$6:$D$1000,$F401)),
      N(INDEX(CUT_LIST!$G$6:$G$1000,$F401))
    )
  )
)</f>
        <v>0</v>
      </c>
      <c r="F401" cm="1">
        <f t="array" ref="F40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ROWS($F$7:F401)
  ),
"")</f>
        <v>395</v>
      </c>
    </row>
    <row r="402" spans="1:6">
      <c r="A402" cm="1">
        <f t="array" ref="A402">IF($F402="","",INDEX(CUT_LIST!$A$6:$A$1000,$F402))</f>
        <v>0</v>
      </c>
      <c r="B402" cm="1">
        <f t="array" ref="B402">IF($F402="","",INDEX(CUT_LIST!$B$6:$B$1000,$F402))</f>
        <v>0</v>
      </c>
      <c r="C402" cm="1">
        <f t="array" ref="C402">IF($F402="","",INDEX(CUT_LIST!$C$6:$C$1000,$F402))</f>
        <v>0</v>
      </c>
      <c r="D402" cm="1">
        <f t="array" ref="D402">IF($F402="","",
  IF(
    TRIM(UPPER(INDEX(CUT_LIST!$F$6:$F$1000,$F402)))="NO",
    N(INDEX(CUT_LIST!$D$6:$D$1000,$F402)),
    N(INDEX(CUT_LIST!$D$6:$D$1000,$F402))-
    MIN(
      N(INDEX(CUT_LIST!$D$6:$D$1000,$F402)),
      N(INDEX(CUT_LIST!$G$6:$G$1000,$F402))
    )
  )
)</f>
        <v>0</v>
      </c>
      <c r="F402" cm="1">
        <f t="array" ref="F40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ROWS($F$7:F402)
  ),
"")</f>
        <v>396</v>
      </c>
    </row>
    <row r="403" spans="1:6">
      <c r="A403" cm="1">
        <f t="array" ref="A403">IF($F403="","",INDEX(CUT_LIST!$A$6:$A$1000,$F403))</f>
        <v>0</v>
      </c>
      <c r="B403" cm="1">
        <f t="array" ref="B403">IF($F403="","",INDEX(CUT_LIST!$B$6:$B$1000,$F403))</f>
        <v>0</v>
      </c>
      <c r="C403" cm="1">
        <f t="array" ref="C403">IF($F403="","",INDEX(CUT_LIST!$C$6:$C$1000,$F403))</f>
        <v>0</v>
      </c>
      <c r="D403" cm="1">
        <f t="array" ref="D403">IF($F403="","",
  IF(
    TRIM(UPPER(INDEX(CUT_LIST!$F$6:$F$1000,$F403)))="NO",
    N(INDEX(CUT_LIST!$D$6:$D$1000,$F403)),
    N(INDEX(CUT_LIST!$D$6:$D$1000,$F403))-
    MIN(
      N(INDEX(CUT_LIST!$D$6:$D$1000,$F403)),
      N(INDEX(CUT_LIST!$G$6:$G$1000,$F403))
    )
  )
)</f>
        <v>0</v>
      </c>
      <c r="F403" cm="1">
        <f t="array" ref="F40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ROWS($F$7:F403)
  ),
"")</f>
        <v>397</v>
      </c>
    </row>
    <row r="404" spans="1:6">
      <c r="A404" cm="1">
        <f t="array" ref="A404">IF($F404="","",INDEX(CUT_LIST!$A$6:$A$1000,$F404))</f>
        <v>0</v>
      </c>
      <c r="B404" cm="1">
        <f t="array" ref="B404">IF($F404="","",INDEX(CUT_LIST!$B$6:$B$1000,$F404))</f>
        <v>0</v>
      </c>
      <c r="C404" cm="1">
        <f t="array" ref="C404">IF($F404="","",INDEX(CUT_LIST!$C$6:$C$1000,$F404))</f>
        <v>0</v>
      </c>
      <c r="D404" cm="1">
        <f t="array" ref="D404">IF($F404="","",
  IF(
    TRIM(UPPER(INDEX(CUT_LIST!$F$6:$F$1000,$F404)))="NO",
    N(INDEX(CUT_LIST!$D$6:$D$1000,$F404)),
    N(INDEX(CUT_LIST!$D$6:$D$1000,$F404))-
    MIN(
      N(INDEX(CUT_LIST!$D$6:$D$1000,$F404)),
      N(INDEX(CUT_LIST!$G$6:$G$1000,$F404))
    )
  )
)</f>
        <v>0</v>
      </c>
      <c r="F404" cm="1">
        <f t="array" ref="F40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ROWS($F$7:F404)
  ),
"")</f>
        <v>398</v>
      </c>
    </row>
    <row r="405" spans="1:6">
      <c r="A405" cm="1">
        <f t="array" ref="A405">IF($F405="","",INDEX(CUT_LIST!$A$6:$A$1000,$F405))</f>
        <v>0</v>
      </c>
      <c r="B405" cm="1">
        <f t="array" ref="B405">IF($F405="","",INDEX(CUT_LIST!$B$6:$B$1000,$F405))</f>
        <v>0</v>
      </c>
      <c r="C405" cm="1">
        <f t="array" ref="C405">IF($F405="","",INDEX(CUT_LIST!$C$6:$C$1000,$F405))</f>
        <v>0</v>
      </c>
      <c r="D405" cm="1">
        <f t="array" ref="D405">IF($F405="","",
  IF(
    TRIM(UPPER(INDEX(CUT_LIST!$F$6:$F$1000,$F405)))="NO",
    N(INDEX(CUT_LIST!$D$6:$D$1000,$F405)),
    N(INDEX(CUT_LIST!$D$6:$D$1000,$F405))-
    MIN(
      N(INDEX(CUT_LIST!$D$6:$D$1000,$F405)),
      N(INDEX(CUT_LIST!$G$6:$G$1000,$F405))
    )
  )
)</f>
        <v>0</v>
      </c>
      <c r="F405" cm="1">
        <f t="array" ref="F40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ROWS($F$7:F405)
  ),
"")</f>
        <v>399</v>
      </c>
    </row>
    <row r="406" spans="1:6">
      <c r="A406" cm="1">
        <f t="array" ref="A406">IF($F406="","",INDEX(CUT_LIST!$A$6:$A$1000,$F406))</f>
        <v>0</v>
      </c>
      <c r="B406" cm="1">
        <f t="array" ref="B406">IF($F406="","",INDEX(CUT_LIST!$B$6:$B$1000,$F406))</f>
        <v>0</v>
      </c>
      <c r="C406" cm="1">
        <f t="array" ref="C406">IF($F406="","",INDEX(CUT_LIST!$C$6:$C$1000,$F406))</f>
        <v>0</v>
      </c>
      <c r="D406" cm="1">
        <f t="array" ref="D406">IF($F406="","",
  IF(
    TRIM(UPPER(INDEX(CUT_LIST!$F$6:$F$1000,$F406)))="NO",
    N(INDEX(CUT_LIST!$D$6:$D$1000,$F406)),
    N(INDEX(CUT_LIST!$D$6:$D$1000,$F406))-
    MIN(
      N(INDEX(CUT_LIST!$D$6:$D$1000,$F406)),
      N(INDEX(CUT_LIST!$G$6:$G$1000,$F406))
    )
  )
)</f>
        <v>0</v>
      </c>
      <c r="F406" cm="1">
        <f t="array" ref="F40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ROWS($F$7:F406)
  ),
"")</f>
        <v>400</v>
      </c>
    </row>
    <row r="407" spans="1:6">
      <c r="A407" cm="1">
        <f t="array" ref="A407">IF($F407="","",INDEX(CUT_LIST!$A$6:$A$1000,$F407))</f>
        <v>0</v>
      </c>
      <c r="B407" cm="1">
        <f t="array" ref="B407">IF($F407="","",INDEX(CUT_LIST!$B$6:$B$1000,$F407))</f>
        <v>0</v>
      </c>
      <c r="C407" cm="1">
        <f t="array" ref="C407">IF($F407="","",INDEX(CUT_LIST!$C$6:$C$1000,$F407))</f>
        <v>0</v>
      </c>
      <c r="D407" cm="1">
        <f t="array" ref="D407">IF($F407="","",
  IF(
    TRIM(UPPER(INDEX(CUT_LIST!$F$6:$F$1000,$F407)))="NO",
    N(INDEX(CUT_LIST!$D$6:$D$1000,$F407)),
    N(INDEX(CUT_LIST!$D$6:$D$1000,$F407))-
    MIN(
      N(INDEX(CUT_LIST!$D$6:$D$1000,$F407)),
      N(INDEX(CUT_LIST!$G$6:$G$1000,$F407))
    )
  )
)</f>
        <v>0</v>
      </c>
      <c r="F407" cm="1">
        <f t="array" ref="F40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ROWS($F$7:F407)
  ),
"")</f>
        <v>401</v>
      </c>
    </row>
    <row r="408" spans="1:6">
      <c r="A408" cm="1">
        <f t="array" ref="A408">IF($F408="","",INDEX(CUT_LIST!$A$6:$A$1000,$F408))</f>
        <v>0</v>
      </c>
      <c r="B408" cm="1">
        <f t="array" ref="B408">IF($F408="","",INDEX(CUT_LIST!$B$6:$B$1000,$F408))</f>
        <v>0</v>
      </c>
      <c r="C408" cm="1">
        <f t="array" ref="C408">IF($F408="","",INDEX(CUT_LIST!$C$6:$C$1000,$F408))</f>
        <v>0</v>
      </c>
      <c r="D408" cm="1">
        <f t="array" ref="D408">IF($F408="","",
  IF(
    TRIM(UPPER(INDEX(CUT_LIST!$F$6:$F$1000,$F408)))="NO",
    N(INDEX(CUT_LIST!$D$6:$D$1000,$F408)),
    N(INDEX(CUT_LIST!$D$6:$D$1000,$F408))-
    MIN(
      N(INDEX(CUT_LIST!$D$6:$D$1000,$F408)),
      N(INDEX(CUT_LIST!$G$6:$G$1000,$F408))
    )
  )
)</f>
        <v>0</v>
      </c>
      <c r="F408" cm="1">
        <f t="array" ref="F40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ROWS($F$7:F408)
  ),
"")</f>
        <v>402</v>
      </c>
    </row>
    <row r="409" spans="1:6">
      <c r="A409" cm="1">
        <f t="array" ref="A409">IF($F409="","",INDEX(CUT_LIST!$A$6:$A$1000,$F409))</f>
        <v>0</v>
      </c>
      <c r="B409" cm="1">
        <f t="array" ref="B409">IF($F409="","",INDEX(CUT_LIST!$B$6:$B$1000,$F409))</f>
        <v>0</v>
      </c>
      <c r="C409" cm="1">
        <f t="array" ref="C409">IF($F409="","",INDEX(CUT_LIST!$C$6:$C$1000,$F409))</f>
        <v>0</v>
      </c>
      <c r="D409" cm="1">
        <f t="array" ref="D409">IF($F409="","",
  IF(
    TRIM(UPPER(INDEX(CUT_LIST!$F$6:$F$1000,$F409)))="NO",
    N(INDEX(CUT_LIST!$D$6:$D$1000,$F409)),
    N(INDEX(CUT_LIST!$D$6:$D$1000,$F409))-
    MIN(
      N(INDEX(CUT_LIST!$D$6:$D$1000,$F409)),
      N(INDEX(CUT_LIST!$G$6:$G$1000,$F409))
    )
  )
)</f>
        <v>0</v>
      </c>
      <c r="F409" cm="1">
        <f t="array" ref="F40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ROWS($F$7:F409)
  ),
"")</f>
        <v>403</v>
      </c>
    </row>
    <row r="410" spans="1:6">
      <c r="A410" cm="1">
        <f t="array" ref="A410">IF($F410="","",INDEX(CUT_LIST!$A$6:$A$1000,$F410))</f>
        <v>0</v>
      </c>
      <c r="B410" cm="1">
        <f t="array" ref="B410">IF($F410="","",INDEX(CUT_LIST!$B$6:$B$1000,$F410))</f>
        <v>0</v>
      </c>
      <c r="C410" cm="1">
        <f t="array" ref="C410">IF($F410="","",INDEX(CUT_LIST!$C$6:$C$1000,$F410))</f>
        <v>0</v>
      </c>
      <c r="D410" cm="1">
        <f t="array" ref="D410">IF($F410="","",
  IF(
    TRIM(UPPER(INDEX(CUT_LIST!$F$6:$F$1000,$F410)))="NO",
    N(INDEX(CUT_LIST!$D$6:$D$1000,$F410)),
    N(INDEX(CUT_LIST!$D$6:$D$1000,$F410))-
    MIN(
      N(INDEX(CUT_LIST!$D$6:$D$1000,$F410)),
      N(INDEX(CUT_LIST!$G$6:$G$1000,$F410))
    )
  )
)</f>
        <v>0</v>
      </c>
      <c r="F410" cm="1">
        <f t="array" ref="F41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ROWS($F$7:F410)
  ),
"")</f>
        <v>404</v>
      </c>
    </row>
    <row r="411" spans="1:6">
      <c r="A411" cm="1">
        <f t="array" ref="A411">IF($F411="","",INDEX(CUT_LIST!$A$6:$A$1000,$F411))</f>
        <v>0</v>
      </c>
      <c r="B411" cm="1">
        <f t="array" ref="B411">IF($F411="","",INDEX(CUT_LIST!$B$6:$B$1000,$F411))</f>
        <v>0</v>
      </c>
      <c r="C411" cm="1">
        <f t="array" ref="C411">IF($F411="","",INDEX(CUT_LIST!$C$6:$C$1000,$F411))</f>
        <v>0</v>
      </c>
      <c r="D411" cm="1">
        <f t="array" ref="D411">IF($F411="","",
  IF(
    TRIM(UPPER(INDEX(CUT_LIST!$F$6:$F$1000,$F411)))="NO",
    N(INDEX(CUT_LIST!$D$6:$D$1000,$F411)),
    N(INDEX(CUT_LIST!$D$6:$D$1000,$F411))-
    MIN(
      N(INDEX(CUT_LIST!$D$6:$D$1000,$F411)),
      N(INDEX(CUT_LIST!$G$6:$G$1000,$F411))
    )
  )
)</f>
        <v>0</v>
      </c>
      <c r="F411" cm="1">
        <f t="array" ref="F41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ROWS($F$7:F411)
  ),
"")</f>
        <v>405</v>
      </c>
    </row>
    <row r="412" spans="1:6">
      <c r="A412" cm="1">
        <f t="array" ref="A412">IF($F412="","",INDEX(CUT_LIST!$A$6:$A$1000,$F412))</f>
        <v>0</v>
      </c>
      <c r="B412" cm="1">
        <f t="array" ref="B412">IF($F412="","",INDEX(CUT_LIST!$B$6:$B$1000,$F412))</f>
        <v>0</v>
      </c>
      <c r="C412" cm="1">
        <f t="array" ref="C412">IF($F412="","",INDEX(CUT_LIST!$C$6:$C$1000,$F412))</f>
        <v>0</v>
      </c>
      <c r="D412" cm="1">
        <f t="array" ref="D412">IF($F412="","",
  IF(
    TRIM(UPPER(INDEX(CUT_LIST!$F$6:$F$1000,$F412)))="NO",
    N(INDEX(CUT_LIST!$D$6:$D$1000,$F412)),
    N(INDEX(CUT_LIST!$D$6:$D$1000,$F412))-
    MIN(
      N(INDEX(CUT_LIST!$D$6:$D$1000,$F412)),
      N(INDEX(CUT_LIST!$G$6:$G$1000,$F412))
    )
  )
)</f>
        <v>0</v>
      </c>
      <c r="F412" cm="1">
        <f t="array" ref="F41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ROWS($F$7:F412)
  ),
"")</f>
        <v>406</v>
      </c>
    </row>
    <row r="413" spans="1:6">
      <c r="A413" cm="1">
        <f t="array" ref="A413">IF($F413="","",INDEX(CUT_LIST!$A$6:$A$1000,$F413))</f>
        <v>0</v>
      </c>
      <c r="B413" cm="1">
        <f t="array" ref="B413">IF($F413="","",INDEX(CUT_LIST!$B$6:$B$1000,$F413))</f>
        <v>0</v>
      </c>
      <c r="C413" cm="1">
        <f t="array" ref="C413">IF($F413="","",INDEX(CUT_LIST!$C$6:$C$1000,$F413))</f>
        <v>0</v>
      </c>
      <c r="D413" cm="1">
        <f t="array" ref="D413">IF($F413="","",
  IF(
    TRIM(UPPER(INDEX(CUT_LIST!$F$6:$F$1000,$F413)))="NO",
    N(INDEX(CUT_LIST!$D$6:$D$1000,$F413)),
    N(INDEX(CUT_LIST!$D$6:$D$1000,$F413))-
    MIN(
      N(INDEX(CUT_LIST!$D$6:$D$1000,$F413)),
      N(INDEX(CUT_LIST!$G$6:$G$1000,$F413))
    )
  )
)</f>
        <v>0</v>
      </c>
      <c r="F413" cm="1">
        <f t="array" ref="F41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ROWS($F$7:F413)
  ),
"")</f>
        <v>407</v>
      </c>
    </row>
    <row r="414" spans="1:6">
      <c r="A414" cm="1">
        <f t="array" ref="A414">IF($F414="","",INDEX(CUT_LIST!$A$6:$A$1000,$F414))</f>
        <v>0</v>
      </c>
      <c r="B414" cm="1">
        <f t="array" ref="B414">IF($F414="","",INDEX(CUT_LIST!$B$6:$B$1000,$F414))</f>
        <v>0</v>
      </c>
      <c r="C414" cm="1">
        <f t="array" ref="C414">IF($F414="","",INDEX(CUT_LIST!$C$6:$C$1000,$F414))</f>
        <v>0</v>
      </c>
      <c r="D414" cm="1">
        <f t="array" ref="D414">IF($F414="","",
  IF(
    TRIM(UPPER(INDEX(CUT_LIST!$F$6:$F$1000,$F414)))="NO",
    N(INDEX(CUT_LIST!$D$6:$D$1000,$F414)),
    N(INDEX(CUT_LIST!$D$6:$D$1000,$F414))-
    MIN(
      N(INDEX(CUT_LIST!$D$6:$D$1000,$F414)),
      N(INDEX(CUT_LIST!$G$6:$G$1000,$F414))
    )
  )
)</f>
        <v>0</v>
      </c>
      <c r="F414" cm="1">
        <f t="array" ref="F41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ROWS($F$7:F414)
  ),
"")</f>
        <v>408</v>
      </c>
    </row>
    <row r="415" spans="1:6">
      <c r="A415" cm="1">
        <f t="array" ref="A415">IF($F415="","",INDEX(CUT_LIST!$A$6:$A$1000,$F415))</f>
        <v>0</v>
      </c>
      <c r="B415" cm="1">
        <f t="array" ref="B415">IF($F415="","",INDEX(CUT_LIST!$B$6:$B$1000,$F415))</f>
        <v>0</v>
      </c>
      <c r="C415" cm="1">
        <f t="array" ref="C415">IF($F415="","",INDEX(CUT_LIST!$C$6:$C$1000,$F415))</f>
        <v>0</v>
      </c>
      <c r="D415" cm="1">
        <f t="array" ref="D415">IF($F415="","",
  IF(
    TRIM(UPPER(INDEX(CUT_LIST!$F$6:$F$1000,$F415)))="NO",
    N(INDEX(CUT_LIST!$D$6:$D$1000,$F415)),
    N(INDEX(CUT_LIST!$D$6:$D$1000,$F415))-
    MIN(
      N(INDEX(CUT_LIST!$D$6:$D$1000,$F415)),
      N(INDEX(CUT_LIST!$G$6:$G$1000,$F415))
    )
  )
)</f>
        <v>0</v>
      </c>
      <c r="F415" cm="1">
        <f t="array" ref="F41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ROWS($F$7:F415)
  ),
"")</f>
        <v>409</v>
      </c>
    </row>
    <row r="416" spans="1:6">
      <c r="A416" cm="1">
        <f t="array" ref="A416">IF($F416="","",INDEX(CUT_LIST!$A$6:$A$1000,$F416))</f>
        <v>0</v>
      </c>
      <c r="B416" cm="1">
        <f t="array" ref="B416">IF($F416="","",INDEX(CUT_LIST!$B$6:$B$1000,$F416))</f>
        <v>0</v>
      </c>
      <c r="C416" cm="1">
        <f t="array" ref="C416">IF($F416="","",INDEX(CUT_LIST!$C$6:$C$1000,$F416))</f>
        <v>0</v>
      </c>
      <c r="D416" cm="1">
        <f t="array" ref="D416">IF($F416="","",
  IF(
    TRIM(UPPER(INDEX(CUT_LIST!$F$6:$F$1000,$F416)))="NO",
    N(INDEX(CUT_LIST!$D$6:$D$1000,$F416)),
    N(INDEX(CUT_LIST!$D$6:$D$1000,$F416))-
    MIN(
      N(INDEX(CUT_LIST!$D$6:$D$1000,$F416)),
      N(INDEX(CUT_LIST!$G$6:$G$1000,$F416))
    )
  )
)</f>
        <v>0</v>
      </c>
      <c r="F416" cm="1">
        <f t="array" ref="F41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ROWS($F$7:F416)
  ),
"")</f>
        <v>410</v>
      </c>
    </row>
    <row r="417" spans="1:6">
      <c r="A417" cm="1">
        <f t="array" ref="A417">IF($F417="","",INDEX(CUT_LIST!$A$6:$A$1000,$F417))</f>
        <v>0</v>
      </c>
      <c r="B417" cm="1">
        <f t="array" ref="B417">IF($F417="","",INDEX(CUT_LIST!$B$6:$B$1000,$F417))</f>
        <v>0</v>
      </c>
      <c r="C417" cm="1">
        <f t="array" ref="C417">IF($F417="","",INDEX(CUT_LIST!$C$6:$C$1000,$F417))</f>
        <v>0</v>
      </c>
      <c r="D417" cm="1">
        <f t="array" ref="D417">IF($F417="","",
  IF(
    TRIM(UPPER(INDEX(CUT_LIST!$F$6:$F$1000,$F417)))="NO",
    N(INDEX(CUT_LIST!$D$6:$D$1000,$F417)),
    N(INDEX(CUT_LIST!$D$6:$D$1000,$F417))-
    MIN(
      N(INDEX(CUT_LIST!$D$6:$D$1000,$F417)),
      N(INDEX(CUT_LIST!$G$6:$G$1000,$F417))
    )
  )
)</f>
        <v>0</v>
      </c>
      <c r="F417" cm="1">
        <f t="array" ref="F41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ROWS($F$7:F417)
  ),
"")</f>
        <v>411</v>
      </c>
    </row>
    <row r="418" spans="1:6">
      <c r="A418" cm="1">
        <f t="array" ref="A418">IF($F418="","",INDEX(CUT_LIST!$A$6:$A$1000,$F418))</f>
        <v>0</v>
      </c>
      <c r="B418" cm="1">
        <f t="array" ref="B418">IF($F418="","",INDEX(CUT_LIST!$B$6:$B$1000,$F418))</f>
        <v>0</v>
      </c>
      <c r="C418" cm="1">
        <f t="array" ref="C418">IF($F418="","",INDEX(CUT_LIST!$C$6:$C$1000,$F418))</f>
        <v>0</v>
      </c>
      <c r="D418" cm="1">
        <f t="array" ref="D418">IF($F418="","",
  IF(
    TRIM(UPPER(INDEX(CUT_LIST!$F$6:$F$1000,$F418)))="NO",
    N(INDEX(CUT_LIST!$D$6:$D$1000,$F418)),
    N(INDEX(CUT_LIST!$D$6:$D$1000,$F418))-
    MIN(
      N(INDEX(CUT_LIST!$D$6:$D$1000,$F418)),
      N(INDEX(CUT_LIST!$G$6:$G$1000,$F418))
    )
  )
)</f>
        <v>0</v>
      </c>
      <c r="F418" cm="1">
        <f t="array" ref="F41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ROWS($F$7:F418)
  ),
"")</f>
        <v>412</v>
      </c>
    </row>
    <row r="419" spans="1:6">
      <c r="A419" cm="1">
        <f t="array" ref="A419">IF($F419="","",INDEX(CUT_LIST!$A$6:$A$1000,$F419))</f>
        <v>0</v>
      </c>
      <c r="B419" cm="1">
        <f t="array" ref="B419">IF($F419="","",INDEX(CUT_LIST!$B$6:$B$1000,$F419))</f>
        <v>0</v>
      </c>
      <c r="C419" cm="1">
        <f t="array" ref="C419">IF($F419="","",INDEX(CUT_LIST!$C$6:$C$1000,$F419))</f>
        <v>0</v>
      </c>
      <c r="D419" cm="1">
        <f t="array" ref="D419">IF($F419="","",
  IF(
    TRIM(UPPER(INDEX(CUT_LIST!$F$6:$F$1000,$F419)))="NO",
    N(INDEX(CUT_LIST!$D$6:$D$1000,$F419)),
    N(INDEX(CUT_LIST!$D$6:$D$1000,$F419))-
    MIN(
      N(INDEX(CUT_LIST!$D$6:$D$1000,$F419)),
      N(INDEX(CUT_LIST!$G$6:$G$1000,$F419))
    )
  )
)</f>
        <v>0</v>
      </c>
      <c r="F419" cm="1">
        <f t="array" ref="F41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ROWS($F$7:F419)
  ),
"")</f>
        <v>413</v>
      </c>
    </row>
    <row r="420" spans="1:6">
      <c r="A420" cm="1">
        <f t="array" ref="A420">IF($F420="","",INDEX(CUT_LIST!$A$6:$A$1000,$F420))</f>
        <v>0</v>
      </c>
      <c r="B420" cm="1">
        <f t="array" ref="B420">IF($F420="","",INDEX(CUT_LIST!$B$6:$B$1000,$F420))</f>
        <v>0</v>
      </c>
      <c r="C420" cm="1">
        <f t="array" ref="C420">IF($F420="","",INDEX(CUT_LIST!$C$6:$C$1000,$F420))</f>
        <v>0</v>
      </c>
      <c r="D420" cm="1">
        <f t="array" ref="D420">IF($F420="","",
  IF(
    TRIM(UPPER(INDEX(CUT_LIST!$F$6:$F$1000,$F420)))="NO",
    N(INDEX(CUT_LIST!$D$6:$D$1000,$F420)),
    N(INDEX(CUT_LIST!$D$6:$D$1000,$F420))-
    MIN(
      N(INDEX(CUT_LIST!$D$6:$D$1000,$F420)),
      N(INDEX(CUT_LIST!$G$6:$G$1000,$F420))
    )
  )
)</f>
        <v>0</v>
      </c>
      <c r="F420" cm="1">
        <f t="array" ref="F42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ROWS($F$7:F420)
  ),
"")</f>
        <v>414</v>
      </c>
    </row>
    <row r="421" spans="1:6">
      <c r="A421" cm="1">
        <f t="array" ref="A421">IF($F421="","",INDEX(CUT_LIST!$A$6:$A$1000,$F421))</f>
        <v>0</v>
      </c>
      <c r="B421" cm="1">
        <f t="array" ref="B421">IF($F421="","",INDEX(CUT_LIST!$B$6:$B$1000,$F421))</f>
        <v>0</v>
      </c>
      <c r="C421" cm="1">
        <f t="array" ref="C421">IF($F421="","",INDEX(CUT_LIST!$C$6:$C$1000,$F421))</f>
        <v>0</v>
      </c>
      <c r="D421" cm="1">
        <f t="array" ref="D421">IF($F421="","",
  IF(
    TRIM(UPPER(INDEX(CUT_LIST!$F$6:$F$1000,$F421)))="NO",
    N(INDEX(CUT_LIST!$D$6:$D$1000,$F421)),
    N(INDEX(CUT_LIST!$D$6:$D$1000,$F421))-
    MIN(
      N(INDEX(CUT_LIST!$D$6:$D$1000,$F421)),
      N(INDEX(CUT_LIST!$G$6:$G$1000,$F421))
    )
  )
)</f>
        <v>0</v>
      </c>
      <c r="F421" cm="1">
        <f t="array" ref="F42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ROWS($F$7:F421)
  ),
"")</f>
        <v>415</v>
      </c>
    </row>
    <row r="422" spans="1:6">
      <c r="A422" cm="1">
        <f t="array" ref="A422">IF($F422="","",INDEX(CUT_LIST!$A$6:$A$1000,$F422))</f>
        <v>0</v>
      </c>
      <c r="B422" cm="1">
        <f t="array" ref="B422">IF($F422="","",INDEX(CUT_LIST!$B$6:$B$1000,$F422))</f>
        <v>0</v>
      </c>
      <c r="C422" cm="1">
        <f t="array" ref="C422">IF($F422="","",INDEX(CUT_LIST!$C$6:$C$1000,$F422))</f>
        <v>0</v>
      </c>
      <c r="D422" cm="1">
        <f t="array" ref="D422">IF($F422="","",
  IF(
    TRIM(UPPER(INDEX(CUT_LIST!$F$6:$F$1000,$F422)))="NO",
    N(INDEX(CUT_LIST!$D$6:$D$1000,$F422)),
    N(INDEX(CUT_LIST!$D$6:$D$1000,$F422))-
    MIN(
      N(INDEX(CUT_LIST!$D$6:$D$1000,$F422)),
      N(INDEX(CUT_LIST!$G$6:$G$1000,$F422))
    )
  )
)</f>
        <v>0</v>
      </c>
      <c r="F422" cm="1">
        <f t="array" ref="F42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ROWS($F$7:F422)
  ),
"")</f>
        <v>416</v>
      </c>
    </row>
    <row r="423" spans="1:6">
      <c r="A423" cm="1">
        <f t="array" ref="A423">IF($F423="","",INDEX(CUT_LIST!$A$6:$A$1000,$F423))</f>
        <v>0</v>
      </c>
      <c r="B423" cm="1">
        <f t="array" ref="B423">IF($F423="","",INDEX(CUT_LIST!$B$6:$B$1000,$F423))</f>
        <v>0</v>
      </c>
      <c r="C423" cm="1">
        <f t="array" ref="C423">IF($F423="","",INDEX(CUT_LIST!$C$6:$C$1000,$F423))</f>
        <v>0</v>
      </c>
      <c r="D423" cm="1">
        <f t="array" ref="D423">IF($F423="","",
  IF(
    TRIM(UPPER(INDEX(CUT_LIST!$F$6:$F$1000,$F423)))="NO",
    N(INDEX(CUT_LIST!$D$6:$D$1000,$F423)),
    N(INDEX(CUT_LIST!$D$6:$D$1000,$F423))-
    MIN(
      N(INDEX(CUT_LIST!$D$6:$D$1000,$F423)),
      N(INDEX(CUT_LIST!$G$6:$G$1000,$F423))
    )
  )
)</f>
        <v>0</v>
      </c>
      <c r="F423" cm="1">
        <f t="array" ref="F42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ROWS($F$7:F423)
  ),
"")</f>
        <v>417</v>
      </c>
    </row>
    <row r="424" spans="1:6">
      <c r="A424" cm="1">
        <f t="array" ref="A424">IF($F424="","",INDEX(CUT_LIST!$A$6:$A$1000,$F424))</f>
        <v>0</v>
      </c>
      <c r="B424" cm="1">
        <f t="array" ref="B424">IF($F424="","",INDEX(CUT_LIST!$B$6:$B$1000,$F424))</f>
        <v>0</v>
      </c>
      <c r="C424" cm="1">
        <f t="array" ref="C424">IF($F424="","",INDEX(CUT_LIST!$C$6:$C$1000,$F424))</f>
        <v>0</v>
      </c>
      <c r="D424" cm="1">
        <f t="array" ref="D424">IF($F424="","",
  IF(
    TRIM(UPPER(INDEX(CUT_LIST!$F$6:$F$1000,$F424)))="NO",
    N(INDEX(CUT_LIST!$D$6:$D$1000,$F424)),
    N(INDEX(CUT_LIST!$D$6:$D$1000,$F424))-
    MIN(
      N(INDEX(CUT_LIST!$D$6:$D$1000,$F424)),
      N(INDEX(CUT_LIST!$G$6:$G$1000,$F424))
    )
  )
)</f>
        <v>0</v>
      </c>
      <c r="F424" cm="1">
        <f t="array" ref="F42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ROWS($F$7:F424)
  ),
"")</f>
        <v>418</v>
      </c>
    </row>
    <row r="425" spans="1:6">
      <c r="A425" cm="1">
        <f t="array" ref="A425">IF($F425="","",INDEX(CUT_LIST!$A$6:$A$1000,$F425))</f>
        <v>0</v>
      </c>
      <c r="B425" cm="1">
        <f t="array" ref="B425">IF($F425="","",INDEX(CUT_LIST!$B$6:$B$1000,$F425))</f>
        <v>0</v>
      </c>
      <c r="C425" cm="1">
        <f t="array" ref="C425">IF($F425="","",INDEX(CUT_LIST!$C$6:$C$1000,$F425))</f>
        <v>0</v>
      </c>
      <c r="D425" cm="1">
        <f t="array" ref="D425">IF($F425="","",
  IF(
    TRIM(UPPER(INDEX(CUT_LIST!$F$6:$F$1000,$F425)))="NO",
    N(INDEX(CUT_LIST!$D$6:$D$1000,$F425)),
    N(INDEX(CUT_LIST!$D$6:$D$1000,$F425))-
    MIN(
      N(INDEX(CUT_LIST!$D$6:$D$1000,$F425)),
      N(INDEX(CUT_LIST!$G$6:$G$1000,$F425))
    )
  )
)</f>
        <v>0</v>
      </c>
      <c r="F425" cm="1">
        <f t="array" ref="F42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ROWS($F$7:F425)
  ),
"")</f>
        <v>419</v>
      </c>
    </row>
    <row r="426" spans="1:6">
      <c r="A426" cm="1">
        <f t="array" ref="A426">IF($F426="","",INDEX(CUT_LIST!$A$6:$A$1000,$F426))</f>
        <v>0</v>
      </c>
      <c r="B426" cm="1">
        <f t="array" ref="B426">IF($F426="","",INDEX(CUT_LIST!$B$6:$B$1000,$F426))</f>
        <v>0</v>
      </c>
      <c r="C426" cm="1">
        <f t="array" ref="C426">IF($F426="","",INDEX(CUT_LIST!$C$6:$C$1000,$F426))</f>
        <v>0</v>
      </c>
      <c r="D426" cm="1">
        <f t="array" ref="D426">IF($F426="","",
  IF(
    TRIM(UPPER(INDEX(CUT_LIST!$F$6:$F$1000,$F426)))="NO",
    N(INDEX(CUT_LIST!$D$6:$D$1000,$F426)),
    N(INDEX(CUT_LIST!$D$6:$D$1000,$F426))-
    MIN(
      N(INDEX(CUT_LIST!$D$6:$D$1000,$F426)),
      N(INDEX(CUT_LIST!$G$6:$G$1000,$F426))
    )
  )
)</f>
        <v>0</v>
      </c>
      <c r="F426" cm="1">
        <f t="array" ref="F42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ROWS($F$7:F426)
  ),
"")</f>
        <v>420</v>
      </c>
    </row>
    <row r="427" spans="1:6">
      <c r="A427" cm="1">
        <f t="array" ref="A427">IF($F427="","",INDEX(CUT_LIST!$A$6:$A$1000,$F427))</f>
        <v>0</v>
      </c>
      <c r="B427" cm="1">
        <f t="array" ref="B427">IF($F427="","",INDEX(CUT_LIST!$B$6:$B$1000,$F427))</f>
        <v>0</v>
      </c>
      <c r="C427" cm="1">
        <f t="array" ref="C427">IF($F427="","",INDEX(CUT_LIST!$C$6:$C$1000,$F427))</f>
        <v>0</v>
      </c>
      <c r="D427" cm="1">
        <f t="array" ref="D427">IF($F427="","",
  IF(
    TRIM(UPPER(INDEX(CUT_LIST!$F$6:$F$1000,$F427)))="NO",
    N(INDEX(CUT_LIST!$D$6:$D$1000,$F427)),
    N(INDEX(CUT_LIST!$D$6:$D$1000,$F427))-
    MIN(
      N(INDEX(CUT_LIST!$D$6:$D$1000,$F427)),
      N(INDEX(CUT_LIST!$G$6:$G$1000,$F427))
    )
  )
)</f>
        <v>0</v>
      </c>
      <c r="F427" cm="1">
        <f t="array" ref="F42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ROWS($F$7:F427)
  ),
"")</f>
        <v>421</v>
      </c>
    </row>
    <row r="428" spans="1:6">
      <c r="A428" cm="1">
        <f t="array" ref="A428">IF($F428="","",INDEX(CUT_LIST!$A$6:$A$1000,$F428))</f>
        <v>0</v>
      </c>
      <c r="B428" cm="1">
        <f t="array" ref="B428">IF($F428="","",INDEX(CUT_LIST!$B$6:$B$1000,$F428))</f>
        <v>0</v>
      </c>
      <c r="C428" cm="1">
        <f t="array" ref="C428">IF($F428="","",INDEX(CUT_LIST!$C$6:$C$1000,$F428))</f>
        <v>0</v>
      </c>
      <c r="D428" cm="1">
        <f t="array" ref="D428">IF($F428="","",
  IF(
    TRIM(UPPER(INDEX(CUT_LIST!$F$6:$F$1000,$F428)))="NO",
    N(INDEX(CUT_LIST!$D$6:$D$1000,$F428)),
    N(INDEX(CUT_LIST!$D$6:$D$1000,$F428))-
    MIN(
      N(INDEX(CUT_LIST!$D$6:$D$1000,$F428)),
      N(INDEX(CUT_LIST!$G$6:$G$1000,$F428))
    )
  )
)</f>
        <v>0</v>
      </c>
      <c r="F428" cm="1">
        <f t="array" ref="F42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ROWS($F$7:F428)
  ),
"")</f>
        <v>422</v>
      </c>
    </row>
    <row r="429" spans="1:6">
      <c r="A429" cm="1">
        <f t="array" ref="A429">IF($F429="","",INDEX(CUT_LIST!$A$6:$A$1000,$F429))</f>
        <v>0</v>
      </c>
      <c r="B429" cm="1">
        <f t="array" ref="B429">IF($F429="","",INDEX(CUT_LIST!$B$6:$B$1000,$F429))</f>
        <v>0</v>
      </c>
      <c r="C429" cm="1">
        <f t="array" ref="C429">IF($F429="","",INDEX(CUT_LIST!$C$6:$C$1000,$F429))</f>
        <v>0</v>
      </c>
      <c r="D429" cm="1">
        <f t="array" ref="D429">IF($F429="","",
  IF(
    TRIM(UPPER(INDEX(CUT_LIST!$F$6:$F$1000,$F429)))="NO",
    N(INDEX(CUT_LIST!$D$6:$D$1000,$F429)),
    N(INDEX(CUT_LIST!$D$6:$D$1000,$F429))-
    MIN(
      N(INDEX(CUT_LIST!$D$6:$D$1000,$F429)),
      N(INDEX(CUT_LIST!$G$6:$G$1000,$F429))
    )
  )
)</f>
        <v>0</v>
      </c>
      <c r="F429" cm="1">
        <f t="array" ref="F42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ROWS($F$7:F429)
  ),
"")</f>
        <v>423</v>
      </c>
    </row>
    <row r="430" spans="1:6">
      <c r="A430" cm="1">
        <f t="array" ref="A430">IF($F430="","",INDEX(CUT_LIST!$A$6:$A$1000,$F430))</f>
        <v>0</v>
      </c>
      <c r="B430" cm="1">
        <f t="array" ref="B430">IF($F430="","",INDEX(CUT_LIST!$B$6:$B$1000,$F430))</f>
        <v>0</v>
      </c>
      <c r="C430" cm="1">
        <f t="array" ref="C430">IF($F430="","",INDEX(CUT_LIST!$C$6:$C$1000,$F430))</f>
        <v>0</v>
      </c>
      <c r="D430" cm="1">
        <f t="array" ref="D430">IF($F430="","",
  IF(
    TRIM(UPPER(INDEX(CUT_LIST!$F$6:$F$1000,$F430)))="NO",
    N(INDEX(CUT_LIST!$D$6:$D$1000,$F430)),
    N(INDEX(CUT_LIST!$D$6:$D$1000,$F430))-
    MIN(
      N(INDEX(CUT_LIST!$D$6:$D$1000,$F430)),
      N(INDEX(CUT_LIST!$G$6:$G$1000,$F430))
    )
  )
)</f>
        <v>0</v>
      </c>
      <c r="F430" cm="1">
        <f t="array" ref="F43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ROWS($F$7:F430)
  ),
"")</f>
        <v>424</v>
      </c>
    </row>
    <row r="431" spans="1:6">
      <c r="A431" cm="1">
        <f t="array" ref="A431">IF($F431="","",INDEX(CUT_LIST!$A$6:$A$1000,$F431))</f>
        <v>0</v>
      </c>
      <c r="B431" cm="1">
        <f t="array" ref="B431">IF($F431="","",INDEX(CUT_LIST!$B$6:$B$1000,$F431))</f>
        <v>0</v>
      </c>
      <c r="C431" cm="1">
        <f t="array" ref="C431">IF($F431="","",INDEX(CUT_LIST!$C$6:$C$1000,$F431))</f>
        <v>0</v>
      </c>
      <c r="D431" cm="1">
        <f t="array" ref="D431">IF($F431="","",
  IF(
    TRIM(UPPER(INDEX(CUT_LIST!$F$6:$F$1000,$F431)))="NO",
    N(INDEX(CUT_LIST!$D$6:$D$1000,$F431)),
    N(INDEX(CUT_LIST!$D$6:$D$1000,$F431))-
    MIN(
      N(INDEX(CUT_LIST!$D$6:$D$1000,$F431)),
      N(INDEX(CUT_LIST!$G$6:$G$1000,$F431))
    )
  )
)</f>
        <v>0</v>
      </c>
      <c r="F431" cm="1">
        <f t="array" ref="F43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ROWS($F$7:F431)
  ),
"")</f>
        <v>425</v>
      </c>
    </row>
    <row r="432" spans="1:6">
      <c r="A432" cm="1">
        <f t="array" ref="A432">IF($F432="","",INDEX(CUT_LIST!$A$6:$A$1000,$F432))</f>
        <v>0</v>
      </c>
      <c r="B432" cm="1">
        <f t="array" ref="B432">IF($F432="","",INDEX(CUT_LIST!$B$6:$B$1000,$F432))</f>
        <v>0</v>
      </c>
      <c r="C432" cm="1">
        <f t="array" ref="C432">IF($F432="","",INDEX(CUT_LIST!$C$6:$C$1000,$F432))</f>
        <v>0</v>
      </c>
      <c r="D432" cm="1">
        <f t="array" ref="D432">IF($F432="","",
  IF(
    TRIM(UPPER(INDEX(CUT_LIST!$F$6:$F$1000,$F432)))="NO",
    N(INDEX(CUT_LIST!$D$6:$D$1000,$F432)),
    N(INDEX(CUT_LIST!$D$6:$D$1000,$F432))-
    MIN(
      N(INDEX(CUT_LIST!$D$6:$D$1000,$F432)),
      N(INDEX(CUT_LIST!$G$6:$G$1000,$F432))
    )
  )
)</f>
        <v>0</v>
      </c>
      <c r="F432" cm="1">
        <f t="array" ref="F43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ROWS($F$7:F432)
  ),
"")</f>
        <v>426</v>
      </c>
    </row>
    <row r="433" spans="1:6">
      <c r="A433" cm="1">
        <f t="array" ref="A433">IF($F433="","",INDEX(CUT_LIST!$A$6:$A$1000,$F433))</f>
        <v>0</v>
      </c>
      <c r="B433" cm="1">
        <f t="array" ref="B433">IF($F433="","",INDEX(CUT_LIST!$B$6:$B$1000,$F433))</f>
        <v>0</v>
      </c>
      <c r="C433" cm="1">
        <f t="array" ref="C433">IF($F433="","",INDEX(CUT_LIST!$C$6:$C$1000,$F433))</f>
        <v>0</v>
      </c>
      <c r="D433" cm="1">
        <f t="array" ref="D433">IF($F433="","",
  IF(
    TRIM(UPPER(INDEX(CUT_LIST!$F$6:$F$1000,$F433)))="NO",
    N(INDEX(CUT_LIST!$D$6:$D$1000,$F433)),
    N(INDEX(CUT_LIST!$D$6:$D$1000,$F433))-
    MIN(
      N(INDEX(CUT_LIST!$D$6:$D$1000,$F433)),
      N(INDEX(CUT_LIST!$G$6:$G$1000,$F433))
    )
  )
)</f>
        <v>0</v>
      </c>
      <c r="F433" cm="1">
        <f t="array" ref="F43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ROWS($F$7:F433)
  ),
"")</f>
        <v>427</v>
      </c>
    </row>
    <row r="434" spans="1:6">
      <c r="A434" cm="1">
        <f t="array" ref="A434">IF($F434="","",INDEX(CUT_LIST!$A$6:$A$1000,$F434))</f>
        <v>0</v>
      </c>
      <c r="B434" cm="1">
        <f t="array" ref="B434">IF($F434="","",INDEX(CUT_LIST!$B$6:$B$1000,$F434))</f>
        <v>0</v>
      </c>
      <c r="C434" cm="1">
        <f t="array" ref="C434">IF($F434="","",INDEX(CUT_LIST!$C$6:$C$1000,$F434))</f>
        <v>0</v>
      </c>
      <c r="D434" cm="1">
        <f t="array" ref="D434">IF($F434="","",
  IF(
    TRIM(UPPER(INDEX(CUT_LIST!$F$6:$F$1000,$F434)))="NO",
    N(INDEX(CUT_LIST!$D$6:$D$1000,$F434)),
    N(INDEX(CUT_LIST!$D$6:$D$1000,$F434))-
    MIN(
      N(INDEX(CUT_LIST!$D$6:$D$1000,$F434)),
      N(INDEX(CUT_LIST!$G$6:$G$1000,$F434))
    )
  )
)</f>
        <v>0</v>
      </c>
      <c r="F434" cm="1">
        <f t="array" ref="F43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ROWS($F$7:F434)
  ),
"")</f>
        <v>428</v>
      </c>
    </row>
    <row r="435" spans="1:6">
      <c r="A435" cm="1">
        <f t="array" ref="A435">IF($F435="","",INDEX(CUT_LIST!$A$6:$A$1000,$F435))</f>
        <v>0</v>
      </c>
      <c r="B435" cm="1">
        <f t="array" ref="B435">IF($F435="","",INDEX(CUT_LIST!$B$6:$B$1000,$F435))</f>
        <v>0</v>
      </c>
      <c r="C435" cm="1">
        <f t="array" ref="C435">IF($F435="","",INDEX(CUT_LIST!$C$6:$C$1000,$F435))</f>
        <v>0</v>
      </c>
      <c r="D435" cm="1">
        <f t="array" ref="D435">IF($F435="","",
  IF(
    TRIM(UPPER(INDEX(CUT_LIST!$F$6:$F$1000,$F435)))="NO",
    N(INDEX(CUT_LIST!$D$6:$D$1000,$F435)),
    N(INDEX(CUT_LIST!$D$6:$D$1000,$F435))-
    MIN(
      N(INDEX(CUT_LIST!$D$6:$D$1000,$F435)),
      N(INDEX(CUT_LIST!$G$6:$G$1000,$F435))
    )
  )
)</f>
        <v>0</v>
      </c>
      <c r="F435" cm="1">
        <f t="array" ref="F43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ROWS($F$7:F435)
  ),
"")</f>
        <v>429</v>
      </c>
    </row>
    <row r="436" spans="1:6">
      <c r="A436" cm="1">
        <f t="array" ref="A436">IF($F436="","",INDEX(CUT_LIST!$A$6:$A$1000,$F436))</f>
        <v>0</v>
      </c>
      <c r="B436" cm="1">
        <f t="array" ref="B436">IF($F436="","",INDEX(CUT_LIST!$B$6:$B$1000,$F436))</f>
        <v>0</v>
      </c>
      <c r="C436" cm="1">
        <f t="array" ref="C436">IF($F436="","",INDEX(CUT_LIST!$C$6:$C$1000,$F436))</f>
        <v>0</v>
      </c>
      <c r="D436" cm="1">
        <f t="array" ref="D436">IF($F436="","",
  IF(
    TRIM(UPPER(INDEX(CUT_LIST!$F$6:$F$1000,$F436)))="NO",
    N(INDEX(CUT_LIST!$D$6:$D$1000,$F436)),
    N(INDEX(CUT_LIST!$D$6:$D$1000,$F436))-
    MIN(
      N(INDEX(CUT_LIST!$D$6:$D$1000,$F436)),
      N(INDEX(CUT_LIST!$G$6:$G$1000,$F436))
    )
  )
)</f>
        <v>0</v>
      </c>
      <c r="F436" cm="1">
        <f t="array" ref="F43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ROWS($F$7:F436)
  ),
"")</f>
        <v>430</v>
      </c>
    </row>
    <row r="437" spans="1:6">
      <c r="A437" cm="1">
        <f t="array" ref="A437">IF($F437="","",INDEX(CUT_LIST!$A$6:$A$1000,$F437))</f>
        <v>0</v>
      </c>
      <c r="B437" cm="1">
        <f t="array" ref="B437">IF($F437="","",INDEX(CUT_LIST!$B$6:$B$1000,$F437))</f>
        <v>0</v>
      </c>
      <c r="C437" cm="1">
        <f t="array" ref="C437">IF($F437="","",INDEX(CUT_LIST!$C$6:$C$1000,$F437))</f>
        <v>0</v>
      </c>
      <c r="D437" cm="1">
        <f t="array" ref="D437">IF($F437="","",
  IF(
    TRIM(UPPER(INDEX(CUT_LIST!$F$6:$F$1000,$F437)))="NO",
    N(INDEX(CUT_LIST!$D$6:$D$1000,$F437)),
    N(INDEX(CUT_LIST!$D$6:$D$1000,$F437))-
    MIN(
      N(INDEX(CUT_LIST!$D$6:$D$1000,$F437)),
      N(INDEX(CUT_LIST!$G$6:$G$1000,$F437))
    )
  )
)</f>
        <v>0</v>
      </c>
      <c r="F437" cm="1">
        <f t="array" ref="F43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ROWS($F$7:F437)
  ),
"")</f>
        <v>431</v>
      </c>
    </row>
    <row r="438" spans="1:6">
      <c r="A438" cm="1">
        <f t="array" ref="A438">IF($F438="","",INDEX(CUT_LIST!$A$6:$A$1000,$F438))</f>
        <v>0</v>
      </c>
      <c r="B438" cm="1">
        <f t="array" ref="B438">IF($F438="","",INDEX(CUT_LIST!$B$6:$B$1000,$F438))</f>
        <v>0</v>
      </c>
      <c r="C438" cm="1">
        <f t="array" ref="C438">IF($F438="","",INDEX(CUT_LIST!$C$6:$C$1000,$F438))</f>
        <v>0</v>
      </c>
      <c r="D438" cm="1">
        <f t="array" ref="D438">IF($F438="","",
  IF(
    TRIM(UPPER(INDEX(CUT_LIST!$F$6:$F$1000,$F438)))="NO",
    N(INDEX(CUT_LIST!$D$6:$D$1000,$F438)),
    N(INDEX(CUT_LIST!$D$6:$D$1000,$F438))-
    MIN(
      N(INDEX(CUT_LIST!$D$6:$D$1000,$F438)),
      N(INDEX(CUT_LIST!$G$6:$G$1000,$F438))
    )
  )
)</f>
        <v>0</v>
      </c>
      <c r="F438" cm="1">
        <f t="array" ref="F43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ROWS($F$7:F438)
  ),
"")</f>
        <v>432</v>
      </c>
    </row>
    <row r="439" spans="1:6">
      <c r="A439" cm="1">
        <f t="array" ref="A439">IF($F439="","",INDEX(CUT_LIST!$A$6:$A$1000,$F439))</f>
        <v>0</v>
      </c>
      <c r="B439" cm="1">
        <f t="array" ref="B439">IF($F439="","",INDEX(CUT_LIST!$B$6:$B$1000,$F439))</f>
        <v>0</v>
      </c>
      <c r="C439" cm="1">
        <f t="array" ref="C439">IF($F439="","",INDEX(CUT_LIST!$C$6:$C$1000,$F439))</f>
        <v>0</v>
      </c>
      <c r="D439" cm="1">
        <f t="array" ref="D439">IF($F439="","",
  IF(
    TRIM(UPPER(INDEX(CUT_LIST!$F$6:$F$1000,$F439)))="NO",
    N(INDEX(CUT_LIST!$D$6:$D$1000,$F439)),
    N(INDEX(CUT_LIST!$D$6:$D$1000,$F439))-
    MIN(
      N(INDEX(CUT_LIST!$D$6:$D$1000,$F439)),
      N(INDEX(CUT_LIST!$G$6:$G$1000,$F439))
    )
  )
)</f>
        <v>0</v>
      </c>
      <c r="F439" cm="1">
        <f t="array" ref="F43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ROWS($F$7:F439)
  ),
"")</f>
        <v>433</v>
      </c>
    </row>
    <row r="440" spans="1:6">
      <c r="A440" cm="1">
        <f t="array" ref="A440">IF($F440="","",INDEX(CUT_LIST!$A$6:$A$1000,$F440))</f>
        <v>0</v>
      </c>
      <c r="B440" cm="1">
        <f t="array" ref="B440">IF($F440="","",INDEX(CUT_LIST!$B$6:$B$1000,$F440))</f>
        <v>0</v>
      </c>
      <c r="C440" cm="1">
        <f t="array" ref="C440">IF($F440="","",INDEX(CUT_LIST!$C$6:$C$1000,$F440))</f>
        <v>0</v>
      </c>
      <c r="D440" cm="1">
        <f t="array" ref="D440">IF($F440="","",
  IF(
    TRIM(UPPER(INDEX(CUT_LIST!$F$6:$F$1000,$F440)))="NO",
    N(INDEX(CUT_LIST!$D$6:$D$1000,$F440)),
    N(INDEX(CUT_LIST!$D$6:$D$1000,$F440))-
    MIN(
      N(INDEX(CUT_LIST!$D$6:$D$1000,$F440)),
      N(INDEX(CUT_LIST!$G$6:$G$1000,$F440))
    )
  )
)</f>
        <v>0</v>
      </c>
      <c r="F440" cm="1">
        <f t="array" ref="F44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ROWS($F$7:F440)
  ),
"")</f>
        <v>434</v>
      </c>
    </row>
    <row r="441" spans="1:6">
      <c r="A441" cm="1">
        <f t="array" ref="A441">IF($F441="","",INDEX(CUT_LIST!$A$6:$A$1000,$F441))</f>
        <v>0</v>
      </c>
      <c r="B441" cm="1">
        <f t="array" ref="B441">IF($F441="","",INDEX(CUT_LIST!$B$6:$B$1000,$F441))</f>
        <v>0</v>
      </c>
      <c r="C441" cm="1">
        <f t="array" ref="C441">IF($F441="","",INDEX(CUT_LIST!$C$6:$C$1000,$F441))</f>
        <v>0</v>
      </c>
      <c r="D441" cm="1">
        <f t="array" ref="D441">IF($F441="","",
  IF(
    TRIM(UPPER(INDEX(CUT_LIST!$F$6:$F$1000,$F441)))="NO",
    N(INDEX(CUT_LIST!$D$6:$D$1000,$F441)),
    N(INDEX(CUT_LIST!$D$6:$D$1000,$F441))-
    MIN(
      N(INDEX(CUT_LIST!$D$6:$D$1000,$F441)),
      N(INDEX(CUT_LIST!$G$6:$G$1000,$F441))
    )
  )
)</f>
        <v>0</v>
      </c>
      <c r="F441" cm="1">
        <f t="array" ref="F44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ROWS($F$7:F441)
  ),
"")</f>
        <v>435</v>
      </c>
    </row>
    <row r="442" spans="1:6">
      <c r="A442" cm="1">
        <f t="array" ref="A442">IF($F442="","",INDEX(CUT_LIST!$A$6:$A$1000,$F442))</f>
        <v>0</v>
      </c>
      <c r="B442" cm="1">
        <f t="array" ref="B442">IF($F442="","",INDEX(CUT_LIST!$B$6:$B$1000,$F442))</f>
        <v>0</v>
      </c>
      <c r="C442" cm="1">
        <f t="array" ref="C442">IF($F442="","",INDEX(CUT_LIST!$C$6:$C$1000,$F442))</f>
        <v>0</v>
      </c>
      <c r="D442" cm="1">
        <f t="array" ref="D442">IF($F442="","",
  IF(
    TRIM(UPPER(INDEX(CUT_LIST!$F$6:$F$1000,$F442)))="NO",
    N(INDEX(CUT_LIST!$D$6:$D$1000,$F442)),
    N(INDEX(CUT_LIST!$D$6:$D$1000,$F442))-
    MIN(
      N(INDEX(CUT_LIST!$D$6:$D$1000,$F442)),
      N(INDEX(CUT_LIST!$G$6:$G$1000,$F442))
    )
  )
)</f>
        <v>0</v>
      </c>
      <c r="F442" cm="1">
        <f t="array" ref="F44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ROWS($F$7:F442)
  ),
"")</f>
        <v>436</v>
      </c>
    </row>
    <row r="443" spans="1:6">
      <c r="A443" cm="1">
        <f t="array" ref="A443">IF($F443="","",INDEX(CUT_LIST!$A$6:$A$1000,$F443))</f>
        <v>0</v>
      </c>
      <c r="B443" cm="1">
        <f t="array" ref="B443">IF($F443="","",INDEX(CUT_LIST!$B$6:$B$1000,$F443))</f>
        <v>0</v>
      </c>
      <c r="C443" cm="1">
        <f t="array" ref="C443">IF($F443="","",INDEX(CUT_LIST!$C$6:$C$1000,$F443))</f>
        <v>0</v>
      </c>
      <c r="D443" cm="1">
        <f t="array" ref="D443">IF($F443="","",
  IF(
    TRIM(UPPER(INDEX(CUT_LIST!$F$6:$F$1000,$F443)))="NO",
    N(INDEX(CUT_LIST!$D$6:$D$1000,$F443)),
    N(INDEX(CUT_LIST!$D$6:$D$1000,$F443))-
    MIN(
      N(INDEX(CUT_LIST!$D$6:$D$1000,$F443)),
      N(INDEX(CUT_LIST!$G$6:$G$1000,$F443))
    )
  )
)</f>
        <v>0</v>
      </c>
      <c r="F443" cm="1">
        <f t="array" ref="F44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ROWS($F$7:F443)
  ),
"")</f>
        <v>437</v>
      </c>
    </row>
    <row r="444" spans="1:6">
      <c r="A444" cm="1">
        <f t="array" ref="A444">IF($F444="","",INDEX(CUT_LIST!$A$6:$A$1000,$F444))</f>
        <v>0</v>
      </c>
      <c r="B444" cm="1">
        <f t="array" ref="B444">IF($F444="","",INDEX(CUT_LIST!$B$6:$B$1000,$F444))</f>
        <v>0</v>
      </c>
      <c r="C444" cm="1">
        <f t="array" ref="C444">IF($F444="","",INDEX(CUT_LIST!$C$6:$C$1000,$F444))</f>
        <v>0</v>
      </c>
      <c r="D444" cm="1">
        <f t="array" ref="D444">IF($F444="","",
  IF(
    TRIM(UPPER(INDEX(CUT_LIST!$F$6:$F$1000,$F444)))="NO",
    N(INDEX(CUT_LIST!$D$6:$D$1000,$F444)),
    N(INDEX(CUT_LIST!$D$6:$D$1000,$F444))-
    MIN(
      N(INDEX(CUT_LIST!$D$6:$D$1000,$F444)),
      N(INDEX(CUT_LIST!$G$6:$G$1000,$F444))
    )
  )
)</f>
        <v>0</v>
      </c>
      <c r="F444" cm="1">
        <f t="array" ref="F44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ROWS($F$7:F444)
  ),
"")</f>
        <v>438</v>
      </c>
    </row>
    <row r="445" spans="1:6">
      <c r="A445" cm="1">
        <f t="array" ref="A445">IF($F445="","",INDEX(CUT_LIST!$A$6:$A$1000,$F445))</f>
        <v>0</v>
      </c>
      <c r="B445" cm="1">
        <f t="array" ref="B445">IF($F445="","",INDEX(CUT_LIST!$B$6:$B$1000,$F445))</f>
        <v>0</v>
      </c>
      <c r="C445" cm="1">
        <f t="array" ref="C445">IF($F445="","",INDEX(CUT_LIST!$C$6:$C$1000,$F445))</f>
        <v>0</v>
      </c>
      <c r="D445" cm="1">
        <f t="array" ref="D445">IF($F445="","",
  IF(
    TRIM(UPPER(INDEX(CUT_LIST!$F$6:$F$1000,$F445)))="NO",
    N(INDEX(CUT_LIST!$D$6:$D$1000,$F445)),
    N(INDEX(CUT_LIST!$D$6:$D$1000,$F445))-
    MIN(
      N(INDEX(CUT_LIST!$D$6:$D$1000,$F445)),
      N(INDEX(CUT_LIST!$G$6:$G$1000,$F445))
    )
  )
)</f>
        <v>0</v>
      </c>
      <c r="F445" cm="1">
        <f t="array" ref="F44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ROWS($F$7:F445)
  ),
"")</f>
        <v>439</v>
      </c>
    </row>
    <row r="446" spans="1:6">
      <c r="A446" cm="1">
        <f t="array" ref="A446">IF($F446="","",INDEX(CUT_LIST!$A$6:$A$1000,$F446))</f>
        <v>0</v>
      </c>
      <c r="B446" cm="1">
        <f t="array" ref="B446">IF($F446="","",INDEX(CUT_LIST!$B$6:$B$1000,$F446))</f>
        <v>0</v>
      </c>
      <c r="C446" cm="1">
        <f t="array" ref="C446">IF($F446="","",INDEX(CUT_LIST!$C$6:$C$1000,$F446))</f>
        <v>0</v>
      </c>
      <c r="D446" cm="1">
        <f t="array" ref="D446">IF($F446="","",
  IF(
    TRIM(UPPER(INDEX(CUT_LIST!$F$6:$F$1000,$F446)))="NO",
    N(INDEX(CUT_LIST!$D$6:$D$1000,$F446)),
    N(INDEX(CUT_LIST!$D$6:$D$1000,$F446))-
    MIN(
      N(INDEX(CUT_LIST!$D$6:$D$1000,$F446)),
      N(INDEX(CUT_LIST!$G$6:$G$1000,$F446))
    )
  )
)</f>
        <v>0</v>
      </c>
      <c r="F446" cm="1">
        <f t="array" ref="F44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ROWS($F$7:F446)
  ),
"")</f>
        <v>440</v>
      </c>
    </row>
    <row r="447" spans="1:6">
      <c r="A447" cm="1">
        <f t="array" ref="A447">IF($F447="","",INDEX(CUT_LIST!$A$6:$A$1000,$F447))</f>
        <v>0</v>
      </c>
      <c r="B447" cm="1">
        <f t="array" ref="B447">IF($F447="","",INDEX(CUT_LIST!$B$6:$B$1000,$F447))</f>
        <v>0</v>
      </c>
      <c r="C447" cm="1">
        <f t="array" ref="C447">IF($F447="","",INDEX(CUT_LIST!$C$6:$C$1000,$F447))</f>
        <v>0</v>
      </c>
      <c r="D447" cm="1">
        <f t="array" ref="D447">IF($F447="","",
  IF(
    TRIM(UPPER(INDEX(CUT_LIST!$F$6:$F$1000,$F447)))="NO",
    N(INDEX(CUT_LIST!$D$6:$D$1000,$F447)),
    N(INDEX(CUT_LIST!$D$6:$D$1000,$F447))-
    MIN(
      N(INDEX(CUT_LIST!$D$6:$D$1000,$F447)),
      N(INDEX(CUT_LIST!$G$6:$G$1000,$F447))
    )
  )
)</f>
        <v>0</v>
      </c>
      <c r="F447" cm="1">
        <f t="array" ref="F44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ROWS($F$7:F447)
  ),
"")</f>
        <v>441</v>
      </c>
    </row>
    <row r="448" spans="1:6">
      <c r="A448" cm="1">
        <f t="array" ref="A448">IF($F448="","",INDEX(CUT_LIST!$A$6:$A$1000,$F448))</f>
        <v>0</v>
      </c>
      <c r="B448" cm="1">
        <f t="array" ref="B448">IF($F448="","",INDEX(CUT_LIST!$B$6:$B$1000,$F448))</f>
        <v>0</v>
      </c>
      <c r="C448" cm="1">
        <f t="array" ref="C448">IF($F448="","",INDEX(CUT_LIST!$C$6:$C$1000,$F448))</f>
        <v>0</v>
      </c>
      <c r="D448" cm="1">
        <f t="array" ref="D448">IF($F448="","",
  IF(
    TRIM(UPPER(INDEX(CUT_LIST!$F$6:$F$1000,$F448)))="NO",
    N(INDEX(CUT_LIST!$D$6:$D$1000,$F448)),
    N(INDEX(CUT_LIST!$D$6:$D$1000,$F448))-
    MIN(
      N(INDEX(CUT_LIST!$D$6:$D$1000,$F448)),
      N(INDEX(CUT_LIST!$G$6:$G$1000,$F448))
    )
  )
)</f>
        <v>0</v>
      </c>
      <c r="F448" cm="1">
        <f t="array" ref="F44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ROWS($F$7:F448)
  ),
"")</f>
        <v>442</v>
      </c>
    </row>
    <row r="449" spans="1:6">
      <c r="A449" cm="1">
        <f t="array" ref="A449">IF($F449="","",INDEX(CUT_LIST!$A$6:$A$1000,$F449))</f>
        <v>0</v>
      </c>
      <c r="B449" cm="1">
        <f t="array" ref="B449">IF($F449="","",INDEX(CUT_LIST!$B$6:$B$1000,$F449))</f>
        <v>0</v>
      </c>
      <c r="C449" cm="1">
        <f t="array" ref="C449">IF($F449="","",INDEX(CUT_LIST!$C$6:$C$1000,$F449))</f>
        <v>0</v>
      </c>
      <c r="D449" cm="1">
        <f t="array" ref="D449">IF($F449="","",
  IF(
    TRIM(UPPER(INDEX(CUT_LIST!$F$6:$F$1000,$F449)))="NO",
    N(INDEX(CUT_LIST!$D$6:$D$1000,$F449)),
    N(INDEX(CUT_LIST!$D$6:$D$1000,$F449))-
    MIN(
      N(INDEX(CUT_LIST!$D$6:$D$1000,$F449)),
      N(INDEX(CUT_LIST!$G$6:$G$1000,$F449))
    )
  )
)</f>
        <v>0</v>
      </c>
      <c r="F449" cm="1">
        <f t="array" ref="F44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ROWS($F$7:F449)
  ),
"")</f>
        <v>443</v>
      </c>
    </row>
    <row r="450" spans="1:6">
      <c r="A450" cm="1">
        <f t="array" ref="A450">IF($F450="","",INDEX(CUT_LIST!$A$6:$A$1000,$F450))</f>
        <v>0</v>
      </c>
      <c r="B450" cm="1">
        <f t="array" ref="B450">IF($F450="","",INDEX(CUT_LIST!$B$6:$B$1000,$F450))</f>
        <v>0</v>
      </c>
      <c r="C450" cm="1">
        <f t="array" ref="C450">IF($F450="","",INDEX(CUT_LIST!$C$6:$C$1000,$F450))</f>
        <v>0</v>
      </c>
      <c r="D450" cm="1">
        <f t="array" ref="D450">IF($F450="","",
  IF(
    TRIM(UPPER(INDEX(CUT_LIST!$F$6:$F$1000,$F450)))="NO",
    N(INDEX(CUT_LIST!$D$6:$D$1000,$F450)),
    N(INDEX(CUT_LIST!$D$6:$D$1000,$F450))-
    MIN(
      N(INDEX(CUT_LIST!$D$6:$D$1000,$F450)),
      N(INDEX(CUT_LIST!$G$6:$G$1000,$F450))
    )
  )
)</f>
        <v>0</v>
      </c>
      <c r="F450" cm="1">
        <f t="array" ref="F45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ROWS($F$7:F450)
  ),
"")</f>
        <v>444</v>
      </c>
    </row>
    <row r="451" spans="1:6">
      <c r="A451" cm="1">
        <f t="array" ref="A451">IF($F451="","",INDEX(CUT_LIST!$A$6:$A$1000,$F451))</f>
        <v>0</v>
      </c>
      <c r="B451" cm="1">
        <f t="array" ref="B451">IF($F451="","",INDEX(CUT_LIST!$B$6:$B$1000,$F451))</f>
        <v>0</v>
      </c>
      <c r="C451" cm="1">
        <f t="array" ref="C451">IF($F451="","",INDEX(CUT_LIST!$C$6:$C$1000,$F451))</f>
        <v>0</v>
      </c>
      <c r="D451" cm="1">
        <f t="array" ref="D451">IF($F451="","",
  IF(
    TRIM(UPPER(INDEX(CUT_LIST!$F$6:$F$1000,$F451)))="NO",
    N(INDEX(CUT_LIST!$D$6:$D$1000,$F451)),
    N(INDEX(CUT_LIST!$D$6:$D$1000,$F451))-
    MIN(
      N(INDEX(CUT_LIST!$D$6:$D$1000,$F451)),
      N(INDEX(CUT_LIST!$G$6:$G$1000,$F451))
    )
  )
)</f>
        <v>0</v>
      </c>
      <c r="F451" cm="1">
        <f t="array" ref="F45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ROWS($F$7:F451)
  ),
"")</f>
        <v>445</v>
      </c>
    </row>
    <row r="452" spans="1:6">
      <c r="A452" cm="1">
        <f t="array" ref="A452">IF($F452="","",INDEX(CUT_LIST!$A$6:$A$1000,$F452))</f>
        <v>0</v>
      </c>
      <c r="B452" cm="1">
        <f t="array" ref="B452">IF($F452="","",INDEX(CUT_LIST!$B$6:$B$1000,$F452))</f>
        <v>0</v>
      </c>
      <c r="C452" cm="1">
        <f t="array" ref="C452">IF($F452="","",INDEX(CUT_LIST!$C$6:$C$1000,$F452))</f>
        <v>0</v>
      </c>
      <c r="D452" cm="1">
        <f t="array" ref="D452">IF($F452="","",
  IF(
    TRIM(UPPER(INDEX(CUT_LIST!$F$6:$F$1000,$F452)))="NO",
    N(INDEX(CUT_LIST!$D$6:$D$1000,$F452)),
    N(INDEX(CUT_LIST!$D$6:$D$1000,$F452))-
    MIN(
      N(INDEX(CUT_LIST!$D$6:$D$1000,$F452)),
      N(INDEX(CUT_LIST!$G$6:$G$1000,$F452))
    )
  )
)</f>
        <v>0</v>
      </c>
      <c r="F452" cm="1">
        <f t="array" ref="F45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ROWS($F$7:F452)
  ),
"")</f>
        <v>446</v>
      </c>
    </row>
    <row r="453" spans="1:6">
      <c r="A453" cm="1">
        <f t="array" ref="A453">IF($F453="","",INDEX(CUT_LIST!$A$6:$A$1000,$F453))</f>
        <v>0</v>
      </c>
      <c r="B453" cm="1">
        <f t="array" ref="B453">IF($F453="","",INDEX(CUT_LIST!$B$6:$B$1000,$F453))</f>
        <v>0</v>
      </c>
      <c r="C453" cm="1">
        <f t="array" ref="C453">IF($F453="","",INDEX(CUT_LIST!$C$6:$C$1000,$F453))</f>
        <v>0</v>
      </c>
      <c r="D453" cm="1">
        <f t="array" ref="D453">IF($F453="","",
  IF(
    TRIM(UPPER(INDEX(CUT_LIST!$F$6:$F$1000,$F453)))="NO",
    N(INDEX(CUT_LIST!$D$6:$D$1000,$F453)),
    N(INDEX(CUT_LIST!$D$6:$D$1000,$F453))-
    MIN(
      N(INDEX(CUT_LIST!$D$6:$D$1000,$F453)),
      N(INDEX(CUT_LIST!$G$6:$G$1000,$F453))
    )
  )
)</f>
        <v>0</v>
      </c>
      <c r="F453" cm="1">
        <f t="array" ref="F45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ROWS($F$7:F453)
  ),
"")</f>
        <v>447</v>
      </c>
    </row>
    <row r="454" spans="1:6">
      <c r="A454" cm="1">
        <f t="array" ref="A454">IF($F454="","",INDEX(CUT_LIST!$A$6:$A$1000,$F454))</f>
        <v>0</v>
      </c>
      <c r="B454" cm="1">
        <f t="array" ref="B454">IF($F454="","",INDEX(CUT_LIST!$B$6:$B$1000,$F454))</f>
        <v>0</v>
      </c>
      <c r="C454" cm="1">
        <f t="array" ref="C454">IF($F454="","",INDEX(CUT_LIST!$C$6:$C$1000,$F454))</f>
        <v>0</v>
      </c>
      <c r="D454" cm="1">
        <f t="array" ref="D454">IF($F454="","",
  IF(
    TRIM(UPPER(INDEX(CUT_LIST!$F$6:$F$1000,$F454)))="NO",
    N(INDEX(CUT_LIST!$D$6:$D$1000,$F454)),
    N(INDEX(CUT_LIST!$D$6:$D$1000,$F454))-
    MIN(
      N(INDEX(CUT_LIST!$D$6:$D$1000,$F454)),
      N(INDEX(CUT_LIST!$G$6:$G$1000,$F454))
    )
  )
)</f>
        <v>0</v>
      </c>
      <c r="F454" cm="1">
        <f t="array" ref="F45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ROWS($F$7:F454)
  ),
"")</f>
        <v>448</v>
      </c>
    </row>
    <row r="455" spans="1:6">
      <c r="A455" cm="1">
        <f t="array" ref="A455">IF($F455="","",INDEX(CUT_LIST!$A$6:$A$1000,$F455))</f>
        <v>0</v>
      </c>
      <c r="B455" cm="1">
        <f t="array" ref="B455">IF($F455="","",INDEX(CUT_LIST!$B$6:$B$1000,$F455))</f>
        <v>0</v>
      </c>
      <c r="C455" cm="1">
        <f t="array" ref="C455">IF($F455="","",INDEX(CUT_LIST!$C$6:$C$1000,$F455))</f>
        <v>0</v>
      </c>
      <c r="D455" cm="1">
        <f t="array" ref="D455">IF($F455="","",
  IF(
    TRIM(UPPER(INDEX(CUT_LIST!$F$6:$F$1000,$F455)))="NO",
    N(INDEX(CUT_LIST!$D$6:$D$1000,$F455)),
    N(INDEX(CUT_LIST!$D$6:$D$1000,$F455))-
    MIN(
      N(INDEX(CUT_LIST!$D$6:$D$1000,$F455)),
      N(INDEX(CUT_LIST!$G$6:$G$1000,$F455))
    )
  )
)</f>
        <v>0</v>
      </c>
      <c r="F455" cm="1">
        <f t="array" ref="F45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ROWS($F$7:F455)
  ),
"")</f>
        <v>449</v>
      </c>
    </row>
    <row r="456" spans="1:6">
      <c r="A456" cm="1">
        <f t="array" ref="A456">IF($F456="","",INDEX(CUT_LIST!$A$6:$A$1000,$F456))</f>
        <v>0</v>
      </c>
      <c r="B456" cm="1">
        <f t="array" ref="B456">IF($F456="","",INDEX(CUT_LIST!$B$6:$B$1000,$F456))</f>
        <v>0</v>
      </c>
      <c r="C456" cm="1">
        <f t="array" ref="C456">IF($F456="","",INDEX(CUT_LIST!$C$6:$C$1000,$F456))</f>
        <v>0</v>
      </c>
      <c r="D456" cm="1">
        <f t="array" ref="D456">IF($F456="","",
  IF(
    TRIM(UPPER(INDEX(CUT_LIST!$F$6:$F$1000,$F456)))="NO",
    N(INDEX(CUT_LIST!$D$6:$D$1000,$F456)),
    N(INDEX(CUT_LIST!$D$6:$D$1000,$F456))-
    MIN(
      N(INDEX(CUT_LIST!$D$6:$D$1000,$F456)),
      N(INDEX(CUT_LIST!$G$6:$G$1000,$F456))
    )
  )
)</f>
        <v>0</v>
      </c>
      <c r="F456" cm="1">
        <f t="array" ref="F45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ROWS($F$7:F456)
  ),
"")</f>
        <v>450</v>
      </c>
    </row>
    <row r="457" spans="1:6">
      <c r="A457" cm="1">
        <f t="array" ref="A457">IF($F457="","",INDEX(CUT_LIST!$A$6:$A$1000,$F457))</f>
        <v>0</v>
      </c>
      <c r="B457" cm="1">
        <f t="array" ref="B457">IF($F457="","",INDEX(CUT_LIST!$B$6:$B$1000,$F457))</f>
        <v>0</v>
      </c>
      <c r="C457" cm="1">
        <f t="array" ref="C457">IF($F457="","",INDEX(CUT_LIST!$C$6:$C$1000,$F457))</f>
        <v>0</v>
      </c>
      <c r="D457" cm="1">
        <f t="array" ref="D457">IF($F457="","",
  IF(
    TRIM(UPPER(INDEX(CUT_LIST!$F$6:$F$1000,$F457)))="NO",
    N(INDEX(CUT_LIST!$D$6:$D$1000,$F457)),
    N(INDEX(CUT_LIST!$D$6:$D$1000,$F457))-
    MIN(
      N(INDEX(CUT_LIST!$D$6:$D$1000,$F457)),
      N(INDEX(CUT_LIST!$G$6:$G$1000,$F457))
    )
  )
)</f>
        <v>0</v>
      </c>
      <c r="F457" cm="1">
        <f t="array" ref="F45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ROWS($F$7:F457)
  ),
"")</f>
        <v>451</v>
      </c>
    </row>
    <row r="458" spans="1:6">
      <c r="A458" cm="1">
        <f t="array" ref="A458">IF($F458="","",INDEX(CUT_LIST!$A$6:$A$1000,$F458))</f>
        <v>0</v>
      </c>
      <c r="B458" cm="1">
        <f t="array" ref="B458">IF($F458="","",INDEX(CUT_LIST!$B$6:$B$1000,$F458))</f>
        <v>0</v>
      </c>
      <c r="C458" cm="1">
        <f t="array" ref="C458">IF($F458="","",INDEX(CUT_LIST!$C$6:$C$1000,$F458))</f>
        <v>0</v>
      </c>
      <c r="D458" cm="1">
        <f t="array" ref="D458">IF($F458="","",
  IF(
    TRIM(UPPER(INDEX(CUT_LIST!$F$6:$F$1000,$F458)))="NO",
    N(INDEX(CUT_LIST!$D$6:$D$1000,$F458)),
    N(INDEX(CUT_LIST!$D$6:$D$1000,$F458))-
    MIN(
      N(INDEX(CUT_LIST!$D$6:$D$1000,$F458)),
      N(INDEX(CUT_LIST!$G$6:$G$1000,$F458))
    )
  )
)</f>
        <v>0</v>
      </c>
      <c r="F458" cm="1">
        <f t="array" ref="F45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ROWS($F$7:F458)
  ),
"")</f>
        <v>452</v>
      </c>
    </row>
    <row r="459" spans="1:6">
      <c r="A459" cm="1">
        <f t="array" ref="A459">IF($F459="","",INDEX(CUT_LIST!$A$6:$A$1000,$F459))</f>
        <v>0</v>
      </c>
      <c r="B459" cm="1">
        <f t="array" ref="B459">IF($F459="","",INDEX(CUT_LIST!$B$6:$B$1000,$F459))</f>
        <v>0</v>
      </c>
      <c r="C459" cm="1">
        <f t="array" ref="C459">IF($F459="","",INDEX(CUT_LIST!$C$6:$C$1000,$F459))</f>
        <v>0</v>
      </c>
      <c r="D459" cm="1">
        <f t="array" ref="D459">IF($F459="","",
  IF(
    TRIM(UPPER(INDEX(CUT_LIST!$F$6:$F$1000,$F459)))="NO",
    N(INDEX(CUT_LIST!$D$6:$D$1000,$F459)),
    N(INDEX(CUT_LIST!$D$6:$D$1000,$F459))-
    MIN(
      N(INDEX(CUT_LIST!$D$6:$D$1000,$F459)),
      N(INDEX(CUT_LIST!$G$6:$G$1000,$F459))
    )
  )
)</f>
        <v>0</v>
      </c>
      <c r="F459" cm="1">
        <f t="array" ref="F45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ROWS($F$7:F459)
  ),
"")</f>
        <v>453</v>
      </c>
    </row>
    <row r="460" spans="1:6">
      <c r="A460" cm="1">
        <f t="array" ref="A460">IF($F460="","",INDEX(CUT_LIST!$A$6:$A$1000,$F460))</f>
        <v>0</v>
      </c>
      <c r="B460" cm="1">
        <f t="array" ref="B460">IF($F460="","",INDEX(CUT_LIST!$B$6:$B$1000,$F460))</f>
        <v>0</v>
      </c>
      <c r="C460" cm="1">
        <f t="array" ref="C460">IF($F460="","",INDEX(CUT_LIST!$C$6:$C$1000,$F460))</f>
        <v>0</v>
      </c>
      <c r="D460" cm="1">
        <f t="array" ref="D460">IF($F460="","",
  IF(
    TRIM(UPPER(INDEX(CUT_LIST!$F$6:$F$1000,$F460)))="NO",
    N(INDEX(CUT_LIST!$D$6:$D$1000,$F460)),
    N(INDEX(CUT_LIST!$D$6:$D$1000,$F460))-
    MIN(
      N(INDEX(CUT_LIST!$D$6:$D$1000,$F460)),
      N(INDEX(CUT_LIST!$G$6:$G$1000,$F460))
    )
  )
)</f>
        <v>0</v>
      </c>
      <c r="F460" cm="1">
        <f t="array" ref="F46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ROWS($F$7:F460)
  ),
"")</f>
        <v>454</v>
      </c>
    </row>
    <row r="461" spans="1:6">
      <c r="A461" cm="1">
        <f t="array" ref="A461">IF($F461="","",INDEX(CUT_LIST!$A$6:$A$1000,$F461))</f>
        <v>0</v>
      </c>
      <c r="B461" cm="1">
        <f t="array" ref="B461">IF($F461="","",INDEX(CUT_LIST!$B$6:$B$1000,$F461))</f>
        <v>0</v>
      </c>
      <c r="C461" cm="1">
        <f t="array" ref="C461">IF($F461="","",INDEX(CUT_LIST!$C$6:$C$1000,$F461))</f>
        <v>0</v>
      </c>
      <c r="D461" cm="1">
        <f t="array" ref="D461">IF($F461="","",
  IF(
    TRIM(UPPER(INDEX(CUT_LIST!$F$6:$F$1000,$F461)))="NO",
    N(INDEX(CUT_LIST!$D$6:$D$1000,$F461)),
    N(INDEX(CUT_LIST!$D$6:$D$1000,$F461))-
    MIN(
      N(INDEX(CUT_LIST!$D$6:$D$1000,$F461)),
      N(INDEX(CUT_LIST!$G$6:$G$1000,$F461))
    )
  )
)</f>
        <v>0</v>
      </c>
      <c r="F461" cm="1">
        <f t="array" ref="F46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ROWS($F$7:F461)
  ),
"")</f>
        <v>455</v>
      </c>
    </row>
    <row r="462" spans="1:6">
      <c r="A462" cm="1">
        <f t="array" ref="A462">IF($F462="","",INDEX(CUT_LIST!$A$6:$A$1000,$F462))</f>
        <v>0</v>
      </c>
      <c r="B462" cm="1">
        <f t="array" ref="B462">IF($F462="","",INDEX(CUT_LIST!$B$6:$B$1000,$F462))</f>
        <v>0</v>
      </c>
      <c r="C462" cm="1">
        <f t="array" ref="C462">IF($F462="","",INDEX(CUT_LIST!$C$6:$C$1000,$F462))</f>
        <v>0</v>
      </c>
      <c r="D462" cm="1">
        <f t="array" ref="D462">IF($F462="","",
  IF(
    TRIM(UPPER(INDEX(CUT_LIST!$F$6:$F$1000,$F462)))="NO",
    N(INDEX(CUT_LIST!$D$6:$D$1000,$F462)),
    N(INDEX(CUT_LIST!$D$6:$D$1000,$F462))-
    MIN(
      N(INDEX(CUT_LIST!$D$6:$D$1000,$F462)),
      N(INDEX(CUT_LIST!$G$6:$G$1000,$F462))
    )
  )
)</f>
        <v>0</v>
      </c>
      <c r="F462" cm="1">
        <f t="array" ref="F46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ROWS($F$7:F462)
  ),
"")</f>
        <v>456</v>
      </c>
    </row>
    <row r="463" spans="1:6">
      <c r="A463" cm="1">
        <f t="array" ref="A463">IF($F463="","",INDEX(CUT_LIST!$A$6:$A$1000,$F463))</f>
        <v>0</v>
      </c>
      <c r="B463" cm="1">
        <f t="array" ref="B463">IF($F463="","",INDEX(CUT_LIST!$B$6:$B$1000,$F463))</f>
        <v>0</v>
      </c>
      <c r="C463" cm="1">
        <f t="array" ref="C463">IF($F463="","",INDEX(CUT_LIST!$C$6:$C$1000,$F463))</f>
        <v>0</v>
      </c>
      <c r="D463" cm="1">
        <f t="array" ref="D463">IF($F463="","",
  IF(
    TRIM(UPPER(INDEX(CUT_LIST!$F$6:$F$1000,$F463)))="NO",
    N(INDEX(CUT_LIST!$D$6:$D$1000,$F463)),
    N(INDEX(CUT_LIST!$D$6:$D$1000,$F463))-
    MIN(
      N(INDEX(CUT_LIST!$D$6:$D$1000,$F463)),
      N(INDEX(CUT_LIST!$G$6:$G$1000,$F463))
    )
  )
)</f>
        <v>0</v>
      </c>
      <c r="F463" cm="1">
        <f t="array" ref="F46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ROWS($F$7:F463)
  ),
"")</f>
        <v>457</v>
      </c>
    </row>
    <row r="464" spans="1:6">
      <c r="A464" cm="1">
        <f t="array" ref="A464">IF($F464="","",INDEX(CUT_LIST!$A$6:$A$1000,$F464))</f>
        <v>0</v>
      </c>
      <c r="B464" cm="1">
        <f t="array" ref="B464">IF($F464="","",INDEX(CUT_LIST!$B$6:$B$1000,$F464))</f>
        <v>0</v>
      </c>
      <c r="C464" cm="1">
        <f t="array" ref="C464">IF($F464="","",INDEX(CUT_LIST!$C$6:$C$1000,$F464))</f>
        <v>0</v>
      </c>
      <c r="D464" cm="1">
        <f t="array" ref="D464">IF($F464="","",
  IF(
    TRIM(UPPER(INDEX(CUT_LIST!$F$6:$F$1000,$F464)))="NO",
    N(INDEX(CUT_LIST!$D$6:$D$1000,$F464)),
    N(INDEX(CUT_LIST!$D$6:$D$1000,$F464))-
    MIN(
      N(INDEX(CUT_LIST!$D$6:$D$1000,$F464)),
      N(INDEX(CUT_LIST!$G$6:$G$1000,$F464))
    )
  )
)</f>
        <v>0</v>
      </c>
      <c r="F464" cm="1">
        <f t="array" ref="F46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ROWS($F$7:F464)
  ),
"")</f>
        <v>458</v>
      </c>
    </row>
    <row r="465" spans="1:6">
      <c r="A465" cm="1">
        <f t="array" ref="A465">IF($F465="","",INDEX(CUT_LIST!$A$6:$A$1000,$F465))</f>
        <v>0</v>
      </c>
      <c r="B465" cm="1">
        <f t="array" ref="B465">IF($F465="","",INDEX(CUT_LIST!$B$6:$B$1000,$F465))</f>
        <v>0</v>
      </c>
      <c r="C465" cm="1">
        <f t="array" ref="C465">IF($F465="","",INDEX(CUT_LIST!$C$6:$C$1000,$F465))</f>
        <v>0</v>
      </c>
      <c r="D465" cm="1">
        <f t="array" ref="D465">IF($F465="","",
  IF(
    TRIM(UPPER(INDEX(CUT_LIST!$F$6:$F$1000,$F465)))="NO",
    N(INDEX(CUT_LIST!$D$6:$D$1000,$F465)),
    N(INDEX(CUT_LIST!$D$6:$D$1000,$F465))-
    MIN(
      N(INDEX(CUT_LIST!$D$6:$D$1000,$F465)),
      N(INDEX(CUT_LIST!$G$6:$G$1000,$F465))
    )
  )
)</f>
        <v>0</v>
      </c>
      <c r="F465" cm="1">
        <f t="array" ref="F46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ROWS($F$7:F465)
  ),
"")</f>
        <v>459</v>
      </c>
    </row>
    <row r="466" spans="1:6">
      <c r="A466" cm="1">
        <f t="array" ref="A466">IF($F466="","",INDEX(CUT_LIST!$A$6:$A$1000,$F466))</f>
        <v>0</v>
      </c>
      <c r="B466" cm="1">
        <f t="array" ref="B466">IF($F466="","",INDEX(CUT_LIST!$B$6:$B$1000,$F466))</f>
        <v>0</v>
      </c>
      <c r="C466" cm="1">
        <f t="array" ref="C466">IF($F466="","",INDEX(CUT_LIST!$C$6:$C$1000,$F466))</f>
        <v>0</v>
      </c>
      <c r="D466" cm="1">
        <f t="array" ref="D466">IF($F466="","",
  IF(
    TRIM(UPPER(INDEX(CUT_LIST!$F$6:$F$1000,$F466)))="NO",
    N(INDEX(CUT_LIST!$D$6:$D$1000,$F466)),
    N(INDEX(CUT_LIST!$D$6:$D$1000,$F466))-
    MIN(
      N(INDEX(CUT_LIST!$D$6:$D$1000,$F466)),
      N(INDEX(CUT_LIST!$G$6:$G$1000,$F466))
    )
  )
)</f>
        <v>0</v>
      </c>
      <c r="F466" cm="1">
        <f t="array" ref="F46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ROWS($F$7:F466)
  ),
"")</f>
        <v>460</v>
      </c>
    </row>
    <row r="467" spans="1:6">
      <c r="A467" cm="1">
        <f t="array" ref="A467">IF($F467="","",INDEX(CUT_LIST!$A$6:$A$1000,$F467))</f>
        <v>0</v>
      </c>
      <c r="B467" cm="1">
        <f t="array" ref="B467">IF($F467="","",INDEX(CUT_LIST!$B$6:$B$1000,$F467))</f>
        <v>0</v>
      </c>
      <c r="C467" cm="1">
        <f t="array" ref="C467">IF($F467="","",INDEX(CUT_LIST!$C$6:$C$1000,$F467))</f>
        <v>0</v>
      </c>
      <c r="D467" cm="1">
        <f t="array" ref="D467">IF($F467="","",
  IF(
    TRIM(UPPER(INDEX(CUT_LIST!$F$6:$F$1000,$F467)))="NO",
    N(INDEX(CUT_LIST!$D$6:$D$1000,$F467)),
    N(INDEX(CUT_LIST!$D$6:$D$1000,$F467))-
    MIN(
      N(INDEX(CUT_LIST!$D$6:$D$1000,$F467)),
      N(INDEX(CUT_LIST!$G$6:$G$1000,$F467))
    )
  )
)</f>
        <v>0</v>
      </c>
      <c r="F467" cm="1">
        <f t="array" ref="F46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ROWS($F$7:F467)
  ),
"")</f>
        <v>461</v>
      </c>
    </row>
    <row r="468" spans="1:6">
      <c r="A468" cm="1">
        <f t="array" ref="A468">IF($F468="","",INDEX(CUT_LIST!$A$6:$A$1000,$F468))</f>
        <v>0</v>
      </c>
      <c r="B468" cm="1">
        <f t="array" ref="B468">IF($F468="","",INDEX(CUT_LIST!$B$6:$B$1000,$F468))</f>
        <v>0</v>
      </c>
      <c r="C468" cm="1">
        <f t="array" ref="C468">IF($F468="","",INDEX(CUT_LIST!$C$6:$C$1000,$F468))</f>
        <v>0</v>
      </c>
      <c r="D468" cm="1">
        <f t="array" ref="D468">IF($F468="","",
  IF(
    TRIM(UPPER(INDEX(CUT_LIST!$F$6:$F$1000,$F468)))="NO",
    N(INDEX(CUT_LIST!$D$6:$D$1000,$F468)),
    N(INDEX(CUT_LIST!$D$6:$D$1000,$F468))-
    MIN(
      N(INDEX(CUT_LIST!$D$6:$D$1000,$F468)),
      N(INDEX(CUT_LIST!$G$6:$G$1000,$F468))
    )
  )
)</f>
        <v>0</v>
      </c>
      <c r="F468" cm="1">
        <f t="array" ref="F46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ROWS($F$7:F468)
  ),
"")</f>
        <v>462</v>
      </c>
    </row>
    <row r="469" spans="1:6">
      <c r="A469" cm="1">
        <f t="array" ref="A469">IF($F469="","",INDEX(CUT_LIST!$A$6:$A$1000,$F469))</f>
        <v>0</v>
      </c>
      <c r="B469" cm="1">
        <f t="array" ref="B469">IF($F469="","",INDEX(CUT_LIST!$B$6:$B$1000,$F469))</f>
        <v>0</v>
      </c>
      <c r="C469" cm="1">
        <f t="array" ref="C469">IF($F469="","",INDEX(CUT_LIST!$C$6:$C$1000,$F469))</f>
        <v>0</v>
      </c>
      <c r="D469" cm="1">
        <f t="array" ref="D469">IF($F469="","",
  IF(
    TRIM(UPPER(INDEX(CUT_LIST!$F$6:$F$1000,$F469)))="NO",
    N(INDEX(CUT_LIST!$D$6:$D$1000,$F469)),
    N(INDEX(CUT_LIST!$D$6:$D$1000,$F469))-
    MIN(
      N(INDEX(CUT_LIST!$D$6:$D$1000,$F469)),
      N(INDEX(CUT_LIST!$G$6:$G$1000,$F469))
    )
  )
)</f>
        <v>0</v>
      </c>
      <c r="F469" cm="1">
        <f t="array" ref="F46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ROWS($F$7:F469)
  ),
"")</f>
        <v>463</v>
      </c>
    </row>
    <row r="470" spans="1:6">
      <c r="A470" cm="1">
        <f t="array" ref="A470">IF($F470="","",INDEX(CUT_LIST!$A$6:$A$1000,$F470))</f>
        <v>0</v>
      </c>
      <c r="B470" cm="1">
        <f t="array" ref="B470">IF($F470="","",INDEX(CUT_LIST!$B$6:$B$1000,$F470))</f>
        <v>0</v>
      </c>
      <c r="C470" cm="1">
        <f t="array" ref="C470">IF($F470="","",INDEX(CUT_LIST!$C$6:$C$1000,$F470))</f>
        <v>0</v>
      </c>
      <c r="D470" cm="1">
        <f t="array" ref="D470">IF($F470="","",
  IF(
    TRIM(UPPER(INDEX(CUT_LIST!$F$6:$F$1000,$F470)))="NO",
    N(INDEX(CUT_LIST!$D$6:$D$1000,$F470)),
    N(INDEX(CUT_LIST!$D$6:$D$1000,$F470))-
    MIN(
      N(INDEX(CUT_LIST!$D$6:$D$1000,$F470)),
      N(INDEX(CUT_LIST!$G$6:$G$1000,$F470))
    )
  )
)</f>
        <v>0</v>
      </c>
      <c r="F470" cm="1">
        <f t="array" ref="F47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ROWS($F$7:F470)
  ),
"")</f>
        <v>464</v>
      </c>
    </row>
    <row r="471" spans="1:6">
      <c r="A471" cm="1">
        <f t="array" ref="A471">IF($F471="","",INDEX(CUT_LIST!$A$6:$A$1000,$F471))</f>
        <v>0</v>
      </c>
      <c r="B471" cm="1">
        <f t="array" ref="B471">IF($F471="","",INDEX(CUT_LIST!$B$6:$B$1000,$F471))</f>
        <v>0</v>
      </c>
      <c r="C471" cm="1">
        <f t="array" ref="C471">IF($F471="","",INDEX(CUT_LIST!$C$6:$C$1000,$F471))</f>
        <v>0</v>
      </c>
      <c r="D471" cm="1">
        <f t="array" ref="D471">IF($F471="","",
  IF(
    TRIM(UPPER(INDEX(CUT_LIST!$F$6:$F$1000,$F471)))="NO",
    N(INDEX(CUT_LIST!$D$6:$D$1000,$F471)),
    N(INDEX(CUT_LIST!$D$6:$D$1000,$F471))-
    MIN(
      N(INDEX(CUT_LIST!$D$6:$D$1000,$F471)),
      N(INDEX(CUT_LIST!$G$6:$G$1000,$F471))
    )
  )
)</f>
        <v>0</v>
      </c>
      <c r="F471" cm="1">
        <f t="array" ref="F47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ROWS($F$7:F471)
  ),
"")</f>
        <v>465</v>
      </c>
    </row>
    <row r="472" spans="1:6">
      <c r="A472" cm="1">
        <f t="array" ref="A472">IF($F472="","",INDEX(CUT_LIST!$A$6:$A$1000,$F472))</f>
        <v>0</v>
      </c>
      <c r="B472" cm="1">
        <f t="array" ref="B472">IF($F472="","",INDEX(CUT_LIST!$B$6:$B$1000,$F472))</f>
        <v>0</v>
      </c>
      <c r="C472" cm="1">
        <f t="array" ref="C472">IF($F472="","",INDEX(CUT_LIST!$C$6:$C$1000,$F472))</f>
        <v>0</v>
      </c>
      <c r="D472" cm="1">
        <f t="array" ref="D472">IF($F472="","",
  IF(
    TRIM(UPPER(INDEX(CUT_LIST!$F$6:$F$1000,$F472)))="NO",
    N(INDEX(CUT_LIST!$D$6:$D$1000,$F472)),
    N(INDEX(CUT_LIST!$D$6:$D$1000,$F472))-
    MIN(
      N(INDEX(CUT_LIST!$D$6:$D$1000,$F472)),
      N(INDEX(CUT_LIST!$G$6:$G$1000,$F472))
    )
  )
)</f>
        <v>0</v>
      </c>
      <c r="F472" cm="1">
        <f t="array" ref="F47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ROWS($F$7:F472)
  ),
"")</f>
        <v>466</v>
      </c>
    </row>
    <row r="473" spans="1:6">
      <c r="A473" cm="1">
        <f t="array" ref="A473">IF($F473="","",INDEX(CUT_LIST!$A$6:$A$1000,$F473))</f>
        <v>0</v>
      </c>
      <c r="B473" cm="1">
        <f t="array" ref="B473">IF($F473="","",INDEX(CUT_LIST!$B$6:$B$1000,$F473))</f>
        <v>0</v>
      </c>
      <c r="C473" cm="1">
        <f t="array" ref="C473">IF($F473="","",INDEX(CUT_LIST!$C$6:$C$1000,$F473))</f>
        <v>0</v>
      </c>
      <c r="D473" cm="1">
        <f t="array" ref="D473">IF($F473="","",
  IF(
    TRIM(UPPER(INDEX(CUT_LIST!$F$6:$F$1000,$F473)))="NO",
    N(INDEX(CUT_LIST!$D$6:$D$1000,$F473)),
    N(INDEX(CUT_LIST!$D$6:$D$1000,$F473))-
    MIN(
      N(INDEX(CUT_LIST!$D$6:$D$1000,$F473)),
      N(INDEX(CUT_LIST!$G$6:$G$1000,$F473))
    )
  )
)</f>
        <v>0</v>
      </c>
      <c r="F473" cm="1">
        <f t="array" ref="F47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ROWS($F$7:F473)
  ),
"")</f>
        <v>467</v>
      </c>
    </row>
    <row r="474" spans="1:6">
      <c r="A474" cm="1">
        <f t="array" ref="A474">IF($F474="","",INDEX(CUT_LIST!$A$6:$A$1000,$F474))</f>
        <v>0</v>
      </c>
      <c r="B474" cm="1">
        <f t="array" ref="B474">IF($F474="","",INDEX(CUT_LIST!$B$6:$B$1000,$F474))</f>
        <v>0</v>
      </c>
      <c r="C474" cm="1">
        <f t="array" ref="C474">IF($F474="","",INDEX(CUT_LIST!$C$6:$C$1000,$F474))</f>
        <v>0</v>
      </c>
      <c r="D474" cm="1">
        <f t="array" ref="D474">IF($F474="","",
  IF(
    TRIM(UPPER(INDEX(CUT_LIST!$F$6:$F$1000,$F474)))="NO",
    N(INDEX(CUT_LIST!$D$6:$D$1000,$F474)),
    N(INDEX(CUT_LIST!$D$6:$D$1000,$F474))-
    MIN(
      N(INDEX(CUT_LIST!$D$6:$D$1000,$F474)),
      N(INDEX(CUT_LIST!$G$6:$G$1000,$F474))
    )
  )
)</f>
        <v>0</v>
      </c>
      <c r="F474" cm="1">
        <f t="array" ref="F47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ROWS($F$7:F474)
  ),
"")</f>
        <v>468</v>
      </c>
    </row>
    <row r="475" spans="1:6">
      <c r="A475" cm="1">
        <f t="array" ref="A475">IF($F475="","",INDEX(CUT_LIST!$A$6:$A$1000,$F475))</f>
        <v>0</v>
      </c>
      <c r="B475" cm="1">
        <f t="array" ref="B475">IF($F475="","",INDEX(CUT_LIST!$B$6:$B$1000,$F475))</f>
        <v>0</v>
      </c>
      <c r="C475" cm="1">
        <f t="array" ref="C475">IF($F475="","",INDEX(CUT_LIST!$C$6:$C$1000,$F475))</f>
        <v>0</v>
      </c>
      <c r="D475" cm="1">
        <f t="array" ref="D475">IF($F475="","",
  IF(
    TRIM(UPPER(INDEX(CUT_LIST!$F$6:$F$1000,$F475)))="NO",
    N(INDEX(CUT_LIST!$D$6:$D$1000,$F475)),
    N(INDEX(CUT_LIST!$D$6:$D$1000,$F475))-
    MIN(
      N(INDEX(CUT_LIST!$D$6:$D$1000,$F475)),
      N(INDEX(CUT_LIST!$G$6:$G$1000,$F475))
    )
  )
)</f>
        <v>0</v>
      </c>
      <c r="F475" cm="1">
        <f t="array" ref="F47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ROWS($F$7:F475)
  ),
"")</f>
        <v>469</v>
      </c>
    </row>
    <row r="476" spans="1:6">
      <c r="A476" cm="1">
        <f t="array" ref="A476">IF($F476="","",INDEX(CUT_LIST!$A$6:$A$1000,$F476))</f>
        <v>0</v>
      </c>
      <c r="B476" cm="1">
        <f t="array" ref="B476">IF($F476="","",INDEX(CUT_LIST!$B$6:$B$1000,$F476))</f>
        <v>0</v>
      </c>
      <c r="C476" cm="1">
        <f t="array" ref="C476">IF($F476="","",INDEX(CUT_LIST!$C$6:$C$1000,$F476))</f>
        <v>0</v>
      </c>
      <c r="D476" cm="1">
        <f t="array" ref="D476">IF($F476="","",
  IF(
    TRIM(UPPER(INDEX(CUT_LIST!$F$6:$F$1000,$F476)))="NO",
    N(INDEX(CUT_LIST!$D$6:$D$1000,$F476)),
    N(INDEX(CUT_LIST!$D$6:$D$1000,$F476))-
    MIN(
      N(INDEX(CUT_LIST!$D$6:$D$1000,$F476)),
      N(INDEX(CUT_LIST!$G$6:$G$1000,$F476))
    )
  )
)</f>
        <v>0</v>
      </c>
      <c r="F476" cm="1">
        <f t="array" ref="F47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ROWS($F$7:F476)
  ),
"")</f>
        <v>470</v>
      </c>
    </row>
    <row r="477" spans="1:6">
      <c r="A477" cm="1">
        <f t="array" ref="A477">IF($F477="","",INDEX(CUT_LIST!$A$6:$A$1000,$F477))</f>
        <v>0</v>
      </c>
      <c r="B477" cm="1">
        <f t="array" ref="B477">IF($F477="","",INDEX(CUT_LIST!$B$6:$B$1000,$F477))</f>
        <v>0</v>
      </c>
      <c r="C477" cm="1">
        <f t="array" ref="C477">IF($F477="","",INDEX(CUT_LIST!$C$6:$C$1000,$F477))</f>
        <v>0</v>
      </c>
      <c r="D477" cm="1">
        <f t="array" ref="D477">IF($F477="","",
  IF(
    TRIM(UPPER(INDEX(CUT_LIST!$F$6:$F$1000,$F477)))="NO",
    N(INDEX(CUT_LIST!$D$6:$D$1000,$F477)),
    N(INDEX(CUT_LIST!$D$6:$D$1000,$F477))-
    MIN(
      N(INDEX(CUT_LIST!$D$6:$D$1000,$F477)),
      N(INDEX(CUT_LIST!$G$6:$G$1000,$F477))
    )
  )
)</f>
        <v>0</v>
      </c>
      <c r="F477" cm="1">
        <f t="array" ref="F47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ROWS($F$7:F477)
  ),
"")</f>
        <v>471</v>
      </c>
    </row>
    <row r="478" spans="1:6">
      <c r="A478" cm="1">
        <f t="array" ref="A478">IF($F478="","",INDEX(CUT_LIST!$A$6:$A$1000,$F478))</f>
        <v>0</v>
      </c>
      <c r="B478" cm="1">
        <f t="array" ref="B478">IF($F478="","",INDEX(CUT_LIST!$B$6:$B$1000,$F478))</f>
        <v>0</v>
      </c>
      <c r="C478" cm="1">
        <f t="array" ref="C478">IF($F478="","",INDEX(CUT_LIST!$C$6:$C$1000,$F478))</f>
        <v>0</v>
      </c>
      <c r="D478" cm="1">
        <f t="array" ref="D478">IF($F478="","",
  IF(
    TRIM(UPPER(INDEX(CUT_LIST!$F$6:$F$1000,$F478)))="NO",
    N(INDEX(CUT_LIST!$D$6:$D$1000,$F478)),
    N(INDEX(CUT_LIST!$D$6:$D$1000,$F478))-
    MIN(
      N(INDEX(CUT_LIST!$D$6:$D$1000,$F478)),
      N(INDEX(CUT_LIST!$G$6:$G$1000,$F478))
    )
  )
)</f>
        <v>0</v>
      </c>
      <c r="F478" cm="1">
        <f t="array" ref="F47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ROWS($F$7:F478)
  ),
"")</f>
        <v>472</v>
      </c>
    </row>
    <row r="479" spans="1:6">
      <c r="A479" cm="1">
        <f t="array" ref="A479">IF($F479="","",INDEX(CUT_LIST!$A$6:$A$1000,$F479))</f>
        <v>0</v>
      </c>
      <c r="B479" cm="1">
        <f t="array" ref="B479">IF($F479="","",INDEX(CUT_LIST!$B$6:$B$1000,$F479))</f>
        <v>0</v>
      </c>
      <c r="C479" cm="1">
        <f t="array" ref="C479">IF($F479="","",INDEX(CUT_LIST!$C$6:$C$1000,$F479))</f>
        <v>0</v>
      </c>
      <c r="D479" cm="1">
        <f t="array" ref="D479">IF($F479="","",
  IF(
    TRIM(UPPER(INDEX(CUT_LIST!$F$6:$F$1000,$F479)))="NO",
    N(INDEX(CUT_LIST!$D$6:$D$1000,$F479)),
    N(INDEX(CUT_LIST!$D$6:$D$1000,$F479))-
    MIN(
      N(INDEX(CUT_LIST!$D$6:$D$1000,$F479)),
      N(INDEX(CUT_LIST!$G$6:$G$1000,$F479))
    )
  )
)</f>
        <v>0</v>
      </c>
      <c r="F479" cm="1">
        <f t="array" ref="F47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ROWS($F$7:F479)
  ),
"")</f>
        <v>473</v>
      </c>
    </row>
    <row r="480" spans="1:6">
      <c r="A480" cm="1">
        <f t="array" ref="A480">IF($F480="","",INDEX(CUT_LIST!$A$6:$A$1000,$F480))</f>
        <v>0</v>
      </c>
      <c r="B480" cm="1">
        <f t="array" ref="B480">IF($F480="","",INDEX(CUT_LIST!$B$6:$B$1000,$F480))</f>
        <v>0</v>
      </c>
      <c r="C480" cm="1">
        <f t="array" ref="C480">IF($F480="","",INDEX(CUT_LIST!$C$6:$C$1000,$F480))</f>
        <v>0</v>
      </c>
      <c r="D480" cm="1">
        <f t="array" ref="D480">IF($F480="","",
  IF(
    TRIM(UPPER(INDEX(CUT_LIST!$F$6:$F$1000,$F480)))="NO",
    N(INDEX(CUT_LIST!$D$6:$D$1000,$F480)),
    N(INDEX(CUT_LIST!$D$6:$D$1000,$F480))-
    MIN(
      N(INDEX(CUT_LIST!$D$6:$D$1000,$F480)),
      N(INDEX(CUT_LIST!$G$6:$G$1000,$F480))
    )
  )
)</f>
        <v>0</v>
      </c>
      <c r="F480" cm="1">
        <f t="array" ref="F48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ROWS($F$7:F480)
  ),
"")</f>
        <v>474</v>
      </c>
    </row>
    <row r="481" spans="1:6">
      <c r="A481" cm="1">
        <f t="array" ref="A481">IF($F481="","",INDEX(CUT_LIST!$A$6:$A$1000,$F481))</f>
        <v>0</v>
      </c>
      <c r="B481" cm="1">
        <f t="array" ref="B481">IF($F481="","",INDEX(CUT_LIST!$B$6:$B$1000,$F481))</f>
        <v>0</v>
      </c>
      <c r="C481" cm="1">
        <f t="array" ref="C481">IF($F481="","",INDEX(CUT_LIST!$C$6:$C$1000,$F481))</f>
        <v>0</v>
      </c>
      <c r="D481" cm="1">
        <f t="array" ref="D481">IF($F481="","",
  IF(
    TRIM(UPPER(INDEX(CUT_LIST!$F$6:$F$1000,$F481)))="NO",
    N(INDEX(CUT_LIST!$D$6:$D$1000,$F481)),
    N(INDEX(CUT_LIST!$D$6:$D$1000,$F481))-
    MIN(
      N(INDEX(CUT_LIST!$D$6:$D$1000,$F481)),
      N(INDEX(CUT_LIST!$G$6:$G$1000,$F481))
    )
  )
)</f>
        <v>0</v>
      </c>
      <c r="F481" cm="1">
        <f t="array" ref="F48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ROWS($F$7:F481)
  ),
"")</f>
        <v>475</v>
      </c>
    </row>
    <row r="482" spans="1:6">
      <c r="A482" cm="1">
        <f t="array" ref="A482">IF($F482="","",INDEX(CUT_LIST!$A$6:$A$1000,$F482))</f>
        <v>0</v>
      </c>
      <c r="B482" cm="1">
        <f t="array" ref="B482">IF($F482="","",INDEX(CUT_LIST!$B$6:$B$1000,$F482))</f>
        <v>0</v>
      </c>
      <c r="C482" cm="1">
        <f t="array" ref="C482">IF($F482="","",INDEX(CUT_LIST!$C$6:$C$1000,$F482))</f>
        <v>0</v>
      </c>
      <c r="D482" cm="1">
        <f t="array" ref="D482">IF($F482="","",
  IF(
    TRIM(UPPER(INDEX(CUT_LIST!$F$6:$F$1000,$F482)))="NO",
    N(INDEX(CUT_LIST!$D$6:$D$1000,$F482)),
    N(INDEX(CUT_LIST!$D$6:$D$1000,$F482))-
    MIN(
      N(INDEX(CUT_LIST!$D$6:$D$1000,$F482)),
      N(INDEX(CUT_LIST!$G$6:$G$1000,$F482))
    )
  )
)</f>
        <v>0</v>
      </c>
      <c r="F482" cm="1">
        <f t="array" ref="F48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ROWS($F$7:F482)
  ),
"")</f>
        <v>476</v>
      </c>
    </row>
    <row r="483" spans="1:6">
      <c r="A483" cm="1">
        <f t="array" ref="A483">IF($F483="","",INDEX(CUT_LIST!$A$6:$A$1000,$F483))</f>
        <v>0</v>
      </c>
      <c r="B483" cm="1">
        <f t="array" ref="B483">IF($F483="","",INDEX(CUT_LIST!$B$6:$B$1000,$F483))</f>
        <v>0</v>
      </c>
      <c r="C483" cm="1">
        <f t="array" ref="C483">IF($F483="","",INDEX(CUT_LIST!$C$6:$C$1000,$F483))</f>
        <v>0</v>
      </c>
      <c r="D483" cm="1">
        <f t="array" ref="D483">IF($F483="","",
  IF(
    TRIM(UPPER(INDEX(CUT_LIST!$F$6:$F$1000,$F483)))="NO",
    N(INDEX(CUT_LIST!$D$6:$D$1000,$F483)),
    N(INDEX(CUT_LIST!$D$6:$D$1000,$F483))-
    MIN(
      N(INDEX(CUT_LIST!$D$6:$D$1000,$F483)),
      N(INDEX(CUT_LIST!$G$6:$G$1000,$F483))
    )
  )
)</f>
        <v>0</v>
      </c>
      <c r="F483" cm="1">
        <f t="array" ref="F48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ROWS($F$7:F483)
  ),
"")</f>
        <v>477</v>
      </c>
    </row>
    <row r="484" spans="1:6">
      <c r="A484" cm="1">
        <f t="array" ref="A484">IF($F484="","",INDEX(CUT_LIST!$A$6:$A$1000,$F484))</f>
        <v>0</v>
      </c>
      <c r="B484" cm="1">
        <f t="array" ref="B484">IF($F484="","",INDEX(CUT_LIST!$B$6:$B$1000,$F484))</f>
        <v>0</v>
      </c>
      <c r="C484" cm="1">
        <f t="array" ref="C484">IF($F484="","",INDEX(CUT_LIST!$C$6:$C$1000,$F484))</f>
        <v>0</v>
      </c>
      <c r="D484" cm="1">
        <f t="array" ref="D484">IF($F484="","",
  IF(
    TRIM(UPPER(INDEX(CUT_LIST!$F$6:$F$1000,$F484)))="NO",
    N(INDEX(CUT_LIST!$D$6:$D$1000,$F484)),
    N(INDEX(CUT_LIST!$D$6:$D$1000,$F484))-
    MIN(
      N(INDEX(CUT_LIST!$D$6:$D$1000,$F484)),
      N(INDEX(CUT_LIST!$G$6:$G$1000,$F484))
    )
  )
)</f>
        <v>0</v>
      </c>
      <c r="F484" cm="1">
        <f t="array" ref="F48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ROWS($F$7:F484)
  ),
"")</f>
        <v>478</v>
      </c>
    </row>
    <row r="485" spans="1:6">
      <c r="A485" cm="1">
        <f t="array" ref="A485">IF($F485="","",INDEX(CUT_LIST!$A$6:$A$1000,$F485))</f>
        <v>0</v>
      </c>
      <c r="B485" cm="1">
        <f t="array" ref="B485">IF($F485="","",INDEX(CUT_LIST!$B$6:$B$1000,$F485))</f>
        <v>0</v>
      </c>
      <c r="C485" cm="1">
        <f t="array" ref="C485">IF($F485="","",INDEX(CUT_LIST!$C$6:$C$1000,$F485))</f>
        <v>0</v>
      </c>
      <c r="D485" cm="1">
        <f t="array" ref="D485">IF($F485="","",
  IF(
    TRIM(UPPER(INDEX(CUT_LIST!$F$6:$F$1000,$F485)))="NO",
    N(INDEX(CUT_LIST!$D$6:$D$1000,$F485)),
    N(INDEX(CUT_LIST!$D$6:$D$1000,$F485))-
    MIN(
      N(INDEX(CUT_LIST!$D$6:$D$1000,$F485)),
      N(INDEX(CUT_LIST!$G$6:$G$1000,$F485))
    )
  )
)</f>
        <v>0</v>
      </c>
      <c r="F485" cm="1">
        <f t="array" ref="F48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ROWS($F$7:F485)
  ),
"")</f>
        <v>479</v>
      </c>
    </row>
    <row r="486" spans="1:6">
      <c r="A486" cm="1">
        <f t="array" ref="A486">IF($F486="","",INDEX(CUT_LIST!$A$6:$A$1000,$F486))</f>
        <v>0</v>
      </c>
      <c r="B486" cm="1">
        <f t="array" ref="B486">IF($F486="","",INDEX(CUT_LIST!$B$6:$B$1000,$F486))</f>
        <v>0</v>
      </c>
      <c r="C486" cm="1">
        <f t="array" ref="C486">IF($F486="","",INDEX(CUT_LIST!$C$6:$C$1000,$F486))</f>
        <v>0</v>
      </c>
      <c r="D486" cm="1">
        <f t="array" ref="D486">IF($F486="","",
  IF(
    TRIM(UPPER(INDEX(CUT_LIST!$F$6:$F$1000,$F486)))="NO",
    N(INDEX(CUT_LIST!$D$6:$D$1000,$F486)),
    N(INDEX(CUT_LIST!$D$6:$D$1000,$F486))-
    MIN(
      N(INDEX(CUT_LIST!$D$6:$D$1000,$F486)),
      N(INDEX(CUT_LIST!$G$6:$G$1000,$F486))
    )
  )
)</f>
        <v>0</v>
      </c>
      <c r="F486" cm="1">
        <f t="array" ref="F48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ROWS($F$7:F486)
  ),
"")</f>
        <v>480</v>
      </c>
    </row>
    <row r="487" spans="1:6">
      <c r="A487" cm="1">
        <f t="array" ref="A487">IF($F487="","",INDEX(CUT_LIST!$A$6:$A$1000,$F487))</f>
        <v>0</v>
      </c>
      <c r="B487" cm="1">
        <f t="array" ref="B487">IF($F487="","",INDEX(CUT_LIST!$B$6:$B$1000,$F487))</f>
        <v>0</v>
      </c>
      <c r="C487" cm="1">
        <f t="array" ref="C487">IF($F487="","",INDEX(CUT_LIST!$C$6:$C$1000,$F487))</f>
        <v>0</v>
      </c>
      <c r="D487" cm="1">
        <f t="array" ref="D487">IF($F487="","",
  IF(
    TRIM(UPPER(INDEX(CUT_LIST!$F$6:$F$1000,$F487)))="NO",
    N(INDEX(CUT_LIST!$D$6:$D$1000,$F487)),
    N(INDEX(CUT_LIST!$D$6:$D$1000,$F487))-
    MIN(
      N(INDEX(CUT_LIST!$D$6:$D$1000,$F487)),
      N(INDEX(CUT_LIST!$G$6:$G$1000,$F487))
    )
  )
)</f>
        <v>0</v>
      </c>
      <c r="F487" cm="1">
        <f t="array" ref="F48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ROWS($F$7:F487)
  ),
"")</f>
        <v>481</v>
      </c>
    </row>
    <row r="488" spans="1:6">
      <c r="A488" cm="1">
        <f t="array" ref="A488">IF($F488="","",INDEX(CUT_LIST!$A$6:$A$1000,$F488))</f>
        <v>0</v>
      </c>
      <c r="B488" cm="1">
        <f t="array" ref="B488">IF($F488="","",INDEX(CUT_LIST!$B$6:$B$1000,$F488))</f>
        <v>0</v>
      </c>
      <c r="C488" cm="1">
        <f t="array" ref="C488">IF($F488="","",INDEX(CUT_LIST!$C$6:$C$1000,$F488))</f>
        <v>0</v>
      </c>
      <c r="D488" cm="1">
        <f t="array" ref="D488">IF($F488="","",
  IF(
    TRIM(UPPER(INDEX(CUT_LIST!$F$6:$F$1000,$F488)))="NO",
    N(INDEX(CUT_LIST!$D$6:$D$1000,$F488)),
    N(INDEX(CUT_LIST!$D$6:$D$1000,$F488))-
    MIN(
      N(INDEX(CUT_LIST!$D$6:$D$1000,$F488)),
      N(INDEX(CUT_LIST!$G$6:$G$1000,$F488))
    )
  )
)</f>
        <v>0</v>
      </c>
      <c r="F488" cm="1">
        <f t="array" ref="F48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ROWS($F$7:F488)
  ),
"")</f>
        <v>482</v>
      </c>
    </row>
    <row r="489" spans="1:6">
      <c r="A489" cm="1">
        <f t="array" ref="A489">IF($F489="","",INDEX(CUT_LIST!$A$6:$A$1000,$F489))</f>
        <v>0</v>
      </c>
      <c r="B489" cm="1">
        <f t="array" ref="B489">IF($F489="","",INDEX(CUT_LIST!$B$6:$B$1000,$F489))</f>
        <v>0</v>
      </c>
      <c r="C489" cm="1">
        <f t="array" ref="C489">IF($F489="","",INDEX(CUT_LIST!$C$6:$C$1000,$F489))</f>
        <v>0</v>
      </c>
      <c r="D489" cm="1">
        <f t="array" ref="D489">IF($F489="","",
  IF(
    TRIM(UPPER(INDEX(CUT_LIST!$F$6:$F$1000,$F489)))="NO",
    N(INDEX(CUT_LIST!$D$6:$D$1000,$F489)),
    N(INDEX(CUT_LIST!$D$6:$D$1000,$F489))-
    MIN(
      N(INDEX(CUT_LIST!$D$6:$D$1000,$F489)),
      N(INDEX(CUT_LIST!$G$6:$G$1000,$F489))
    )
  )
)</f>
        <v>0</v>
      </c>
      <c r="F489" cm="1">
        <f t="array" ref="F48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ROWS($F$7:F489)
  ),
"")</f>
        <v>483</v>
      </c>
    </row>
    <row r="490" spans="1:6">
      <c r="A490" cm="1">
        <f t="array" ref="A490">IF($F490="","",INDEX(CUT_LIST!$A$6:$A$1000,$F490))</f>
        <v>0</v>
      </c>
      <c r="B490" cm="1">
        <f t="array" ref="B490">IF($F490="","",INDEX(CUT_LIST!$B$6:$B$1000,$F490))</f>
        <v>0</v>
      </c>
      <c r="C490" cm="1">
        <f t="array" ref="C490">IF($F490="","",INDEX(CUT_LIST!$C$6:$C$1000,$F490))</f>
        <v>0</v>
      </c>
      <c r="D490" cm="1">
        <f t="array" ref="D490">IF($F490="","",
  IF(
    TRIM(UPPER(INDEX(CUT_LIST!$F$6:$F$1000,$F490)))="NO",
    N(INDEX(CUT_LIST!$D$6:$D$1000,$F490)),
    N(INDEX(CUT_LIST!$D$6:$D$1000,$F490))-
    MIN(
      N(INDEX(CUT_LIST!$D$6:$D$1000,$F490)),
      N(INDEX(CUT_LIST!$G$6:$G$1000,$F490))
    )
  )
)</f>
        <v>0</v>
      </c>
      <c r="F490" cm="1">
        <f t="array" ref="F49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ROWS($F$7:F490)
  ),
"")</f>
        <v>484</v>
      </c>
    </row>
    <row r="491" spans="1:6">
      <c r="A491" cm="1">
        <f t="array" ref="A491">IF($F491="","",INDEX(CUT_LIST!$A$6:$A$1000,$F491))</f>
        <v>0</v>
      </c>
      <c r="B491" cm="1">
        <f t="array" ref="B491">IF($F491="","",INDEX(CUT_LIST!$B$6:$B$1000,$F491))</f>
        <v>0</v>
      </c>
      <c r="C491" cm="1">
        <f t="array" ref="C491">IF($F491="","",INDEX(CUT_LIST!$C$6:$C$1000,$F491))</f>
        <v>0</v>
      </c>
      <c r="D491" cm="1">
        <f t="array" ref="D491">IF($F491="","",
  IF(
    TRIM(UPPER(INDEX(CUT_LIST!$F$6:$F$1000,$F491)))="NO",
    N(INDEX(CUT_LIST!$D$6:$D$1000,$F491)),
    N(INDEX(CUT_LIST!$D$6:$D$1000,$F491))-
    MIN(
      N(INDEX(CUT_LIST!$D$6:$D$1000,$F491)),
      N(INDEX(CUT_LIST!$G$6:$G$1000,$F491))
    )
  )
)</f>
        <v>0</v>
      </c>
      <c r="F491" cm="1">
        <f t="array" ref="F49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ROWS($F$7:F491)
  ),
"")</f>
        <v>485</v>
      </c>
    </row>
    <row r="492" spans="1:6">
      <c r="A492" cm="1">
        <f t="array" ref="A492">IF($F492="","",INDEX(CUT_LIST!$A$6:$A$1000,$F492))</f>
        <v>0</v>
      </c>
      <c r="B492" cm="1">
        <f t="array" ref="B492">IF($F492="","",INDEX(CUT_LIST!$B$6:$B$1000,$F492))</f>
        <v>0</v>
      </c>
      <c r="C492" cm="1">
        <f t="array" ref="C492">IF($F492="","",INDEX(CUT_LIST!$C$6:$C$1000,$F492))</f>
        <v>0</v>
      </c>
      <c r="D492" cm="1">
        <f t="array" ref="D492">IF($F492="","",
  IF(
    TRIM(UPPER(INDEX(CUT_LIST!$F$6:$F$1000,$F492)))="NO",
    N(INDEX(CUT_LIST!$D$6:$D$1000,$F492)),
    N(INDEX(CUT_LIST!$D$6:$D$1000,$F492))-
    MIN(
      N(INDEX(CUT_LIST!$D$6:$D$1000,$F492)),
      N(INDEX(CUT_LIST!$G$6:$G$1000,$F492))
    )
  )
)</f>
        <v>0</v>
      </c>
      <c r="F492" cm="1">
        <f t="array" ref="F49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ROWS($F$7:F492)
  ),
"")</f>
        <v>486</v>
      </c>
    </row>
    <row r="493" spans="1:6">
      <c r="A493" cm="1">
        <f t="array" ref="A493">IF($F493="","",INDEX(CUT_LIST!$A$6:$A$1000,$F493))</f>
        <v>0</v>
      </c>
      <c r="B493" cm="1">
        <f t="array" ref="B493">IF($F493="","",INDEX(CUT_LIST!$B$6:$B$1000,$F493))</f>
        <v>0</v>
      </c>
      <c r="C493" cm="1">
        <f t="array" ref="C493">IF($F493="","",INDEX(CUT_LIST!$C$6:$C$1000,$F493))</f>
        <v>0</v>
      </c>
      <c r="D493" cm="1">
        <f t="array" ref="D493">IF($F493="","",
  IF(
    TRIM(UPPER(INDEX(CUT_LIST!$F$6:$F$1000,$F493)))="NO",
    N(INDEX(CUT_LIST!$D$6:$D$1000,$F493)),
    N(INDEX(CUT_LIST!$D$6:$D$1000,$F493))-
    MIN(
      N(INDEX(CUT_LIST!$D$6:$D$1000,$F493)),
      N(INDEX(CUT_LIST!$G$6:$G$1000,$F493))
    )
  )
)</f>
        <v>0</v>
      </c>
      <c r="F493" cm="1">
        <f t="array" ref="F49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ROWS($F$7:F493)
  ),
"")</f>
        <v>487</v>
      </c>
    </row>
    <row r="494" spans="1:6">
      <c r="A494" cm="1">
        <f t="array" ref="A494">IF($F494="","",INDEX(CUT_LIST!$A$6:$A$1000,$F494))</f>
        <v>0</v>
      </c>
      <c r="B494" cm="1">
        <f t="array" ref="B494">IF($F494="","",INDEX(CUT_LIST!$B$6:$B$1000,$F494))</f>
        <v>0</v>
      </c>
      <c r="C494" cm="1">
        <f t="array" ref="C494">IF($F494="","",INDEX(CUT_LIST!$C$6:$C$1000,$F494))</f>
        <v>0</v>
      </c>
      <c r="D494" cm="1">
        <f t="array" ref="D494">IF($F494="","",
  IF(
    TRIM(UPPER(INDEX(CUT_LIST!$F$6:$F$1000,$F494)))="NO",
    N(INDEX(CUT_LIST!$D$6:$D$1000,$F494)),
    N(INDEX(CUT_LIST!$D$6:$D$1000,$F494))-
    MIN(
      N(INDEX(CUT_LIST!$D$6:$D$1000,$F494)),
      N(INDEX(CUT_LIST!$G$6:$G$1000,$F494))
    )
  )
)</f>
        <v>0</v>
      </c>
      <c r="F494" cm="1">
        <f t="array" ref="F49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ROWS($F$7:F494)
  ),
"")</f>
        <v>488</v>
      </c>
    </row>
    <row r="495" spans="1:6">
      <c r="A495" cm="1">
        <f t="array" ref="A495">IF($F495="","",INDEX(CUT_LIST!$A$6:$A$1000,$F495))</f>
        <v>0</v>
      </c>
      <c r="B495" cm="1">
        <f t="array" ref="B495">IF($F495="","",INDEX(CUT_LIST!$B$6:$B$1000,$F495))</f>
        <v>0</v>
      </c>
      <c r="C495" cm="1">
        <f t="array" ref="C495">IF($F495="","",INDEX(CUT_LIST!$C$6:$C$1000,$F495))</f>
        <v>0</v>
      </c>
      <c r="D495" cm="1">
        <f t="array" ref="D495">IF($F495="","",
  IF(
    TRIM(UPPER(INDEX(CUT_LIST!$F$6:$F$1000,$F495)))="NO",
    N(INDEX(CUT_LIST!$D$6:$D$1000,$F495)),
    N(INDEX(CUT_LIST!$D$6:$D$1000,$F495))-
    MIN(
      N(INDEX(CUT_LIST!$D$6:$D$1000,$F495)),
      N(INDEX(CUT_LIST!$G$6:$G$1000,$F495))
    )
  )
)</f>
        <v>0</v>
      </c>
      <c r="F495" cm="1">
        <f t="array" ref="F49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ROWS($F$7:F495)
  ),
"")</f>
        <v>489</v>
      </c>
    </row>
    <row r="496" spans="1:6">
      <c r="A496" cm="1">
        <f t="array" ref="A496">IF($F496="","",INDEX(CUT_LIST!$A$6:$A$1000,$F496))</f>
        <v>0</v>
      </c>
      <c r="B496" cm="1">
        <f t="array" ref="B496">IF($F496="","",INDEX(CUT_LIST!$B$6:$B$1000,$F496))</f>
        <v>0</v>
      </c>
      <c r="C496" cm="1">
        <f t="array" ref="C496">IF($F496="","",INDEX(CUT_LIST!$C$6:$C$1000,$F496))</f>
        <v>0</v>
      </c>
      <c r="D496" cm="1">
        <f t="array" ref="D496">IF($F496="","",
  IF(
    TRIM(UPPER(INDEX(CUT_LIST!$F$6:$F$1000,$F496)))="NO",
    N(INDEX(CUT_LIST!$D$6:$D$1000,$F496)),
    N(INDEX(CUT_LIST!$D$6:$D$1000,$F496))-
    MIN(
      N(INDEX(CUT_LIST!$D$6:$D$1000,$F496)),
      N(INDEX(CUT_LIST!$G$6:$G$1000,$F496))
    )
  )
)</f>
        <v>0</v>
      </c>
      <c r="F496" cm="1">
        <f t="array" ref="F49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ROWS($F$7:F496)
  ),
"")</f>
        <v>490</v>
      </c>
    </row>
    <row r="497" spans="1:6">
      <c r="A497" cm="1">
        <f t="array" ref="A497">IF($F497="","",INDEX(CUT_LIST!$A$6:$A$1000,$F497))</f>
        <v>0</v>
      </c>
      <c r="B497" cm="1">
        <f t="array" ref="B497">IF($F497="","",INDEX(CUT_LIST!$B$6:$B$1000,$F497))</f>
        <v>0</v>
      </c>
      <c r="C497" cm="1">
        <f t="array" ref="C497">IF($F497="","",INDEX(CUT_LIST!$C$6:$C$1000,$F497))</f>
        <v>0</v>
      </c>
      <c r="D497" cm="1">
        <f t="array" ref="D497">IF($F497="","",
  IF(
    TRIM(UPPER(INDEX(CUT_LIST!$F$6:$F$1000,$F497)))="NO",
    N(INDEX(CUT_LIST!$D$6:$D$1000,$F497)),
    N(INDEX(CUT_LIST!$D$6:$D$1000,$F497))-
    MIN(
      N(INDEX(CUT_LIST!$D$6:$D$1000,$F497)),
      N(INDEX(CUT_LIST!$G$6:$G$1000,$F497))
    )
  )
)</f>
        <v>0</v>
      </c>
      <c r="F497" cm="1">
        <f t="array" ref="F49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ROWS($F$7:F497)
  ),
"")</f>
        <v>491</v>
      </c>
    </row>
    <row r="498" spans="1:6">
      <c r="A498" cm="1">
        <f t="array" ref="A498">IF($F498="","",INDEX(CUT_LIST!$A$6:$A$1000,$F498))</f>
        <v>0</v>
      </c>
      <c r="B498" cm="1">
        <f t="array" ref="B498">IF($F498="","",INDEX(CUT_LIST!$B$6:$B$1000,$F498))</f>
        <v>0</v>
      </c>
      <c r="C498" cm="1">
        <f t="array" ref="C498">IF($F498="","",INDEX(CUT_LIST!$C$6:$C$1000,$F498))</f>
        <v>0</v>
      </c>
      <c r="D498" cm="1">
        <f t="array" ref="D498">IF($F498="","",
  IF(
    TRIM(UPPER(INDEX(CUT_LIST!$F$6:$F$1000,$F498)))="NO",
    N(INDEX(CUT_LIST!$D$6:$D$1000,$F498)),
    N(INDEX(CUT_LIST!$D$6:$D$1000,$F498))-
    MIN(
      N(INDEX(CUT_LIST!$D$6:$D$1000,$F498)),
      N(INDEX(CUT_LIST!$G$6:$G$1000,$F498))
    )
  )
)</f>
        <v>0</v>
      </c>
      <c r="F498" cm="1">
        <f t="array" ref="F49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ROWS($F$7:F498)
  ),
"")</f>
        <v>492</v>
      </c>
    </row>
    <row r="499" spans="1:6">
      <c r="A499" cm="1">
        <f t="array" ref="A499">IF($F499="","",INDEX(CUT_LIST!$A$6:$A$1000,$F499))</f>
        <v>0</v>
      </c>
      <c r="B499" cm="1">
        <f t="array" ref="B499">IF($F499="","",INDEX(CUT_LIST!$B$6:$B$1000,$F499))</f>
        <v>0</v>
      </c>
      <c r="C499" cm="1">
        <f t="array" ref="C499">IF($F499="","",INDEX(CUT_LIST!$C$6:$C$1000,$F499))</f>
        <v>0</v>
      </c>
      <c r="D499" cm="1">
        <f t="array" ref="D499">IF($F499="","",
  IF(
    TRIM(UPPER(INDEX(CUT_LIST!$F$6:$F$1000,$F499)))="NO",
    N(INDEX(CUT_LIST!$D$6:$D$1000,$F499)),
    N(INDEX(CUT_LIST!$D$6:$D$1000,$F499))-
    MIN(
      N(INDEX(CUT_LIST!$D$6:$D$1000,$F499)),
      N(INDEX(CUT_LIST!$G$6:$G$1000,$F499))
    )
  )
)</f>
        <v>0</v>
      </c>
      <c r="F499" cm="1">
        <f t="array" ref="F49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ROWS($F$7:F499)
  ),
"")</f>
        <v>493</v>
      </c>
    </row>
    <row r="500" spans="1:6">
      <c r="A500" cm="1">
        <f t="array" ref="A500">IF($F500="","",INDEX(CUT_LIST!$A$6:$A$1000,$F500))</f>
        <v>0</v>
      </c>
      <c r="B500" cm="1">
        <f t="array" ref="B500">IF($F500="","",INDEX(CUT_LIST!$B$6:$B$1000,$F500))</f>
        <v>0</v>
      </c>
      <c r="C500" cm="1">
        <f t="array" ref="C500">IF($F500="","",INDEX(CUT_LIST!$C$6:$C$1000,$F500))</f>
        <v>0</v>
      </c>
      <c r="D500" cm="1">
        <f t="array" ref="D500">IF($F500="","",
  IF(
    TRIM(UPPER(INDEX(CUT_LIST!$F$6:$F$1000,$F500)))="NO",
    N(INDEX(CUT_LIST!$D$6:$D$1000,$F500)),
    N(INDEX(CUT_LIST!$D$6:$D$1000,$F500))-
    MIN(
      N(INDEX(CUT_LIST!$D$6:$D$1000,$F500)),
      N(INDEX(CUT_LIST!$G$6:$G$1000,$F500))
    )
  )
)</f>
        <v>0</v>
      </c>
      <c r="F500" cm="1">
        <f t="array" ref="F50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ROWS($F$7:F500)
  ),
"")</f>
        <v>494</v>
      </c>
    </row>
    <row r="501" spans="1:6">
      <c r="A501" cm="1">
        <f t="array" ref="A501">IF($F501="","",INDEX(CUT_LIST!$A$6:$A$1000,$F501))</f>
        <v>0</v>
      </c>
      <c r="B501" cm="1">
        <f t="array" ref="B501">IF($F501="","",INDEX(CUT_LIST!$B$6:$B$1000,$F501))</f>
        <v>0</v>
      </c>
      <c r="C501" cm="1">
        <f t="array" ref="C501">IF($F501="","",INDEX(CUT_LIST!$C$6:$C$1000,$F501))</f>
        <v>0</v>
      </c>
      <c r="D501" cm="1">
        <f t="array" ref="D501">IF($F501="","",
  IF(
    TRIM(UPPER(INDEX(CUT_LIST!$F$6:$F$1000,$F501)))="NO",
    N(INDEX(CUT_LIST!$D$6:$D$1000,$F501)),
    N(INDEX(CUT_LIST!$D$6:$D$1000,$F501))-
    MIN(
      N(INDEX(CUT_LIST!$D$6:$D$1000,$F501)),
      N(INDEX(CUT_LIST!$G$6:$G$1000,$F501))
    )
  )
)</f>
        <v>0</v>
      </c>
      <c r="F501" cm="1">
        <f t="array" ref="F50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ROWS($F$7:F501)
  ),
"")</f>
        <v>495</v>
      </c>
    </row>
    <row r="502" spans="1:6">
      <c r="A502" cm="1">
        <f t="array" ref="A502">IF($F502="","",INDEX(CUT_LIST!$A$6:$A$1000,$F502))</f>
        <v>0</v>
      </c>
      <c r="B502" cm="1">
        <f t="array" ref="B502">IF($F502="","",INDEX(CUT_LIST!$B$6:$B$1000,$F502))</f>
        <v>0</v>
      </c>
      <c r="C502" cm="1">
        <f t="array" ref="C502">IF($F502="","",INDEX(CUT_LIST!$C$6:$C$1000,$F502))</f>
        <v>0</v>
      </c>
      <c r="D502" cm="1">
        <f t="array" ref="D502">IF($F502="","",
  IF(
    TRIM(UPPER(INDEX(CUT_LIST!$F$6:$F$1000,$F502)))="NO",
    N(INDEX(CUT_LIST!$D$6:$D$1000,$F502)),
    N(INDEX(CUT_LIST!$D$6:$D$1000,$F502))-
    MIN(
      N(INDEX(CUT_LIST!$D$6:$D$1000,$F502)),
      N(INDEX(CUT_LIST!$G$6:$G$1000,$F502))
    )
  )
)</f>
        <v>0</v>
      </c>
      <c r="F502" cm="1">
        <f t="array" ref="F50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ROWS($F$7:F502)
  ),
"")</f>
        <v>496</v>
      </c>
    </row>
    <row r="503" spans="1:6">
      <c r="A503" cm="1">
        <f t="array" ref="A503">IF($F503="","",INDEX(CUT_LIST!$A$6:$A$1000,$F503))</f>
        <v>0</v>
      </c>
      <c r="B503" cm="1">
        <f t="array" ref="B503">IF($F503="","",INDEX(CUT_LIST!$B$6:$B$1000,$F503))</f>
        <v>0</v>
      </c>
      <c r="C503" cm="1">
        <f t="array" ref="C503">IF($F503="","",INDEX(CUT_LIST!$C$6:$C$1000,$F503))</f>
        <v>0</v>
      </c>
      <c r="D503" cm="1">
        <f t="array" ref="D503">IF($F503="","",
  IF(
    TRIM(UPPER(INDEX(CUT_LIST!$F$6:$F$1000,$F503)))="NO",
    N(INDEX(CUT_LIST!$D$6:$D$1000,$F503)),
    N(INDEX(CUT_LIST!$D$6:$D$1000,$F503))-
    MIN(
      N(INDEX(CUT_LIST!$D$6:$D$1000,$F503)),
      N(INDEX(CUT_LIST!$G$6:$G$1000,$F503))
    )
  )
)</f>
        <v>0</v>
      </c>
      <c r="F503" cm="1">
        <f t="array" ref="F50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ROWS($F$7:F503)
  ),
"")</f>
        <v>497</v>
      </c>
    </row>
    <row r="504" spans="1:6">
      <c r="A504" cm="1">
        <f t="array" ref="A504">IF($F504="","",INDEX(CUT_LIST!$A$6:$A$1000,$F504))</f>
        <v>0</v>
      </c>
      <c r="B504" cm="1">
        <f t="array" ref="B504">IF($F504="","",INDEX(CUT_LIST!$B$6:$B$1000,$F504))</f>
        <v>0</v>
      </c>
      <c r="C504" cm="1">
        <f t="array" ref="C504">IF($F504="","",INDEX(CUT_LIST!$C$6:$C$1000,$F504))</f>
        <v>0</v>
      </c>
      <c r="D504" cm="1">
        <f t="array" ref="D504">IF($F504="","",
  IF(
    TRIM(UPPER(INDEX(CUT_LIST!$F$6:$F$1000,$F504)))="NO",
    N(INDEX(CUT_LIST!$D$6:$D$1000,$F504)),
    N(INDEX(CUT_LIST!$D$6:$D$1000,$F504))-
    MIN(
      N(INDEX(CUT_LIST!$D$6:$D$1000,$F504)),
      N(INDEX(CUT_LIST!$G$6:$G$1000,$F504))
    )
  )
)</f>
        <v>0</v>
      </c>
      <c r="F504" cm="1">
        <f t="array" ref="F50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ROWS($F$7:F504)
  ),
"")</f>
        <v>498</v>
      </c>
    </row>
    <row r="505" spans="1:6">
      <c r="A505" cm="1">
        <f t="array" ref="A505">IF($F505="","",INDEX(CUT_LIST!$A$6:$A$1000,$F505))</f>
        <v>0</v>
      </c>
      <c r="B505" cm="1">
        <f t="array" ref="B505">IF($F505="","",INDEX(CUT_LIST!$B$6:$B$1000,$F505))</f>
        <v>0</v>
      </c>
      <c r="C505" cm="1">
        <f t="array" ref="C505">IF($F505="","",INDEX(CUT_LIST!$C$6:$C$1000,$F505))</f>
        <v>0</v>
      </c>
      <c r="D505" cm="1">
        <f t="array" ref="D505">IF($F505="","",
  IF(
    TRIM(UPPER(INDEX(CUT_LIST!$F$6:$F$1000,$F505)))="NO",
    N(INDEX(CUT_LIST!$D$6:$D$1000,$F505)),
    N(INDEX(CUT_LIST!$D$6:$D$1000,$F505))-
    MIN(
      N(INDEX(CUT_LIST!$D$6:$D$1000,$F505)),
      N(INDEX(CUT_LIST!$G$6:$G$1000,$F505))
    )
  )
)</f>
        <v>0</v>
      </c>
      <c r="F505" cm="1">
        <f t="array" ref="F50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ROWS($F$7:F505)
  ),
"")</f>
        <v>499</v>
      </c>
    </row>
    <row r="506" spans="1:6">
      <c r="A506" cm="1">
        <f t="array" ref="A506">IF($F506="","",INDEX(CUT_LIST!$A$6:$A$1000,$F506))</f>
        <v>0</v>
      </c>
      <c r="B506" cm="1">
        <f t="array" ref="B506">IF($F506="","",INDEX(CUT_LIST!$B$6:$B$1000,$F506))</f>
        <v>0</v>
      </c>
      <c r="C506" cm="1">
        <f t="array" ref="C506">IF($F506="","",INDEX(CUT_LIST!$C$6:$C$1000,$F506))</f>
        <v>0</v>
      </c>
      <c r="D506" cm="1">
        <f t="array" ref="D506">IF($F506="","",
  IF(
    TRIM(UPPER(INDEX(CUT_LIST!$F$6:$F$1000,$F506)))="NO",
    N(INDEX(CUT_LIST!$D$6:$D$1000,$F506)),
    N(INDEX(CUT_LIST!$D$6:$D$1000,$F506))-
    MIN(
      N(INDEX(CUT_LIST!$D$6:$D$1000,$F506)),
      N(INDEX(CUT_LIST!$G$6:$G$1000,$F506))
    )
  )
)</f>
        <v>0</v>
      </c>
      <c r="F506" cm="1">
        <f t="array" ref="F50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ROWS($F$7:F506)
  ),
"")</f>
        <v>500</v>
      </c>
    </row>
    <row r="507" spans="1:6">
      <c r="A507" cm="1">
        <f t="array" ref="A507">IF($F507="","",INDEX(CUT_LIST!$A$6:$A$1000,$F507))</f>
        <v>0</v>
      </c>
      <c r="B507" cm="1">
        <f t="array" ref="B507">IF($F507="","",INDEX(CUT_LIST!$B$6:$B$1000,$F507))</f>
        <v>0</v>
      </c>
      <c r="C507" cm="1">
        <f t="array" ref="C507">IF($F507="","",INDEX(CUT_LIST!$C$6:$C$1000,$F507))</f>
        <v>0</v>
      </c>
      <c r="D507" cm="1">
        <f t="array" ref="D507">IF($F507="","",
  IF(
    TRIM(UPPER(INDEX(CUT_LIST!$F$6:$F$1000,$F507)))="NO",
    N(INDEX(CUT_LIST!$D$6:$D$1000,$F507)),
    N(INDEX(CUT_LIST!$D$6:$D$1000,$F507))-
    MIN(
      N(INDEX(CUT_LIST!$D$6:$D$1000,$F507)),
      N(INDEX(CUT_LIST!$G$6:$G$1000,$F507))
    )
  )
)</f>
        <v>0</v>
      </c>
      <c r="F507" cm="1">
        <f t="array" ref="F50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ROWS($F$7:F507)
  ),
"")</f>
        <v>501</v>
      </c>
    </row>
    <row r="508" spans="1:6">
      <c r="A508" cm="1">
        <f t="array" ref="A508">IF($F508="","",INDEX(CUT_LIST!$A$6:$A$1000,$F508))</f>
        <v>0</v>
      </c>
      <c r="B508" cm="1">
        <f t="array" ref="B508">IF($F508="","",INDEX(CUT_LIST!$B$6:$B$1000,$F508))</f>
        <v>0</v>
      </c>
      <c r="C508" cm="1">
        <f t="array" ref="C508">IF($F508="","",INDEX(CUT_LIST!$C$6:$C$1000,$F508))</f>
        <v>0</v>
      </c>
      <c r="D508" cm="1">
        <f t="array" ref="D508">IF($F508="","",
  IF(
    TRIM(UPPER(INDEX(CUT_LIST!$F$6:$F$1000,$F508)))="NO",
    N(INDEX(CUT_LIST!$D$6:$D$1000,$F508)),
    N(INDEX(CUT_LIST!$D$6:$D$1000,$F508))-
    MIN(
      N(INDEX(CUT_LIST!$D$6:$D$1000,$F508)),
      N(INDEX(CUT_LIST!$G$6:$G$1000,$F508))
    )
  )
)</f>
        <v>0</v>
      </c>
      <c r="F508" cm="1">
        <f t="array" ref="F50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ROWS($F$7:F508)
  ),
"")</f>
        <v>502</v>
      </c>
    </row>
    <row r="509" spans="1:6">
      <c r="A509" cm="1">
        <f t="array" ref="A509">IF($F509="","",INDEX(CUT_LIST!$A$6:$A$1000,$F509))</f>
        <v>0</v>
      </c>
      <c r="B509" cm="1">
        <f t="array" ref="B509">IF($F509="","",INDEX(CUT_LIST!$B$6:$B$1000,$F509))</f>
        <v>0</v>
      </c>
      <c r="C509" cm="1">
        <f t="array" ref="C509">IF($F509="","",INDEX(CUT_LIST!$C$6:$C$1000,$F509))</f>
        <v>0</v>
      </c>
      <c r="D509" cm="1">
        <f t="array" ref="D509">IF($F509="","",
  IF(
    TRIM(UPPER(INDEX(CUT_LIST!$F$6:$F$1000,$F509)))="NO",
    N(INDEX(CUT_LIST!$D$6:$D$1000,$F509)),
    N(INDEX(CUT_LIST!$D$6:$D$1000,$F509))-
    MIN(
      N(INDEX(CUT_LIST!$D$6:$D$1000,$F509)),
      N(INDEX(CUT_LIST!$G$6:$G$1000,$F509))
    )
  )
)</f>
        <v>0</v>
      </c>
      <c r="F509" cm="1">
        <f t="array" ref="F50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ROWS($F$7:F509)
  ),
"")</f>
        <v>503</v>
      </c>
    </row>
    <row r="510" spans="1:6">
      <c r="A510" cm="1">
        <f t="array" ref="A510">IF($F510="","",INDEX(CUT_LIST!$A$6:$A$1000,$F510))</f>
        <v>0</v>
      </c>
      <c r="B510" cm="1">
        <f t="array" ref="B510">IF($F510="","",INDEX(CUT_LIST!$B$6:$B$1000,$F510))</f>
        <v>0</v>
      </c>
      <c r="C510" cm="1">
        <f t="array" ref="C510">IF($F510="","",INDEX(CUT_LIST!$C$6:$C$1000,$F510))</f>
        <v>0</v>
      </c>
      <c r="D510" cm="1">
        <f t="array" ref="D510">IF($F510="","",
  IF(
    TRIM(UPPER(INDEX(CUT_LIST!$F$6:$F$1000,$F510)))="NO",
    N(INDEX(CUT_LIST!$D$6:$D$1000,$F510)),
    N(INDEX(CUT_LIST!$D$6:$D$1000,$F510))-
    MIN(
      N(INDEX(CUT_LIST!$D$6:$D$1000,$F510)),
      N(INDEX(CUT_LIST!$G$6:$G$1000,$F510))
    )
  )
)</f>
        <v>0</v>
      </c>
      <c r="F510" cm="1">
        <f t="array" ref="F51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ROWS($F$7:F510)
  ),
"")</f>
        <v>504</v>
      </c>
    </row>
    <row r="511" spans="1:6">
      <c r="A511" cm="1">
        <f t="array" ref="A511">IF($F511="","",INDEX(CUT_LIST!$A$6:$A$1000,$F511))</f>
        <v>0</v>
      </c>
      <c r="B511" cm="1">
        <f t="array" ref="B511">IF($F511="","",INDEX(CUT_LIST!$B$6:$B$1000,$F511))</f>
        <v>0</v>
      </c>
      <c r="C511" cm="1">
        <f t="array" ref="C511">IF($F511="","",INDEX(CUT_LIST!$C$6:$C$1000,$F511))</f>
        <v>0</v>
      </c>
      <c r="D511" cm="1">
        <f t="array" ref="D511">IF($F511="","",
  IF(
    TRIM(UPPER(INDEX(CUT_LIST!$F$6:$F$1000,$F511)))="NO",
    N(INDEX(CUT_LIST!$D$6:$D$1000,$F511)),
    N(INDEX(CUT_LIST!$D$6:$D$1000,$F511))-
    MIN(
      N(INDEX(CUT_LIST!$D$6:$D$1000,$F511)),
      N(INDEX(CUT_LIST!$G$6:$G$1000,$F511))
    )
  )
)</f>
        <v>0</v>
      </c>
      <c r="F511" cm="1">
        <f t="array" ref="F51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ROWS($F$7:F511)
  ),
"")</f>
        <v>505</v>
      </c>
    </row>
    <row r="512" spans="1:6">
      <c r="A512" cm="1">
        <f t="array" ref="A512">IF($F512="","",INDEX(CUT_LIST!$A$6:$A$1000,$F512))</f>
        <v>0</v>
      </c>
      <c r="B512" cm="1">
        <f t="array" ref="B512">IF($F512="","",INDEX(CUT_LIST!$B$6:$B$1000,$F512))</f>
        <v>0</v>
      </c>
      <c r="C512" cm="1">
        <f t="array" ref="C512">IF($F512="","",INDEX(CUT_LIST!$C$6:$C$1000,$F512))</f>
        <v>0</v>
      </c>
      <c r="D512" cm="1">
        <f t="array" ref="D512">IF($F512="","",
  IF(
    TRIM(UPPER(INDEX(CUT_LIST!$F$6:$F$1000,$F512)))="NO",
    N(INDEX(CUT_LIST!$D$6:$D$1000,$F512)),
    N(INDEX(CUT_LIST!$D$6:$D$1000,$F512))-
    MIN(
      N(INDEX(CUT_LIST!$D$6:$D$1000,$F512)),
      N(INDEX(CUT_LIST!$G$6:$G$1000,$F512))
    )
  )
)</f>
        <v>0</v>
      </c>
      <c r="F512" cm="1">
        <f t="array" ref="F51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ROWS($F$7:F512)
  ),
"")</f>
        <v>506</v>
      </c>
    </row>
    <row r="513" spans="1:6">
      <c r="A513" cm="1">
        <f t="array" ref="A513">IF($F513="","",INDEX(CUT_LIST!$A$6:$A$1000,$F513))</f>
        <v>0</v>
      </c>
      <c r="B513" cm="1">
        <f t="array" ref="B513">IF($F513="","",INDEX(CUT_LIST!$B$6:$B$1000,$F513))</f>
        <v>0</v>
      </c>
      <c r="C513" cm="1">
        <f t="array" ref="C513">IF($F513="","",INDEX(CUT_LIST!$C$6:$C$1000,$F513))</f>
        <v>0</v>
      </c>
      <c r="D513" cm="1">
        <f t="array" ref="D513">IF($F513="","",
  IF(
    TRIM(UPPER(INDEX(CUT_LIST!$F$6:$F$1000,$F513)))="NO",
    N(INDEX(CUT_LIST!$D$6:$D$1000,$F513)),
    N(INDEX(CUT_LIST!$D$6:$D$1000,$F513))-
    MIN(
      N(INDEX(CUT_LIST!$D$6:$D$1000,$F513)),
      N(INDEX(CUT_LIST!$G$6:$G$1000,$F513))
    )
  )
)</f>
        <v>0</v>
      </c>
      <c r="F513" cm="1">
        <f t="array" ref="F51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ROWS($F$7:F513)
  ),
"")</f>
        <v>507</v>
      </c>
    </row>
    <row r="514" spans="1:6">
      <c r="A514" cm="1">
        <f t="array" ref="A514">IF($F514="","",INDEX(CUT_LIST!$A$6:$A$1000,$F514))</f>
        <v>0</v>
      </c>
      <c r="B514" cm="1">
        <f t="array" ref="B514">IF($F514="","",INDEX(CUT_LIST!$B$6:$B$1000,$F514))</f>
        <v>0</v>
      </c>
      <c r="C514" cm="1">
        <f t="array" ref="C514">IF($F514="","",INDEX(CUT_LIST!$C$6:$C$1000,$F514))</f>
        <v>0</v>
      </c>
      <c r="D514" cm="1">
        <f t="array" ref="D514">IF($F514="","",
  IF(
    TRIM(UPPER(INDEX(CUT_LIST!$F$6:$F$1000,$F514)))="NO",
    N(INDEX(CUT_LIST!$D$6:$D$1000,$F514)),
    N(INDEX(CUT_LIST!$D$6:$D$1000,$F514))-
    MIN(
      N(INDEX(CUT_LIST!$D$6:$D$1000,$F514)),
      N(INDEX(CUT_LIST!$G$6:$G$1000,$F514))
    )
  )
)</f>
        <v>0</v>
      </c>
      <c r="F514" cm="1">
        <f t="array" ref="F51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ROWS($F$7:F514)
  ),
"")</f>
        <v>508</v>
      </c>
    </row>
    <row r="515" spans="1:6">
      <c r="A515" cm="1">
        <f t="array" ref="A515">IF($F515="","",INDEX(CUT_LIST!$A$6:$A$1000,$F515))</f>
        <v>0</v>
      </c>
      <c r="B515" cm="1">
        <f t="array" ref="B515">IF($F515="","",INDEX(CUT_LIST!$B$6:$B$1000,$F515))</f>
        <v>0</v>
      </c>
      <c r="C515" cm="1">
        <f t="array" ref="C515">IF($F515="","",INDEX(CUT_LIST!$C$6:$C$1000,$F515))</f>
        <v>0</v>
      </c>
      <c r="D515" cm="1">
        <f t="array" ref="D515">IF($F515="","",
  IF(
    TRIM(UPPER(INDEX(CUT_LIST!$F$6:$F$1000,$F515)))="NO",
    N(INDEX(CUT_LIST!$D$6:$D$1000,$F515)),
    N(INDEX(CUT_LIST!$D$6:$D$1000,$F515))-
    MIN(
      N(INDEX(CUT_LIST!$D$6:$D$1000,$F515)),
      N(INDEX(CUT_LIST!$G$6:$G$1000,$F515))
    )
  )
)</f>
        <v>0</v>
      </c>
      <c r="F515" cm="1">
        <f t="array" ref="F51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ROWS($F$7:F515)
  ),
"")</f>
        <v>509</v>
      </c>
    </row>
    <row r="516" spans="1:6">
      <c r="A516" cm="1">
        <f t="array" ref="A516">IF($F516="","",INDEX(CUT_LIST!$A$6:$A$1000,$F516))</f>
        <v>0</v>
      </c>
      <c r="B516" cm="1">
        <f t="array" ref="B516">IF($F516="","",INDEX(CUT_LIST!$B$6:$B$1000,$F516))</f>
        <v>0</v>
      </c>
      <c r="C516" cm="1">
        <f t="array" ref="C516">IF($F516="","",INDEX(CUT_LIST!$C$6:$C$1000,$F516))</f>
        <v>0</v>
      </c>
      <c r="D516" cm="1">
        <f t="array" ref="D516">IF($F516="","",
  IF(
    TRIM(UPPER(INDEX(CUT_LIST!$F$6:$F$1000,$F516)))="NO",
    N(INDEX(CUT_LIST!$D$6:$D$1000,$F516)),
    N(INDEX(CUT_LIST!$D$6:$D$1000,$F516))-
    MIN(
      N(INDEX(CUT_LIST!$D$6:$D$1000,$F516)),
      N(INDEX(CUT_LIST!$G$6:$G$1000,$F516))
    )
  )
)</f>
        <v>0</v>
      </c>
      <c r="F516" cm="1">
        <f t="array" ref="F51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ROWS($F$7:F516)
  ),
"")</f>
        <v>510</v>
      </c>
    </row>
    <row r="517" spans="1:6">
      <c r="A517" cm="1">
        <f t="array" ref="A517">IF($F517="","",INDEX(CUT_LIST!$A$6:$A$1000,$F517))</f>
        <v>0</v>
      </c>
      <c r="B517" cm="1">
        <f t="array" ref="B517">IF($F517="","",INDEX(CUT_LIST!$B$6:$B$1000,$F517))</f>
        <v>0</v>
      </c>
      <c r="C517" cm="1">
        <f t="array" ref="C517">IF($F517="","",INDEX(CUT_LIST!$C$6:$C$1000,$F517))</f>
        <v>0</v>
      </c>
      <c r="D517" cm="1">
        <f t="array" ref="D517">IF($F517="","",
  IF(
    TRIM(UPPER(INDEX(CUT_LIST!$F$6:$F$1000,$F517)))="NO",
    N(INDEX(CUT_LIST!$D$6:$D$1000,$F517)),
    N(INDEX(CUT_LIST!$D$6:$D$1000,$F517))-
    MIN(
      N(INDEX(CUT_LIST!$D$6:$D$1000,$F517)),
      N(INDEX(CUT_LIST!$G$6:$G$1000,$F517))
    )
  )
)</f>
        <v>0</v>
      </c>
      <c r="F517" cm="1">
        <f t="array" ref="F51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ROWS($F$7:F517)
  ),
"")</f>
        <v>511</v>
      </c>
    </row>
    <row r="518" spans="1:6">
      <c r="A518" cm="1">
        <f t="array" ref="A518">IF($F518="","",INDEX(CUT_LIST!$A$6:$A$1000,$F518))</f>
        <v>0</v>
      </c>
      <c r="B518" cm="1">
        <f t="array" ref="B518">IF($F518="","",INDEX(CUT_LIST!$B$6:$B$1000,$F518))</f>
        <v>0</v>
      </c>
      <c r="C518" cm="1">
        <f t="array" ref="C518">IF($F518="","",INDEX(CUT_LIST!$C$6:$C$1000,$F518))</f>
        <v>0</v>
      </c>
      <c r="D518" cm="1">
        <f t="array" ref="D518">IF($F518="","",
  IF(
    TRIM(UPPER(INDEX(CUT_LIST!$F$6:$F$1000,$F518)))="NO",
    N(INDEX(CUT_LIST!$D$6:$D$1000,$F518)),
    N(INDEX(CUT_LIST!$D$6:$D$1000,$F518))-
    MIN(
      N(INDEX(CUT_LIST!$D$6:$D$1000,$F518)),
      N(INDEX(CUT_LIST!$G$6:$G$1000,$F518))
    )
  )
)</f>
        <v>0</v>
      </c>
      <c r="F518" cm="1">
        <f t="array" ref="F51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ROWS($F$7:F518)
  ),
"")</f>
        <v>512</v>
      </c>
    </row>
    <row r="519" spans="1:6">
      <c r="A519" cm="1">
        <f t="array" ref="A519">IF($F519="","",INDEX(CUT_LIST!$A$6:$A$1000,$F519))</f>
        <v>0</v>
      </c>
      <c r="B519" cm="1">
        <f t="array" ref="B519">IF($F519="","",INDEX(CUT_LIST!$B$6:$B$1000,$F519))</f>
        <v>0</v>
      </c>
      <c r="C519" cm="1">
        <f t="array" ref="C519">IF($F519="","",INDEX(CUT_LIST!$C$6:$C$1000,$F519))</f>
        <v>0</v>
      </c>
      <c r="D519" cm="1">
        <f t="array" ref="D519">IF($F519="","",
  IF(
    TRIM(UPPER(INDEX(CUT_LIST!$F$6:$F$1000,$F519)))="NO",
    N(INDEX(CUT_LIST!$D$6:$D$1000,$F519)),
    N(INDEX(CUT_LIST!$D$6:$D$1000,$F519))-
    MIN(
      N(INDEX(CUT_LIST!$D$6:$D$1000,$F519)),
      N(INDEX(CUT_LIST!$G$6:$G$1000,$F519))
    )
  )
)</f>
        <v>0</v>
      </c>
      <c r="F519" cm="1">
        <f t="array" ref="F51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ROWS($F$7:F519)
  ),
"")</f>
        <v>513</v>
      </c>
    </row>
    <row r="520" spans="1:6">
      <c r="A520" cm="1">
        <f t="array" ref="A520">IF($F520="","",INDEX(CUT_LIST!$A$6:$A$1000,$F520))</f>
        <v>0</v>
      </c>
      <c r="B520" cm="1">
        <f t="array" ref="B520">IF($F520="","",INDEX(CUT_LIST!$B$6:$B$1000,$F520))</f>
        <v>0</v>
      </c>
      <c r="C520" cm="1">
        <f t="array" ref="C520">IF($F520="","",INDEX(CUT_LIST!$C$6:$C$1000,$F520))</f>
        <v>0</v>
      </c>
      <c r="D520" cm="1">
        <f t="array" ref="D520">IF($F520="","",
  IF(
    TRIM(UPPER(INDEX(CUT_LIST!$F$6:$F$1000,$F520)))="NO",
    N(INDEX(CUT_LIST!$D$6:$D$1000,$F520)),
    N(INDEX(CUT_LIST!$D$6:$D$1000,$F520))-
    MIN(
      N(INDEX(CUT_LIST!$D$6:$D$1000,$F520)),
      N(INDEX(CUT_LIST!$G$6:$G$1000,$F520))
    )
  )
)</f>
        <v>0</v>
      </c>
      <c r="F520" cm="1">
        <f t="array" ref="F52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ROWS($F$7:F520)
  ),
"")</f>
        <v>514</v>
      </c>
    </row>
    <row r="521" spans="1:6">
      <c r="A521" cm="1">
        <f t="array" ref="A521">IF($F521="","",INDEX(CUT_LIST!$A$6:$A$1000,$F521))</f>
        <v>0</v>
      </c>
      <c r="B521" cm="1">
        <f t="array" ref="B521">IF($F521="","",INDEX(CUT_LIST!$B$6:$B$1000,$F521))</f>
        <v>0</v>
      </c>
      <c r="C521" cm="1">
        <f t="array" ref="C521">IF($F521="","",INDEX(CUT_LIST!$C$6:$C$1000,$F521))</f>
        <v>0</v>
      </c>
      <c r="D521" cm="1">
        <f t="array" ref="D521">IF($F521="","",
  IF(
    TRIM(UPPER(INDEX(CUT_LIST!$F$6:$F$1000,$F521)))="NO",
    N(INDEX(CUT_LIST!$D$6:$D$1000,$F521)),
    N(INDEX(CUT_LIST!$D$6:$D$1000,$F521))-
    MIN(
      N(INDEX(CUT_LIST!$D$6:$D$1000,$F521)),
      N(INDEX(CUT_LIST!$G$6:$G$1000,$F521))
    )
  )
)</f>
        <v>0</v>
      </c>
      <c r="F521" cm="1">
        <f t="array" ref="F52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ROWS($F$7:F521)
  ),
"")</f>
        <v>515</v>
      </c>
    </row>
    <row r="522" spans="1:6">
      <c r="A522" cm="1">
        <f t="array" ref="A522">IF($F522="","",INDEX(CUT_LIST!$A$6:$A$1000,$F522))</f>
        <v>0</v>
      </c>
      <c r="B522" cm="1">
        <f t="array" ref="B522">IF($F522="","",INDEX(CUT_LIST!$B$6:$B$1000,$F522))</f>
        <v>0</v>
      </c>
      <c r="C522" cm="1">
        <f t="array" ref="C522">IF($F522="","",INDEX(CUT_LIST!$C$6:$C$1000,$F522))</f>
        <v>0</v>
      </c>
      <c r="D522" cm="1">
        <f t="array" ref="D522">IF($F522="","",
  IF(
    TRIM(UPPER(INDEX(CUT_LIST!$F$6:$F$1000,$F522)))="NO",
    N(INDEX(CUT_LIST!$D$6:$D$1000,$F522)),
    N(INDEX(CUT_LIST!$D$6:$D$1000,$F522))-
    MIN(
      N(INDEX(CUT_LIST!$D$6:$D$1000,$F522)),
      N(INDEX(CUT_LIST!$G$6:$G$1000,$F522))
    )
  )
)</f>
        <v>0</v>
      </c>
      <c r="F522" cm="1">
        <f t="array" ref="F52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ROWS($F$7:F522)
  ),
"")</f>
        <v>516</v>
      </c>
    </row>
    <row r="523" spans="1:6">
      <c r="A523" cm="1">
        <f t="array" ref="A523">IF($F523="","",INDEX(CUT_LIST!$A$6:$A$1000,$F523))</f>
        <v>0</v>
      </c>
      <c r="B523" cm="1">
        <f t="array" ref="B523">IF($F523="","",INDEX(CUT_LIST!$B$6:$B$1000,$F523))</f>
        <v>0</v>
      </c>
      <c r="C523" cm="1">
        <f t="array" ref="C523">IF($F523="","",INDEX(CUT_LIST!$C$6:$C$1000,$F523))</f>
        <v>0</v>
      </c>
      <c r="D523" cm="1">
        <f t="array" ref="D523">IF($F523="","",
  IF(
    TRIM(UPPER(INDEX(CUT_LIST!$F$6:$F$1000,$F523)))="NO",
    N(INDEX(CUT_LIST!$D$6:$D$1000,$F523)),
    N(INDEX(CUT_LIST!$D$6:$D$1000,$F523))-
    MIN(
      N(INDEX(CUT_LIST!$D$6:$D$1000,$F523)),
      N(INDEX(CUT_LIST!$G$6:$G$1000,$F523))
    )
  )
)</f>
        <v>0</v>
      </c>
      <c r="F523" cm="1">
        <f t="array" ref="F52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ROWS($F$7:F523)
  ),
"")</f>
        <v>517</v>
      </c>
    </row>
    <row r="524" spans="1:6">
      <c r="A524" cm="1">
        <f t="array" ref="A524">IF($F524="","",INDEX(CUT_LIST!$A$6:$A$1000,$F524))</f>
        <v>0</v>
      </c>
      <c r="B524" cm="1">
        <f t="array" ref="B524">IF($F524="","",INDEX(CUT_LIST!$B$6:$B$1000,$F524))</f>
        <v>0</v>
      </c>
      <c r="C524" cm="1">
        <f t="array" ref="C524">IF($F524="","",INDEX(CUT_LIST!$C$6:$C$1000,$F524))</f>
        <v>0</v>
      </c>
      <c r="D524" cm="1">
        <f t="array" ref="D524">IF($F524="","",
  IF(
    TRIM(UPPER(INDEX(CUT_LIST!$F$6:$F$1000,$F524)))="NO",
    N(INDEX(CUT_LIST!$D$6:$D$1000,$F524)),
    N(INDEX(CUT_LIST!$D$6:$D$1000,$F524))-
    MIN(
      N(INDEX(CUT_LIST!$D$6:$D$1000,$F524)),
      N(INDEX(CUT_LIST!$G$6:$G$1000,$F524))
    )
  )
)</f>
        <v>0</v>
      </c>
      <c r="F524" cm="1">
        <f t="array" ref="F52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ROWS($F$7:F524)
  ),
"")</f>
        <v>518</v>
      </c>
    </row>
    <row r="525" spans="1:6">
      <c r="A525" cm="1">
        <f t="array" ref="A525">IF($F525="","",INDEX(CUT_LIST!$A$6:$A$1000,$F525))</f>
        <v>0</v>
      </c>
      <c r="B525" cm="1">
        <f t="array" ref="B525">IF($F525="","",INDEX(CUT_LIST!$B$6:$B$1000,$F525))</f>
        <v>0</v>
      </c>
      <c r="C525" cm="1">
        <f t="array" ref="C525">IF($F525="","",INDEX(CUT_LIST!$C$6:$C$1000,$F525))</f>
        <v>0</v>
      </c>
      <c r="D525" cm="1">
        <f t="array" ref="D525">IF($F525="","",
  IF(
    TRIM(UPPER(INDEX(CUT_LIST!$F$6:$F$1000,$F525)))="NO",
    N(INDEX(CUT_LIST!$D$6:$D$1000,$F525)),
    N(INDEX(CUT_LIST!$D$6:$D$1000,$F525))-
    MIN(
      N(INDEX(CUT_LIST!$D$6:$D$1000,$F525)),
      N(INDEX(CUT_LIST!$G$6:$G$1000,$F525))
    )
  )
)</f>
        <v>0</v>
      </c>
      <c r="F525" cm="1">
        <f t="array" ref="F52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ROWS($F$7:F525)
  ),
"")</f>
        <v>519</v>
      </c>
    </row>
    <row r="526" spans="1:6">
      <c r="A526" cm="1">
        <f t="array" ref="A526">IF($F526="","",INDEX(CUT_LIST!$A$6:$A$1000,$F526))</f>
        <v>0</v>
      </c>
      <c r="B526" cm="1">
        <f t="array" ref="B526">IF($F526="","",INDEX(CUT_LIST!$B$6:$B$1000,$F526))</f>
        <v>0</v>
      </c>
      <c r="C526" cm="1">
        <f t="array" ref="C526">IF($F526="","",INDEX(CUT_LIST!$C$6:$C$1000,$F526))</f>
        <v>0</v>
      </c>
      <c r="D526" cm="1">
        <f t="array" ref="D526">IF($F526="","",
  IF(
    TRIM(UPPER(INDEX(CUT_LIST!$F$6:$F$1000,$F526)))="NO",
    N(INDEX(CUT_LIST!$D$6:$D$1000,$F526)),
    N(INDEX(CUT_LIST!$D$6:$D$1000,$F526))-
    MIN(
      N(INDEX(CUT_LIST!$D$6:$D$1000,$F526)),
      N(INDEX(CUT_LIST!$G$6:$G$1000,$F526))
    )
  )
)</f>
        <v>0</v>
      </c>
      <c r="F526" cm="1">
        <f t="array" ref="F52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ROWS($F$7:F526)
  ),
"")</f>
        <v>520</v>
      </c>
    </row>
    <row r="527" spans="1:6">
      <c r="A527" cm="1">
        <f t="array" ref="A527">IF($F527="","",INDEX(CUT_LIST!$A$6:$A$1000,$F527))</f>
        <v>0</v>
      </c>
      <c r="B527" cm="1">
        <f t="array" ref="B527">IF($F527="","",INDEX(CUT_LIST!$B$6:$B$1000,$F527))</f>
        <v>0</v>
      </c>
      <c r="C527" cm="1">
        <f t="array" ref="C527">IF($F527="","",INDEX(CUT_LIST!$C$6:$C$1000,$F527))</f>
        <v>0</v>
      </c>
      <c r="D527" cm="1">
        <f t="array" ref="D527">IF($F527="","",
  IF(
    TRIM(UPPER(INDEX(CUT_LIST!$F$6:$F$1000,$F527)))="NO",
    N(INDEX(CUT_LIST!$D$6:$D$1000,$F527)),
    N(INDEX(CUT_LIST!$D$6:$D$1000,$F527))-
    MIN(
      N(INDEX(CUT_LIST!$D$6:$D$1000,$F527)),
      N(INDEX(CUT_LIST!$G$6:$G$1000,$F527))
    )
  )
)</f>
        <v>0</v>
      </c>
      <c r="F527" cm="1">
        <f t="array" ref="F52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ROWS($F$7:F527)
  ),
"")</f>
        <v>521</v>
      </c>
    </row>
    <row r="528" spans="1:6">
      <c r="A528" cm="1">
        <f t="array" ref="A528">IF($F528="","",INDEX(CUT_LIST!$A$6:$A$1000,$F528))</f>
        <v>0</v>
      </c>
      <c r="B528" cm="1">
        <f t="array" ref="B528">IF($F528="","",INDEX(CUT_LIST!$B$6:$B$1000,$F528))</f>
        <v>0</v>
      </c>
      <c r="C528" cm="1">
        <f t="array" ref="C528">IF($F528="","",INDEX(CUT_LIST!$C$6:$C$1000,$F528))</f>
        <v>0</v>
      </c>
      <c r="D528" cm="1">
        <f t="array" ref="D528">IF($F528="","",
  IF(
    TRIM(UPPER(INDEX(CUT_LIST!$F$6:$F$1000,$F528)))="NO",
    N(INDEX(CUT_LIST!$D$6:$D$1000,$F528)),
    N(INDEX(CUT_LIST!$D$6:$D$1000,$F528))-
    MIN(
      N(INDEX(CUT_LIST!$D$6:$D$1000,$F528)),
      N(INDEX(CUT_LIST!$G$6:$G$1000,$F528))
    )
  )
)</f>
        <v>0</v>
      </c>
      <c r="F528" cm="1">
        <f t="array" ref="F52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ROWS($F$7:F528)
  ),
"")</f>
        <v>522</v>
      </c>
    </row>
    <row r="529" spans="1:6">
      <c r="A529" cm="1">
        <f t="array" ref="A529">IF($F529="","",INDEX(CUT_LIST!$A$6:$A$1000,$F529))</f>
        <v>0</v>
      </c>
      <c r="B529" cm="1">
        <f t="array" ref="B529">IF($F529="","",INDEX(CUT_LIST!$B$6:$B$1000,$F529))</f>
        <v>0</v>
      </c>
      <c r="C529" cm="1">
        <f t="array" ref="C529">IF($F529="","",INDEX(CUT_LIST!$C$6:$C$1000,$F529))</f>
        <v>0</v>
      </c>
      <c r="D529" cm="1">
        <f t="array" ref="D529">IF($F529="","",
  IF(
    TRIM(UPPER(INDEX(CUT_LIST!$F$6:$F$1000,$F529)))="NO",
    N(INDEX(CUT_LIST!$D$6:$D$1000,$F529)),
    N(INDEX(CUT_LIST!$D$6:$D$1000,$F529))-
    MIN(
      N(INDEX(CUT_LIST!$D$6:$D$1000,$F529)),
      N(INDEX(CUT_LIST!$G$6:$G$1000,$F529))
    )
  )
)</f>
        <v>0</v>
      </c>
      <c r="F529" cm="1">
        <f t="array" ref="F52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ROWS($F$7:F529)
  ),
"")</f>
        <v>523</v>
      </c>
    </row>
    <row r="530" spans="1:6">
      <c r="A530" t="str" cm="1">
        <f t="array" ref="A530">IF($F530="","",INDEX(CUT_LIST!$A$6:$A$1000,$F530))</f>
        <v/>
      </c>
      <c r="B530" t="str" cm="1">
        <f t="array" ref="B530">IF($F530="","",INDEX(CUT_LIST!$B$6:$B$1000,$F530))</f>
        <v/>
      </c>
      <c r="C530" t="str" cm="1">
        <f t="array" ref="C530">IF($F530="","",INDEX(CUT_LIST!$C$6:$C$1000,$F530))</f>
        <v/>
      </c>
      <c r="D530" t="str" cm="1">
        <f t="array" ref="D530">IF($F530="","",
  IF(
    TRIM(UPPER(INDEX(CUT_LIST!$F$6:$F$1000,$F530)))="NO",
    N(INDEX(CUT_LIST!$D$6:$D$1000,$F530)),
    N(INDEX(CUT_LIST!$D$6:$D$1000,$F530))-
    MIN(
      N(INDEX(CUT_LIST!$D$6:$D$1000,$F530)),
      N(INDEX(CUT_LIST!$G$6:$G$1000,$F530))
    )
  )
)</f>
        <v/>
      </c>
      <c r="F530" t="str" cm="1">
        <f t="array" ref="F53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ROWS($F$7:F530)
  ),
"")</f>
        <v/>
      </c>
    </row>
    <row r="531" spans="1:6">
      <c r="A531" t="str" cm="1">
        <f t="array" ref="A531">IF($F531="","",INDEX(CUT_LIST!$A$6:$A$1000,$F531))</f>
        <v/>
      </c>
      <c r="B531" t="str" cm="1">
        <f t="array" ref="B531">IF($F531="","",INDEX(CUT_LIST!$B$6:$B$1000,$F531))</f>
        <v/>
      </c>
      <c r="C531" t="str" cm="1">
        <f t="array" ref="C531">IF($F531="","",INDEX(CUT_LIST!$C$6:$C$1000,$F531))</f>
        <v/>
      </c>
      <c r="D531" t="str" cm="1">
        <f t="array" ref="D531">IF($F531="","",
  IF(
    TRIM(UPPER(INDEX(CUT_LIST!$F$6:$F$1000,$F531)))="NO",
    N(INDEX(CUT_LIST!$D$6:$D$1000,$F531)),
    N(INDEX(CUT_LIST!$D$6:$D$1000,$F531))-
    MIN(
      N(INDEX(CUT_LIST!$D$6:$D$1000,$F531)),
      N(INDEX(CUT_LIST!$G$6:$G$1000,$F531))
    )
  )
)</f>
        <v/>
      </c>
      <c r="F531" t="str" cm="1">
        <f t="array" ref="F53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ROWS($F$7:F531)
  ),
"")</f>
        <v/>
      </c>
    </row>
    <row r="532" spans="1:6">
      <c r="A532" t="str" cm="1">
        <f t="array" ref="A532">IF($F532="","",INDEX(CUT_LIST!$A$6:$A$1000,$F532))</f>
        <v/>
      </c>
      <c r="B532" t="str" cm="1">
        <f t="array" ref="B532">IF($F532="","",INDEX(CUT_LIST!$B$6:$B$1000,$F532))</f>
        <v/>
      </c>
      <c r="C532" t="str" cm="1">
        <f t="array" ref="C532">IF($F532="","",INDEX(CUT_LIST!$C$6:$C$1000,$F532))</f>
        <v/>
      </c>
      <c r="D532" t="str" cm="1">
        <f t="array" ref="D532">IF($F532="","",
  IF(
    TRIM(UPPER(INDEX(CUT_LIST!$F$6:$F$1000,$F532)))="NO",
    N(INDEX(CUT_LIST!$D$6:$D$1000,$F532)),
    N(INDEX(CUT_LIST!$D$6:$D$1000,$F532))-
    MIN(
      N(INDEX(CUT_LIST!$D$6:$D$1000,$F532)),
      N(INDEX(CUT_LIST!$G$6:$G$1000,$F532))
    )
  )
)</f>
        <v/>
      </c>
      <c r="F532" t="str" cm="1">
        <f t="array" ref="F53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ROWS($F$7:F532)
  ),
"")</f>
        <v/>
      </c>
    </row>
    <row r="533" spans="1:6">
      <c r="A533" t="str" cm="1">
        <f t="array" ref="A533">IF($F533="","",INDEX(CUT_LIST!$A$6:$A$1000,$F533))</f>
        <v/>
      </c>
      <c r="B533" t="str" cm="1">
        <f t="array" ref="B533">IF($F533="","",INDEX(CUT_LIST!$B$6:$B$1000,$F533))</f>
        <v/>
      </c>
      <c r="C533" t="str" cm="1">
        <f t="array" ref="C533">IF($F533="","",INDEX(CUT_LIST!$C$6:$C$1000,$F533))</f>
        <v/>
      </c>
      <c r="D533" t="str" cm="1">
        <f t="array" ref="D533">IF($F533="","",
  IF(
    TRIM(UPPER(INDEX(CUT_LIST!$F$6:$F$1000,$F533)))="NO",
    N(INDEX(CUT_LIST!$D$6:$D$1000,$F533)),
    N(INDEX(CUT_LIST!$D$6:$D$1000,$F533))-
    MIN(
      N(INDEX(CUT_LIST!$D$6:$D$1000,$F533)),
      N(INDEX(CUT_LIST!$G$6:$G$1000,$F533))
    )
  )
)</f>
        <v/>
      </c>
      <c r="F533" t="str" cm="1">
        <f t="array" ref="F53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ROWS($F$7:F533)
  ),
"")</f>
        <v/>
      </c>
    </row>
    <row r="534" spans="1:6">
      <c r="A534" t="str" cm="1">
        <f t="array" ref="A534">IF($F534="","",INDEX(CUT_LIST!$A$6:$A$1000,$F534))</f>
        <v/>
      </c>
      <c r="B534" t="str" cm="1">
        <f t="array" ref="B534">IF($F534="","",INDEX(CUT_LIST!$B$6:$B$1000,$F534))</f>
        <v/>
      </c>
      <c r="C534" t="str" cm="1">
        <f t="array" ref="C534">IF($F534="","",INDEX(CUT_LIST!$C$6:$C$1000,$F534))</f>
        <v/>
      </c>
      <c r="D534" t="str" cm="1">
        <f t="array" ref="D534">IF($F534="","",
  IF(
    TRIM(UPPER(INDEX(CUT_LIST!$F$6:$F$1000,$F534)))="NO",
    N(INDEX(CUT_LIST!$D$6:$D$1000,$F534)),
    N(INDEX(CUT_LIST!$D$6:$D$1000,$F534))-
    MIN(
      N(INDEX(CUT_LIST!$D$6:$D$1000,$F534)),
      N(INDEX(CUT_LIST!$G$6:$G$1000,$F534))
    )
  )
)</f>
        <v/>
      </c>
      <c r="F534" t="str" cm="1">
        <f t="array" ref="F53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ROWS($F$7:F534)
  ),
"")</f>
        <v/>
      </c>
    </row>
    <row r="535" spans="1:6">
      <c r="A535" t="str" cm="1">
        <f t="array" ref="A535">IF($F535="","",INDEX(CUT_LIST!$A$6:$A$1000,$F535))</f>
        <v/>
      </c>
      <c r="B535" t="str" cm="1">
        <f t="array" ref="B535">IF($F535="","",INDEX(CUT_LIST!$B$6:$B$1000,$F535))</f>
        <v/>
      </c>
      <c r="C535" t="str" cm="1">
        <f t="array" ref="C535">IF($F535="","",INDEX(CUT_LIST!$C$6:$C$1000,$F535))</f>
        <v/>
      </c>
      <c r="D535" t="str" cm="1">
        <f t="array" ref="D535">IF($F535="","",
  IF(
    TRIM(UPPER(INDEX(CUT_LIST!$F$6:$F$1000,$F535)))="NO",
    N(INDEX(CUT_LIST!$D$6:$D$1000,$F535)),
    N(INDEX(CUT_LIST!$D$6:$D$1000,$F535))-
    MIN(
      N(INDEX(CUT_LIST!$D$6:$D$1000,$F535)),
      N(INDEX(CUT_LIST!$G$6:$G$1000,$F535))
    )
  )
)</f>
        <v/>
      </c>
      <c r="F535" t="str" cm="1">
        <f t="array" ref="F53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ROWS($F$7:F535)
  ),
"")</f>
        <v/>
      </c>
    </row>
    <row r="536" spans="1:6">
      <c r="A536" t="str" cm="1">
        <f t="array" ref="A536">IF($F536="","",INDEX(CUT_LIST!$A$6:$A$1000,$F536))</f>
        <v/>
      </c>
      <c r="B536" t="str" cm="1">
        <f t="array" ref="B536">IF($F536="","",INDEX(CUT_LIST!$B$6:$B$1000,$F536))</f>
        <v/>
      </c>
      <c r="C536" t="str" cm="1">
        <f t="array" ref="C536">IF($F536="","",INDEX(CUT_LIST!$C$6:$C$1000,$F536))</f>
        <v/>
      </c>
      <c r="D536" t="str" cm="1">
        <f t="array" ref="D536">IF($F536="","",
  IF(
    TRIM(UPPER(INDEX(CUT_LIST!$F$6:$F$1000,$F536)))="NO",
    N(INDEX(CUT_LIST!$D$6:$D$1000,$F536)),
    N(INDEX(CUT_LIST!$D$6:$D$1000,$F536))-
    MIN(
      N(INDEX(CUT_LIST!$D$6:$D$1000,$F536)),
      N(INDEX(CUT_LIST!$G$6:$G$1000,$F536))
    )
  )
)</f>
        <v/>
      </c>
      <c r="F536" t="str" cm="1">
        <f t="array" ref="F53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ROWS($F$7:F536)
  ),
"")</f>
        <v/>
      </c>
    </row>
    <row r="537" spans="1:6">
      <c r="A537" t="str" cm="1">
        <f t="array" ref="A537">IF($F537="","",INDEX(CUT_LIST!$A$6:$A$1000,$F537))</f>
        <v/>
      </c>
      <c r="B537" t="str" cm="1">
        <f t="array" ref="B537">IF($F537="","",INDEX(CUT_LIST!$B$6:$B$1000,$F537))</f>
        <v/>
      </c>
      <c r="C537" t="str" cm="1">
        <f t="array" ref="C537">IF($F537="","",INDEX(CUT_LIST!$C$6:$C$1000,$F537))</f>
        <v/>
      </c>
      <c r="D537" t="str" cm="1">
        <f t="array" ref="D537">IF($F537="","",
  IF(
    TRIM(UPPER(INDEX(CUT_LIST!$F$6:$F$1000,$F537)))="NO",
    N(INDEX(CUT_LIST!$D$6:$D$1000,$F537)),
    N(INDEX(CUT_LIST!$D$6:$D$1000,$F537))-
    MIN(
      N(INDEX(CUT_LIST!$D$6:$D$1000,$F537)),
      N(INDEX(CUT_LIST!$G$6:$G$1000,$F537))
    )
  )
)</f>
        <v/>
      </c>
      <c r="F537" t="str" cm="1">
        <f t="array" ref="F53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ROWS($F$7:F537)
  ),
"")</f>
        <v/>
      </c>
    </row>
    <row r="538" spans="1:6">
      <c r="A538" t="str" cm="1">
        <f t="array" ref="A538">IF($F538="","",INDEX(CUT_LIST!$A$6:$A$1000,$F538))</f>
        <v/>
      </c>
      <c r="B538" t="str" cm="1">
        <f t="array" ref="B538">IF($F538="","",INDEX(CUT_LIST!$B$6:$B$1000,$F538))</f>
        <v/>
      </c>
      <c r="C538" t="str" cm="1">
        <f t="array" ref="C538">IF($F538="","",INDEX(CUT_LIST!$C$6:$C$1000,$F538))</f>
        <v/>
      </c>
      <c r="D538" t="str" cm="1">
        <f t="array" ref="D538">IF($F538="","",
  IF(
    TRIM(UPPER(INDEX(CUT_LIST!$F$6:$F$1000,$F538)))="NO",
    N(INDEX(CUT_LIST!$D$6:$D$1000,$F538)),
    N(INDEX(CUT_LIST!$D$6:$D$1000,$F538))-
    MIN(
      N(INDEX(CUT_LIST!$D$6:$D$1000,$F538)),
      N(INDEX(CUT_LIST!$G$6:$G$1000,$F538))
    )
  )
)</f>
        <v/>
      </c>
      <c r="F538" t="str" cm="1">
        <f t="array" ref="F53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ROWS($F$7:F538)
  ),
"")</f>
        <v/>
      </c>
    </row>
    <row r="539" spans="1:6">
      <c r="A539" t="str" cm="1">
        <f t="array" ref="A539">IF($F539="","",INDEX(CUT_LIST!$A$6:$A$1000,$F539))</f>
        <v/>
      </c>
      <c r="B539" t="str" cm="1">
        <f t="array" ref="B539">IF($F539="","",INDEX(CUT_LIST!$B$6:$B$1000,$F539))</f>
        <v/>
      </c>
      <c r="C539" t="str" cm="1">
        <f t="array" ref="C539">IF($F539="","",INDEX(CUT_LIST!$C$6:$C$1000,$F539))</f>
        <v/>
      </c>
      <c r="D539" t="str" cm="1">
        <f t="array" ref="D539">IF($F539="","",
  IF(
    TRIM(UPPER(INDEX(CUT_LIST!$F$6:$F$1000,$F539)))="NO",
    N(INDEX(CUT_LIST!$D$6:$D$1000,$F539)),
    N(INDEX(CUT_LIST!$D$6:$D$1000,$F539))-
    MIN(
      N(INDEX(CUT_LIST!$D$6:$D$1000,$F539)),
      N(INDEX(CUT_LIST!$G$6:$G$1000,$F539))
    )
  )
)</f>
        <v/>
      </c>
      <c r="F539" t="str" cm="1">
        <f t="array" ref="F53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ROWS($F$7:F539)
  ),
"")</f>
        <v/>
      </c>
    </row>
    <row r="540" spans="1:6">
      <c r="A540" t="str" cm="1">
        <f t="array" ref="A540">IF($F540="","",INDEX(CUT_LIST!$A$6:$A$1000,$F540))</f>
        <v/>
      </c>
      <c r="B540" t="str" cm="1">
        <f t="array" ref="B540">IF($F540="","",INDEX(CUT_LIST!$B$6:$B$1000,$F540))</f>
        <v/>
      </c>
      <c r="C540" t="str" cm="1">
        <f t="array" ref="C540">IF($F540="","",INDEX(CUT_LIST!$C$6:$C$1000,$F540))</f>
        <v/>
      </c>
      <c r="D540" t="str" cm="1">
        <f t="array" ref="D540">IF($F540="","",
  IF(
    TRIM(UPPER(INDEX(CUT_LIST!$F$6:$F$1000,$F540)))="NO",
    N(INDEX(CUT_LIST!$D$6:$D$1000,$F540)),
    N(INDEX(CUT_LIST!$D$6:$D$1000,$F540))-
    MIN(
      N(INDEX(CUT_LIST!$D$6:$D$1000,$F540)),
      N(INDEX(CUT_LIST!$G$6:$G$1000,$F540))
    )
  )
)</f>
        <v/>
      </c>
      <c r="F540" t="str" cm="1">
        <f t="array" ref="F54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ROWS($F$7:F540)
  ),
"")</f>
        <v/>
      </c>
    </row>
    <row r="541" spans="1:6">
      <c r="A541" t="str" cm="1">
        <f t="array" ref="A541">IF($F541="","",INDEX(CUT_LIST!$A$6:$A$1000,$F541))</f>
        <v/>
      </c>
      <c r="B541" t="str" cm="1">
        <f t="array" ref="B541">IF($F541="","",INDEX(CUT_LIST!$B$6:$B$1000,$F541))</f>
        <v/>
      </c>
      <c r="C541" t="str" cm="1">
        <f t="array" ref="C541">IF($F541="","",INDEX(CUT_LIST!$C$6:$C$1000,$F541))</f>
        <v/>
      </c>
      <c r="D541" t="str" cm="1">
        <f t="array" ref="D541">IF($F541="","",
  IF(
    TRIM(UPPER(INDEX(CUT_LIST!$F$6:$F$1000,$F541)))="NO",
    N(INDEX(CUT_LIST!$D$6:$D$1000,$F541)),
    N(INDEX(CUT_LIST!$D$6:$D$1000,$F541))-
    MIN(
      N(INDEX(CUT_LIST!$D$6:$D$1000,$F541)),
      N(INDEX(CUT_LIST!$G$6:$G$1000,$F541))
    )
  )
)</f>
        <v/>
      </c>
      <c r="F541" t="str" cm="1">
        <f t="array" ref="F54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ROWS($F$7:F541)
  ),
"")</f>
        <v/>
      </c>
    </row>
    <row r="542" spans="1:6">
      <c r="A542" t="str" cm="1">
        <f t="array" ref="A542">IF($F542="","",INDEX(CUT_LIST!$A$6:$A$1000,$F542))</f>
        <v/>
      </c>
      <c r="B542" t="str" cm="1">
        <f t="array" ref="B542">IF($F542="","",INDEX(CUT_LIST!$B$6:$B$1000,$F542))</f>
        <v/>
      </c>
      <c r="C542" t="str" cm="1">
        <f t="array" ref="C542">IF($F542="","",INDEX(CUT_LIST!$C$6:$C$1000,$F542))</f>
        <v/>
      </c>
      <c r="D542" t="str" cm="1">
        <f t="array" ref="D542">IF($F542="","",
  IF(
    TRIM(UPPER(INDEX(CUT_LIST!$F$6:$F$1000,$F542)))="NO",
    N(INDEX(CUT_LIST!$D$6:$D$1000,$F542)),
    N(INDEX(CUT_LIST!$D$6:$D$1000,$F542))-
    MIN(
      N(INDEX(CUT_LIST!$D$6:$D$1000,$F542)),
      N(INDEX(CUT_LIST!$G$6:$G$1000,$F542))
    )
  )
)</f>
        <v/>
      </c>
      <c r="F542" t="str" cm="1">
        <f t="array" ref="F54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ROWS($F$7:F542)
  ),
"")</f>
        <v/>
      </c>
    </row>
    <row r="543" spans="1:6">
      <c r="A543" t="str" cm="1">
        <f t="array" ref="A543">IF($F543="","",INDEX(CUT_LIST!$A$6:$A$1000,$F543))</f>
        <v/>
      </c>
      <c r="B543" t="str" cm="1">
        <f t="array" ref="B543">IF($F543="","",INDEX(CUT_LIST!$B$6:$B$1000,$F543))</f>
        <v/>
      </c>
      <c r="C543" t="str" cm="1">
        <f t="array" ref="C543">IF($F543="","",INDEX(CUT_LIST!$C$6:$C$1000,$F543))</f>
        <v/>
      </c>
      <c r="D543" t="str" cm="1">
        <f t="array" ref="D543">IF($F543="","",
  IF(
    TRIM(UPPER(INDEX(CUT_LIST!$F$6:$F$1000,$F543)))="NO",
    N(INDEX(CUT_LIST!$D$6:$D$1000,$F543)),
    N(INDEX(CUT_LIST!$D$6:$D$1000,$F543))-
    MIN(
      N(INDEX(CUT_LIST!$D$6:$D$1000,$F543)),
      N(INDEX(CUT_LIST!$G$6:$G$1000,$F543))
    )
  )
)</f>
        <v/>
      </c>
      <c r="F543" t="str" cm="1">
        <f t="array" ref="F54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ROWS($F$7:F543)
  ),
"")</f>
        <v/>
      </c>
    </row>
    <row r="544" spans="1:6">
      <c r="A544" t="str" cm="1">
        <f t="array" ref="A544">IF($F544="","",INDEX(CUT_LIST!$A$6:$A$1000,$F544))</f>
        <v/>
      </c>
      <c r="B544" t="str" cm="1">
        <f t="array" ref="B544">IF($F544="","",INDEX(CUT_LIST!$B$6:$B$1000,$F544))</f>
        <v/>
      </c>
      <c r="C544" t="str" cm="1">
        <f t="array" ref="C544">IF($F544="","",INDEX(CUT_LIST!$C$6:$C$1000,$F544))</f>
        <v/>
      </c>
      <c r="D544" t="str" cm="1">
        <f t="array" ref="D544">IF($F544="","",
  IF(
    TRIM(UPPER(INDEX(CUT_LIST!$F$6:$F$1000,$F544)))="NO",
    N(INDEX(CUT_LIST!$D$6:$D$1000,$F544)),
    N(INDEX(CUT_LIST!$D$6:$D$1000,$F544))-
    MIN(
      N(INDEX(CUT_LIST!$D$6:$D$1000,$F544)),
      N(INDEX(CUT_LIST!$G$6:$G$1000,$F544))
    )
  )
)</f>
        <v/>
      </c>
      <c r="F544" t="str" cm="1">
        <f t="array" ref="F54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ROWS($F$7:F544)
  ),
"")</f>
        <v/>
      </c>
    </row>
    <row r="545" spans="1:6">
      <c r="A545" t="str" cm="1">
        <f t="array" ref="A545">IF($F545="","",INDEX(CUT_LIST!$A$6:$A$1000,$F545))</f>
        <v/>
      </c>
      <c r="B545" t="str" cm="1">
        <f t="array" ref="B545">IF($F545="","",INDEX(CUT_LIST!$B$6:$B$1000,$F545))</f>
        <v/>
      </c>
      <c r="C545" t="str" cm="1">
        <f t="array" ref="C545">IF($F545="","",INDEX(CUT_LIST!$C$6:$C$1000,$F545))</f>
        <v/>
      </c>
      <c r="D545" t="str" cm="1">
        <f t="array" ref="D545">IF($F545="","",
  IF(
    TRIM(UPPER(INDEX(CUT_LIST!$F$6:$F$1000,$F545)))="NO",
    N(INDEX(CUT_LIST!$D$6:$D$1000,$F545)),
    N(INDEX(CUT_LIST!$D$6:$D$1000,$F545))-
    MIN(
      N(INDEX(CUT_LIST!$D$6:$D$1000,$F545)),
      N(INDEX(CUT_LIST!$G$6:$G$1000,$F545))
    )
  )
)</f>
        <v/>
      </c>
      <c r="F545" t="str" cm="1">
        <f t="array" ref="F54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ROWS($F$7:F545)
  ),
"")</f>
        <v/>
      </c>
    </row>
    <row r="546" spans="1:6">
      <c r="A546" t="str" cm="1">
        <f t="array" ref="A546">IF($F546="","",INDEX(CUT_LIST!$A$6:$A$1000,$F546))</f>
        <v/>
      </c>
      <c r="B546" t="str" cm="1">
        <f t="array" ref="B546">IF($F546="","",INDEX(CUT_LIST!$B$6:$B$1000,$F546))</f>
        <v/>
      </c>
      <c r="C546" t="str" cm="1">
        <f t="array" ref="C546">IF($F546="","",INDEX(CUT_LIST!$C$6:$C$1000,$F546))</f>
        <v/>
      </c>
      <c r="D546" t="str" cm="1">
        <f t="array" ref="D546">IF($F546="","",
  IF(
    TRIM(UPPER(INDEX(CUT_LIST!$F$6:$F$1000,$F546)))="NO",
    N(INDEX(CUT_LIST!$D$6:$D$1000,$F546)),
    N(INDEX(CUT_LIST!$D$6:$D$1000,$F546))-
    MIN(
      N(INDEX(CUT_LIST!$D$6:$D$1000,$F546)),
      N(INDEX(CUT_LIST!$G$6:$G$1000,$F546))
    )
  )
)</f>
        <v/>
      </c>
      <c r="F546" t="str" cm="1">
        <f t="array" ref="F54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ROWS($F$7:F546)
  ),
"")</f>
        <v/>
      </c>
    </row>
    <row r="547" spans="1:6">
      <c r="A547" t="str" cm="1">
        <f t="array" ref="A547">IF($F547="","",INDEX(CUT_LIST!$A$6:$A$1000,$F547))</f>
        <v/>
      </c>
      <c r="B547" t="str" cm="1">
        <f t="array" ref="B547">IF($F547="","",INDEX(CUT_LIST!$B$6:$B$1000,$F547))</f>
        <v/>
      </c>
      <c r="C547" t="str" cm="1">
        <f t="array" ref="C547">IF($F547="","",INDEX(CUT_LIST!$C$6:$C$1000,$F547))</f>
        <v/>
      </c>
      <c r="D547" t="str" cm="1">
        <f t="array" ref="D547">IF($F547="","",
  IF(
    TRIM(UPPER(INDEX(CUT_LIST!$F$6:$F$1000,$F547)))="NO",
    N(INDEX(CUT_LIST!$D$6:$D$1000,$F547)),
    N(INDEX(CUT_LIST!$D$6:$D$1000,$F547))-
    MIN(
      N(INDEX(CUT_LIST!$D$6:$D$1000,$F547)),
      N(INDEX(CUT_LIST!$G$6:$G$1000,$F547))
    )
  )
)</f>
        <v/>
      </c>
      <c r="F547" t="str" cm="1">
        <f t="array" ref="F54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ROWS($F$7:F547)
  ),
"")</f>
        <v/>
      </c>
    </row>
    <row r="548" spans="1:6">
      <c r="A548" t="str" cm="1">
        <f t="array" ref="A548">IF($F548="","",INDEX(CUT_LIST!$A$6:$A$1000,$F548))</f>
        <v/>
      </c>
      <c r="B548" t="str" cm="1">
        <f t="array" ref="B548">IF($F548="","",INDEX(CUT_LIST!$B$6:$B$1000,$F548))</f>
        <v/>
      </c>
      <c r="C548" t="str" cm="1">
        <f t="array" ref="C548">IF($F548="","",INDEX(CUT_LIST!$C$6:$C$1000,$F548))</f>
        <v/>
      </c>
      <c r="D548" t="str" cm="1">
        <f t="array" ref="D548">IF($F548="","",
  IF(
    TRIM(UPPER(INDEX(CUT_LIST!$F$6:$F$1000,$F548)))="NO",
    N(INDEX(CUT_LIST!$D$6:$D$1000,$F548)),
    N(INDEX(CUT_LIST!$D$6:$D$1000,$F548))-
    MIN(
      N(INDEX(CUT_LIST!$D$6:$D$1000,$F548)),
      N(INDEX(CUT_LIST!$G$6:$G$1000,$F548))
    )
  )
)</f>
        <v/>
      </c>
      <c r="F548" t="str" cm="1">
        <f t="array" ref="F54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ROWS($F$7:F548)
  ),
"")</f>
        <v/>
      </c>
    </row>
    <row r="549" spans="1:6">
      <c r="A549" t="str" cm="1">
        <f t="array" ref="A549">IF($F549="","",INDEX(CUT_LIST!$A$6:$A$1000,$F549))</f>
        <v/>
      </c>
      <c r="B549" t="str" cm="1">
        <f t="array" ref="B549">IF($F549="","",INDEX(CUT_LIST!$B$6:$B$1000,$F549))</f>
        <v/>
      </c>
      <c r="C549" t="str" cm="1">
        <f t="array" ref="C549">IF($F549="","",INDEX(CUT_LIST!$C$6:$C$1000,$F549))</f>
        <v/>
      </c>
      <c r="D549" t="str" cm="1">
        <f t="array" ref="D549">IF($F549="","",
  IF(
    TRIM(UPPER(INDEX(CUT_LIST!$F$6:$F$1000,$F549)))="NO",
    N(INDEX(CUT_LIST!$D$6:$D$1000,$F549)),
    N(INDEX(CUT_LIST!$D$6:$D$1000,$F549))-
    MIN(
      N(INDEX(CUT_LIST!$D$6:$D$1000,$F549)),
      N(INDEX(CUT_LIST!$G$6:$G$1000,$F549))
    )
  )
)</f>
        <v/>
      </c>
      <c r="F549" t="str" cm="1">
        <f t="array" ref="F54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ROWS($F$7:F549)
  ),
"")</f>
        <v/>
      </c>
    </row>
    <row r="550" spans="1:6">
      <c r="A550" t="str" cm="1">
        <f t="array" ref="A550">IF($F550="","",INDEX(CUT_LIST!$A$6:$A$1000,$F550))</f>
        <v/>
      </c>
      <c r="B550" t="str" cm="1">
        <f t="array" ref="B550">IF($F550="","",INDEX(CUT_LIST!$B$6:$B$1000,$F550))</f>
        <v/>
      </c>
      <c r="C550" t="str" cm="1">
        <f t="array" ref="C550">IF($F550="","",INDEX(CUT_LIST!$C$6:$C$1000,$F550))</f>
        <v/>
      </c>
      <c r="D550" t="str" cm="1">
        <f t="array" ref="D550">IF($F550="","",
  IF(
    TRIM(UPPER(INDEX(CUT_LIST!$F$6:$F$1000,$F550)))="NO",
    N(INDEX(CUT_LIST!$D$6:$D$1000,$F550)),
    N(INDEX(CUT_LIST!$D$6:$D$1000,$F550))-
    MIN(
      N(INDEX(CUT_LIST!$D$6:$D$1000,$F550)),
      N(INDEX(CUT_LIST!$G$6:$G$1000,$F550))
    )
  )
)</f>
        <v/>
      </c>
      <c r="F550" t="str" cm="1">
        <f t="array" ref="F55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ROWS($F$7:F550)
  ),
"")</f>
        <v/>
      </c>
    </row>
    <row r="551" spans="1:6">
      <c r="A551" t="str" cm="1">
        <f t="array" ref="A551">IF($F551="","",INDEX(CUT_LIST!$A$6:$A$1000,$F551))</f>
        <v/>
      </c>
      <c r="B551" t="str" cm="1">
        <f t="array" ref="B551">IF($F551="","",INDEX(CUT_LIST!$B$6:$B$1000,$F551))</f>
        <v/>
      </c>
      <c r="C551" t="str" cm="1">
        <f t="array" ref="C551">IF($F551="","",INDEX(CUT_LIST!$C$6:$C$1000,$F551))</f>
        <v/>
      </c>
      <c r="D551" t="str" cm="1">
        <f t="array" ref="D551">IF($F551="","",
  IF(
    TRIM(UPPER(INDEX(CUT_LIST!$F$6:$F$1000,$F551)))="NO",
    N(INDEX(CUT_LIST!$D$6:$D$1000,$F551)),
    N(INDEX(CUT_LIST!$D$6:$D$1000,$F551))-
    MIN(
      N(INDEX(CUT_LIST!$D$6:$D$1000,$F551)),
      N(INDEX(CUT_LIST!$G$6:$G$1000,$F551))
    )
  )
)</f>
        <v/>
      </c>
      <c r="F551" t="str" cm="1">
        <f t="array" ref="F55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ROWS($F$7:F551)
  ),
"")</f>
        <v/>
      </c>
    </row>
    <row r="552" spans="1:6">
      <c r="A552" t="str" cm="1">
        <f t="array" ref="A552">IF($F552="","",INDEX(CUT_LIST!$A$6:$A$1000,$F552))</f>
        <v/>
      </c>
      <c r="B552" t="str" cm="1">
        <f t="array" ref="B552">IF($F552="","",INDEX(CUT_LIST!$B$6:$B$1000,$F552))</f>
        <v/>
      </c>
      <c r="C552" t="str" cm="1">
        <f t="array" ref="C552">IF($F552="","",INDEX(CUT_LIST!$C$6:$C$1000,$F552))</f>
        <v/>
      </c>
      <c r="D552" t="str" cm="1">
        <f t="array" ref="D552">IF($F552="","",
  IF(
    TRIM(UPPER(INDEX(CUT_LIST!$F$6:$F$1000,$F552)))="NO",
    N(INDEX(CUT_LIST!$D$6:$D$1000,$F552)),
    N(INDEX(CUT_LIST!$D$6:$D$1000,$F552))-
    MIN(
      N(INDEX(CUT_LIST!$D$6:$D$1000,$F552)),
      N(INDEX(CUT_LIST!$G$6:$G$1000,$F552))
    )
  )
)</f>
        <v/>
      </c>
      <c r="F552" t="str" cm="1">
        <f t="array" ref="F55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ROWS($F$7:F552)
  ),
"")</f>
        <v/>
      </c>
    </row>
    <row r="553" spans="1:6">
      <c r="A553" t="str" cm="1">
        <f t="array" ref="A553">IF($F553="","",INDEX(CUT_LIST!$A$6:$A$1000,$F553))</f>
        <v/>
      </c>
      <c r="B553" t="str" cm="1">
        <f t="array" ref="B553">IF($F553="","",INDEX(CUT_LIST!$B$6:$B$1000,$F553))</f>
        <v/>
      </c>
      <c r="C553" t="str" cm="1">
        <f t="array" ref="C553">IF($F553="","",INDEX(CUT_LIST!$C$6:$C$1000,$F553))</f>
        <v/>
      </c>
      <c r="D553" t="str" cm="1">
        <f t="array" ref="D553">IF($F553="","",
  IF(
    TRIM(UPPER(INDEX(CUT_LIST!$F$6:$F$1000,$F553)))="NO",
    N(INDEX(CUT_LIST!$D$6:$D$1000,$F553)),
    N(INDEX(CUT_LIST!$D$6:$D$1000,$F553))-
    MIN(
      N(INDEX(CUT_LIST!$D$6:$D$1000,$F553)),
      N(INDEX(CUT_LIST!$G$6:$G$1000,$F553))
    )
  )
)</f>
        <v/>
      </c>
      <c r="F553" t="str" cm="1">
        <f t="array" ref="F55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ROWS($F$7:F553)
  ),
"")</f>
        <v/>
      </c>
    </row>
    <row r="554" spans="1:6">
      <c r="A554" t="str" cm="1">
        <f t="array" ref="A554">IF($F554="","",INDEX(CUT_LIST!$A$6:$A$1000,$F554))</f>
        <v/>
      </c>
      <c r="B554" t="str" cm="1">
        <f t="array" ref="B554">IF($F554="","",INDEX(CUT_LIST!$B$6:$B$1000,$F554))</f>
        <v/>
      </c>
      <c r="C554" t="str" cm="1">
        <f t="array" ref="C554">IF($F554="","",INDEX(CUT_LIST!$C$6:$C$1000,$F554))</f>
        <v/>
      </c>
      <c r="D554" t="str" cm="1">
        <f t="array" ref="D554">IF($F554="","",
  IF(
    TRIM(UPPER(INDEX(CUT_LIST!$F$6:$F$1000,$F554)))="NO",
    N(INDEX(CUT_LIST!$D$6:$D$1000,$F554)),
    N(INDEX(CUT_LIST!$D$6:$D$1000,$F554))-
    MIN(
      N(INDEX(CUT_LIST!$D$6:$D$1000,$F554)),
      N(INDEX(CUT_LIST!$G$6:$G$1000,$F554))
    )
  )
)</f>
        <v/>
      </c>
      <c r="F554" t="str" cm="1">
        <f t="array" ref="F55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ROWS($F$7:F554)
  ),
"")</f>
        <v/>
      </c>
    </row>
    <row r="555" spans="1:6">
      <c r="A555" t="str" cm="1">
        <f t="array" ref="A555">IF($F555="","",INDEX(CUT_LIST!$A$6:$A$1000,$F555))</f>
        <v/>
      </c>
      <c r="B555" t="str" cm="1">
        <f t="array" ref="B555">IF($F555="","",INDEX(CUT_LIST!$B$6:$B$1000,$F555))</f>
        <v/>
      </c>
      <c r="C555" t="str" cm="1">
        <f t="array" ref="C555">IF($F555="","",INDEX(CUT_LIST!$C$6:$C$1000,$F555))</f>
        <v/>
      </c>
      <c r="D555" t="str" cm="1">
        <f t="array" ref="D555">IF($F555="","",
  IF(
    TRIM(UPPER(INDEX(CUT_LIST!$F$6:$F$1000,$F555)))="NO",
    N(INDEX(CUT_LIST!$D$6:$D$1000,$F555)),
    N(INDEX(CUT_LIST!$D$6:$D$1000,$F555))-
    MIN(
      N(INDEX(CUT_LIST!$D$6:$D$1000,$F555)),
      N(INDEX(CUT_LIST!$G$6:$G$1000,$F555))
    )
  )
)</f>
        <v/>
      </c>
      <c r="F555" t="str" cm="1">
        <f t="array" ref="F55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ROWS($F$7:F555)
  ),
"")</f>
        <v/>
      </c>
    </row>
    <row r="556" spans="1:6">
      <c r="A556" t="str" cm="1">
        <f t="array" ref="A556">IF($F556="","",INDEX(CUT_LIST!$A$6:$A$1000,$F556))</f>
        <v/>
      </c>
      <c r="B556" t="str" cm="1">
        <f t="array" ref="B556">IF($F556="","",INDEX(CUT_LIST!$B$6:$B$1000,$F556))</f>
        <v/>
      </c>
      <c r="C556" t="str" cm="1">
        <f t="array" ref="C556">IF($F556="","",INDEX(CUT_LIST!$C$6:$C$1000,$F556))</f>
        <v/>
      </c>
      <c r="D556" t="str" cm="1">
        <f t="array" ref="D556">IF($F556="","",
  IF(
    TRIM(UPPER(INDEX(CUT_LIST!$F$6:$F$1000,$F556)))="NO",
    N(INDEX(CUT_LIST!$D$6:$D$1000,$F556)),
    N(INDEX(CUT_LIST!$D$6:$D$1000,$F556))-
    MIN(
      N(INDEX(CUT_LIST!$D$6:$D$1000,$F556)),
      N(INDEX(CUT_LIST!$G$6:$G$1000,$F556))
    )
  )
)</f>
        <v/>
      </c>
      <c r="F556" t="str" cm="1">
        <f t="array" ref="F55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ROWS($F$7:F556)
  ),
"")</f>
        <v/>
      </c>
    </row>
    <row r="557" spans="1:6">
      <c r="A557" t="str" cm="1">
        <f t="array" ref="A557">IF($F557="","",INDEX(CUT_LIST!$A$6:$A$1000,$F557))</f>
        <v/>
      </c>
      <c r="B557" t="str" cm="1">
        <f t="array" ref="B557">IF($F557="","",INDEX(CUT_LIST!$B$6:$B$1000,$F557))</f>
        <v/>
      </c>
      <c r="C557" t="str" cm="1">
        <f t="array" ref="C557">IF($F557="","",INDEX(CUT_LIST!$C$6:$C$1000,$F557))</f>
        <v/>
      </c>
      <c r="D557" t="str" cm="1">
        <f t="array" ref="D557">IF($F557="","",
  IF(
    TRIM(UPPER(INDEX(CUT_LIST!$F$6:$F$1000,$F557)))="NO",
    N(INDEX(CUT_LIST!$D$6:$D$1000,$F557)),
    N(INDEX(CUT_LIST!$D$6:$D$1000,$F557))-
    MIN(
      N(INDEX(CUT_LIST!$D$6:$D$1000,$F557)),
      N(INDEX(CUT_LIST!$G$6:$G$1000,$F557))
    )
  )
)</f>
        <v/>
      </c>
      <c r="F557" t="str" cm="1">
        <f t="array" ref="F55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ROWS($F$7:F557)
  ),
"")</f>
        <v/>
      </c>
    </row>
    <row r="558" spans="1:6">
      <c r="A558" t="str" cm="1">
        <f t="array" ref="A558">IF($F558="","",INDEX(CUT_LIST!$A$6:$A$1000,$F558))</f>
        <v/>
      </c>
      <c r="B558" t="str" cm="1">
        <f t="array" ref="B558">IF($F558="","",INDEX(CUT_LIST!$B$6:$B$1000,$F558))</f>
        <v/>
      </c>
      <c r="C558" t="str" cm="1">
        <f t="array" ref="C558">IF($F558="","",INDEX(CUT_LIST!$C$6:$C$1000,$F558))</f>
        <v/>
      </c>
      <c r="D558" t="str" cm="1">
        <f t="array" ref="D558">IF($F558="","",
  IF(
    TRIM(UPPER(INDEX(CUT_LIST!$F$6:$F$1000,$F558)))="NO",
    N(INDEX(CUT_LIST!$D$6:$D$1000,$F558)),
    N(INDEX(CUT_LIST!$D$6:$D$1000,$F558))-
    MIN(
      N(INDEX(CUT_LIST!$D$6:$D$1000,$F558)),
      N(INDEX(CUT_LIST!$G$6:$G$1000,$F558))
    )
  )
)</f>
        <v/>
      </c>
      <c r="F558" t="str" cm="1">
        <f t="array" ref="F55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ROWS($F$7:F558)
  ),
"")</f>
        <v/>
      </c>
    </row>
    <row r="559" spans="1:6">
      <c r="A559" t="str" cm="1">
        <f t="array" ref="A559">IF($F559="","",INDEX(CUT_LIST!$A$6:$A$1000,$F559))</f>
        <v/>
      </c>
      <c r="B559" t="str" cm="1">
        <f t="array" ref="B559">IF($F559="","",INDEX(CUT_LIST!$B$6:$B$1000,$F559))</f>
        <v/>
      </c>
      <c r="C559" t="str" cm="1">
        <f t="array" ref="C559">IF($F559="","",INDEX(CUT_LIST!$C$6:$C$1000,$F559))</f>
        <v/>
      </c>
      <c r="D559" t="str" cm="1">
        <f t="array" ref="D559">IF($F559="","",
  IF(
    TRIM(UPPER(INDEX(CUT_LIST!$F$6:$F$1000,$F559)))="NO",
    N(INDEX(CUT_LIST!$D$6:$D$1000,$F559)),
    N(INDEX(CUT_LIST!$D$6:$D$1000,$F559))-
    MIN(
      N(INDEX(CUT_LIST!$D$6:$D$1000,$F559)),
      N(INDEX(CUT_LIST!$G$6:$G$1000,$F559))
    )
  )
)</f>
        <v/>
      </c>
      <c r="F559" t="str" cm="1">
        <f t="array" ref="F55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ROWS($F$7:F559)
  ),
"")</f>
        <v/>
      </c>
    </row>
    <row r="560" spans="1:6">
      <c r="A560" t="str" cm="1">
        <f t="array" ref="A560">IF($F560="","",INDEX(CUT_LIST!$A$6:$A$1000,$F560))</f>
        <v/>
      </c>
      <c r="B560" t="str" cm="1">
        <f t="array" ref="B560">IF($F560="","",INDEX(CUT_LIST!$B$6:$B$1000,$F560))</f>
        <v/>
      </c>
      <c r="C560" t="str" cm="1">
        <f t="array" ref="C560">IF($F560="","",INDEX(CUT_LIST!$C$6:$C$1000,$F560))</f>
        <v/>
      </c>
      <c r="D560" t="str" cm="1">
        <f t="array" ref="D560">IF($F560="","",
  IF(
    TRIM(UPPER(INDEX(CUT_LIST!$F$6:$F$1000,$F560)))="NO",
    N(INDEX(CUT_LIST!$D$6:$D$1000,$F560)),
    N(INDEX(CUT_LIST!$D$6:$D$1000,$F560))-
    MIN(
      N(INDEX(CUT_LIST!$D$6:$D$1000,$F560)),
      N(INDEX(CUT_LIST!$G$6:$G$1000,$F560))
    )
  )
)</f>
        <v/>
      </c>
      <c r="F560" t="str" cm="1">
        <f t="array" ref="F56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ROWS($F$7:F560)
  ),
"")</f>
        <v/>
      </c>
    </row>
    <row r="561" spans="1:6">
      <c r="A561" t="str" cm="1">
        <f t="array" ref="A561">IF($F561="","",INDEX(CUT_LIST!$A$6:$A$1000,$F561))</f>
        <v/>
      </c>
      <c r="B561" t="str" cm="1">
        <f t="array" ref="B561">IF($F561="","",INDEX(CUT_LIST!$B$6:$B$1000,$F561))</f>
        <v/>
      </c>
      <c r="C561" t="str" cm="1">
        <f t="array" ref="C561">IF($F561="","",INDEX(CUT_LIST!$C$6:$C$1000,$F561))</f>
        <v/>
      </c>
      <c r="D561" t="str" cm="1">
        <f t="array" ref="D561">IF($F561="","",
  IF(
    TRIM(UPPER(INDEX(CUT_LIST!$F$6:$F$1000,$F561)))="NO",
    N(INDEX(CUT_LIST!$D$6:$D$1000,$F561)),
    N(INDEX(CUT_LIST!$D$6:$D$1000,$F561))-
    MIN(
      N(INDEX(CUT_LIST!$D$6:$D$1000,$F561)),
      N(INDEX(CUT_LIST!$G$6:$G$1000,$F561))
    )
  )
)</f>
        <v/>
      </c>
      <c r="F561" t="str" cm="1">
        <f t="array" ref="F56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ROWS($F$7:F561)
  ),
"")</f>
        <v/>
      </c>
    </row>
    <row r="562" spans="1:6">
      <c r="A562" t="str" cm="1">
        <f t="array" ref="A562">IF($F562="","",INDEX(CUT_LIST!$A$6:$A$1000,$F562))</f>
        <v/>
      </c>
      <c r="B562" t="str" cm="1">
        <f t="array" ref="B562">IF($F562="","",INDEX(CUT_LIST!$B$6:$B$1000,$F562))</f>
        <v/>
      </c>
      <c r="C562" t="str" cm="1">
        <f t="array" ref="C562">IF($F562="","",INDEX(CUT_LIST!$C$6:$C$1000,$F562))</f>
        <v/>
      </c>
      <c r="D562" t="str" cm="1">
        <f t="array" ref="D562">IF($F562="","",
  IF(
    TRIM(UPPER(INDEX(CUT_LIST!$F$6:$F$1000,$F562)))="NO",
    N(INDEX(CUT_LIST!$D$6:$D$1000,$F562)),
    N(INDEX(CUT_LIST!$D$6:$D$1000,$F562))-
    MIN(
      N(INDEX(CUT_LIST!$D$6:$D$1000,$F562)),
      N(INDEX(CUT_LIST!$G$6:$G$1000,$F562))
    )
  )
)</f>
        <v/>
      </c>
      <c r="F562" t="str" cm="1">
        <f t="array" ref="F56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ROWS($F$7:F562)
  ),
"")</f>
        <v/>
      </c>
    </row>
    <row r="563" spans="1:6">
      <c r="A563" t="str" cm="1">
        <f t="array" ref="A563">IF($F563="","",INDEX(CUT_LIST!$A$6:$A$1000,$F563))</f>
        <v/>
      </c>
      <c r="B563" t="str" cm="1">
        <f t="array" ref="B563">IF($F563="","",INDEX(CUT_LIST!$B$6:$B$1000,$F563))</f>
        <v/>
      </c>
      <c r="C563" t="str" cm="1">
        <f t="array" ref="C563">IF($F563="","",INDEX(CUT_LIST!$C$6:$C$1000,$F563))</f>
        <v/>
      </c>
      <c r="D563" t="str" cm="1">
        <f t="array" ref="D563">IF($F563="","",
  IF(
    TRIM(UPPER(INDEX(CUT_LIST!$F$6:$F$1000,$F563)))="NO",
    N(INDEX(CUT_LIST!$D$6:$D$1000,$F563)),
    N(INDEX(CUT_LIST!$D$6:$D$1000,$F563))-
    MIN(
      N(INDEX(CUT_LIST!$D$6:$D$1000,$F563)),
      N(INDEX(CUT_LIST!$G$6:$G$1000,$F563))
    )
  )
)</f>
        <v/>
      </c>
      <c r="F563" t="str" cm="1">
        <f t="array" ref="F56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ROWS($F$7:F563)
  ),
"")</f>
        <v/>
      </c>
    </row>
    <row r="564" spans="1:6">
      <c r="A564" t="str" cm="1">
        <f t="array" ref="A564">IF($F564="","",INDEX(CUT_LIST!$A$6:$A$1000,$F564))</f>
        <v/>
      </c>
      <c r="B564" t="str" cm="1">
        <f t="array" ref="B564">IF($F564="","",INDEX(CUT_LIST!$B$6:$B$1000,$F564))</f>
        <v/>
      </c>
      <c r="C564" t="str" cm="1">
        <f t="array" ref="C564">IF($F564="","",INDEX(CUT_LIST!$C$6:$C$1000,$F564))</f>
        <v/>
      </c>
      <c r="D564" t="str" cm="1">
        <f t="array" ref="D564">IF($F564="","",
  IF(
    TRIM(UPPER(INDEX(CUT_LIST!$F$6:$F$1000,$F564)))="NO",
    N(INDEX(CUT_LIST!$D$6:$D$1000,$F564)),
    N(INDEX(CUT_LIST!$D$6:$D$1000,$F564))-
    MIN(
      N(INDEX(CUT_LIST!$D$6:$D$1000,$F564)),
      N(INDEX(CUT_LIST!$G$6:$G$1000,$F564))
    )
  )
)</f>
        <v/>
      </c>
      <c r="F564" t="str" cm="1">
        <f t="array" ref="F56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ROWS($F$7:F564)
  ),
"")</f>
        <v/>
      </c>
    </row>
    <row r="565" spans="1:6">
      <c r="A565" t="str" cm="1">
        <f t="array" ref="A565">IF($F565="","",INDEX(CUT_LIST!$A$6:$A$1000,$F565))</f>
        <v/>
      </c>
      <c r="B565" t="str" cm="1">
        <f t="array" ref="B565">IF($F565="","",INDEX(CUT_LIST!$B$6:$B$1000,$F565))</f>
        <v/>
      </c>
      <c r="C565" t="str" cm="1">
        <f t="array" ref="C565">IF($F565="","",INDEX(CUT_LIST!$C$6:$C$1000,$F565))</f>
        <v/>
      </c>
      <c r="D565" t="str" cm="1">
        <f t="array" ref="D565">IF($F565="","",
  IF(
    TRIM(UPPER(INDEX(CUT_LIST!$F$6:$F$1000,$F565)))="NO",
    N(INDEX(CUT_LIST!$D$6:$D$1000,$F565)),
    N(INDEX(CUT_LIST!$D$6:$D$1000,$F565))-
    MIN(
      N(INDEX(CUT_LIST!$D$6:$D$1000,$F565)),
      N(INDEX(CUT_LIST!$G$6:$G$1000,$F565))
    )
  )
)</f>
        <v/>
      </c>
      <c r="F565" t="str" cm="1">
        <f t="array" ref="F56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ROWS($F$7:F565)
  ),
"")</f>
        <v/>
      </c>
    </row>
    <row r="566" spans="1:6">
      <c r="A566" t="str" cm="1">
        <f t="array" ref="A566">IF($F566="","",INDEX(CUT_LIST!$A$6:$A$1000,$F566))</f>
        <v/>
      </c>
      <c r="B566" t="str" cm="1">
        <f t="array" ref="B566">IF($F566="","",INDEX(CUT_LIST!$B$6:$B$1000,$F566))</f>
        <v/>
      </c>
      <c r="C566" t="str" cm="1">
        <f t="array" ref="C566">IF($F566="","",INDEX(CUT_LIST!$C$6:$C$1000,$F566))</f>
        <v/>
      </c>
      <c r="D566" t="str" cm="1">
        <f t="array" ref="D566">IF($F566="","",
  IF(
    TRIM(UPPER(INDEX(CUT_LIST!$F$6:$F$1000,$F566)))="NO",
    N(INDEX(CUT_LIST!$D$6:$D$1000,$F566)),
    N(INDEX(CUT_LIST!$D$6:$D$1000,$F566))-
    MIN(
      N(INDEX(CUT_LIST!$D$6:$D$1000,$F566)),
      N(INDEX(CUT_LIST!$G$6:$G$1000,$F566))
    )
  )
)</f>
        <v/>
      </c>
      <c r="F566" t="str" cm="1">
        <f t="array" ref="F56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ROWS($F$7:F566)
  ),
"")</f>
        <v/>
      </c>
    </row>
    <row r="567" spans="1:6">
      <c r="A567" t="str" cm="1">
        <f t="array" ref="A567">IF($F567="","",INDEX(CUT_LIST!$A$6:$A$1000,$F567))</f>
        <v/>
      </c>
      <c r="B567" t="str" cm="1">
        <f t="array" ref="B567">IF($F567="","",INDEX(CUT_LIST!$B$6:$B$1000,$F567))</f>
        <v/>
      </c>
      <c r="C567" t="str" cm="1">
        <f t="array" ref="C567">IF($F567="","",INDEX(CUT_LIST!$C$6:$C$1000,$F567))</f>
        <v/>
      </c>
      <c r="D567" t="str" cm="1">
        <f t="array" ref="D567">IF($F567="","",
  IF(
    TRIM(UPPER(INDEX(CUT_LIST!$F$6:$F$1000,$F567)))="NO",
    N(INDEX(CUT_LIST!$D$6:$D$1000,$F567)),
    N(INDEX(CUT_LIST!$D$6:$D$1000,$F567))-
    MIN(
      N(INDEX(CUT_LIST!$D$6:$D$1000,$F567)),
      N(INDEX(CUT_LIST!$G$6:$G$1000,$F567))
    )
  )
)</f>
        <v/>
      </c>
      <c r="F567" t="str" cm="1">
        <f t="array" ref="F56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ROWS($F$7:F567)
  ),
"")</f>
        <v/>
      </c>
    </row>
    <row r="568" spans="1:6">
      <c r="A568" t="str" cm="1">
        <f t="array" ref="A568">IF($F568="","",INDEX(CUT_LIST!$A$6:$A$1000,$F568))</f>
        <v/>
      </c>
      <c r="B568" t="str" cm="1">
        <f t="array" ref="B568">IF($F568="","",INDEX(CUT_LIST!$B$6:$B$1000,$F568))</f>
        <v/>
      </c>
      <c r="C568" t="str" cm="1">
        <f t="array" ref="C568">IF($F568="","",INDEX(CUT_LIST!$C$6:$C$1000,$F568))</f>
        <v/>
      </c>
      <c r="D568" t="str" cm="1">
        <f t="array" ref="D568">IF($F568="","",
  IF(
    TRIM(UPPER(INDEX(CUT_LIST!$F$6:$F$1000,$F568)))="NO",
    N(INDEX(CUT_LIST!$D$6:$D$1000,$F568)),
    N(INDEX(CUT_LIST!$D$6:$D$1000,$F568))-
    MIN(
      N(INDEX(CUT_LIST!$D$6:$D$1000,$F568)),
      N(INDEX(CUT_LIST!$G$6:$G$1000,$F568))
    )
  )
)</f>
        <v/>
      </c>
      <c r="F568" t="str" cm="1">
        <f t="array" ref="F56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ROWS($F$7:F568)
  ),
"")</f>
        <v/>
      </c>
    </row>
    <row r="569" spans="1:6">
      <c r="A569" t="str" cm="1">
        <f t="array" ref="A569">IF($F569="","",INDEX(CUT_LIST!$A$6:$A$1000,$F569))</f>
        <v/>
      </c>
      <c r="B569" t="str" cm="1">
        <f t="array" ref="B569">IF($F569="","",INDEX(CUT_LIST!$B$6:$B$1000,$F569))</f>
        <v/>
      </c>
      <c r="C569" t="str" cm="1">
        <f t="array" ref="C569">IF($F569="","",INDEX(CUT_LIST!$C$6:$C$1000,$F569))</f>
        <v/>
      </c>
      <c r="D569" t="str" cm="1">
        <f t="array" ref="D569">IF($F569="","",
  IF(
    TRIM(UPPER(INDEX(CUT_LIST!$F$6:$F$1000,$F569)))="NO",
    N(INDEX(CUT_LIST!$D$6:$D$1000,$F569)),
    N(INDEX(CUT_LIST!$D$6:$D$1000,$F569))-
    MIN(
      N(INDEX(CUT_LIST!$D$6:$D$1000,$F569)),
      N(INDEX(CUT_LIST!$G$6:$G$1000,$F569))
    )
  )
)</f>
        <v/>
      </c>
      <c r="F569" t="str" cm="1">
        <f t="array" ref="F56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ROWS($F$7:F569)
  ),
"")</f>
        <v/>
      </c>
    </row>
    <row r="570" spans="1:6">
      <c r="A570" t="str" cm="1">
        <f t="array" ref="A570">IF($F570="","",INDEX(CUT_LIST!$A$6:$A$1000,$F570))</f>
        <v/>
      </c>
      <c r="B570" t="str" cm="1">
        <f t="array" ref="B570">IF($F570="","",INDEX(CUT_LIST!$B$6:$B$1000,$F570))</f>
        <v/>
      </c>
      <c r="C570" t="str" cm="1">
        <f t="array" ref="C570">IF($F570="","",INDEX(CUT_LIST!$C$6:$C$1000,$F570))</f>
        <v/>
      </c>
      <c r="D570" t="str" cm="1">
        <f t="array" ref="D570">IF($F570="","",
  IF(
    TRIM(UPPER(INDEX(CUT_LIST!$F$6:$F$1000,$F570)))="NO",
    N(INDEX(CUT_LIST!$D$6:$D$1000,$F570)),
    N(INDEX(CUT_LIST!$D$6:$D$1000,$F570))-
    MIN(
      N(INDEX(CUT_LIST!$D$6:$D$1000,$F570)),
      N(INDEX(CUT_LIST!$G$6:$G$1000,$F570))
    )
  )
)</f>
        <v/>
      </c>
      <c r="F570" t="str" cm="1">
        <f t="array" ref="F57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ROWS($F$7:F570)
  ),
"")</f>
        <v/>
      </c>
    </row>
    <row r="571" spans="1:6">
      <c r="A571" t="str" cm="1">
        <f t="array" ref="A571">IF($F571="","",INDEX(CUT_LIST!$A$6:$A$1000,$F571))</f>
        <v/>
      </c>
      <c r="B571" t="str" cm="1">
        <f t="array" ref="B571">IF($F571="","",INDEX(CUT_LIST!$B$6:$B$1000,$F571))</f>
        <v/>
      </c>
      <c r="C571" t="str" cm="1">
        <f t="array" ref="C571">IF($F571="","",INDEX(CUT_LIST!$C$6:$C$1000,$F571))</f>
        <v/>
      </c>
      <c r="D571" t="str" cm="1">
        <f t="array" ref="D571">IF($F571="","",
  IF(
    TRIM(UPPER(INDEX(CUT_LIST!$F$6:$F$1000,$F571)))="NO",
    N(INDEX(CUT_LIST!$D$6:$D$1000,$F571)),
    N(INDEX(CUT_LIST!$D$6:$D$1000,$F571))-
    MIN(
      N(INDEX(CUT_LIST!$D$6:$D$1000,$F571)),
      N(INDEX(CUT_LIST!$G$6:$G$1000,$F571))
    )
  )
)</f>
        <v/>
      </c>
      <c r="F571" t="str" cm="1">
        <f t="array" ref="F57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ROWS($F$7:F571)
  ),
"")</f>
        <v/>
      </c>
    </row>
    <row r="572" spans="1:6">
      <c r="A572" t="str" cm="1">
        <f t="array" ref="A572">IF($F572="","",INDEX(CUT_LIST!$A$6:$A$1000,$F572))</f>
        <v/>
      </c>
      <c r="B572" t="str" cm="1">
        <f t="array" ref="B572">IF($F572="","",INDEX(CUT_LIST!$B$6:$B$1000,$F572))</f>
        <v/>
      </c>
      <c r="C572" t="str" cm="1">
        <f t="array" ref="C572">IF($F572="","",INDEX(CUT_LIST!$C$6:$C$1000,$F572))</f>
        <v/>
      </c>
      <c r="D572" t="str" cm="1">
        <f t="array" ref="D572">IF($F572="","",
  IF(
    TRIM(UPPER(INDEX(CUT_LIST!$F$6:$F$1000,$F572)))="NO",
    N(INDEX(CUT_LIST!$D$6:$D$1000,$F572)),
    N(INDEX(CUT_LIST!$D$6:$D$1000,$F572))-
    MIN(
      N(INDEX(CUT_LIST!$D$6:$D$1000,$F572)),
      N(INDEX(CUT_LIST!$G$6:$G$1000,$F572))
    )
  )
)</f>
        <v/>
      </c>
      <c r="F572" t="str" cm="1">
        <f t="array" ref="F57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ROWS($F$7:F572)
  ),
"")</f>
        <v/>
      </c>
    </row>
    <row r="573" spans="1:6">
      <c r="A573" t="str" cm="1">
        <f t="array" ref="A573">IF($F573="","",INDEX(CUT_LIST!$A$6:$A$1000,$F573))</f>
        <v/>
      </c>
      <c r="B573" t="str" cm="1">
        <f t="array" ref="B573">IF($F573="","",INDEX(CUT_LIST!$B$6:$B$1000,$F573))</f>
        <v/>
      </c>
      <c r="C573" t="str" cm="1">
        <f t="array" ref="C573">IF($F573="","",INDEX(CUT_LIST!$C$6:$C$1000,$F573))</f>
        <v/>
      </c>
      <c r="D573" t="str" cm="1">
        <f t="array" ref="D573">IF($F573="","",
  IF(
    TRIM(UPPER(INDEX(CUT_LIST!$F$6:$F$1000,$F573)))="NO",
    N(INDEX(CUT_LIST!$D$6:$D$1000,$F573)),
    N(INDEX(CUT_LIST!$D$6:$D$1000,$F573))-
    MIN(
      N(INDEX(CUT_LIST!$D$6:$D$1000,$F573)),
      N(INDEX(CUT_LIST!$G$6:$G$1000,$F573))
    )
  )
)</f>
        <v/>
      </c>
      <c r="F573" t="str" cm="1">
        <f t="array" ref="F57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ROWS($F$7:F573)
  ),
"")</f>
        <v/>
      </c>
    </row>
    <row r="574" spans="1:6">
      <c r="A574" t="str" cm="1">
        <f t="array" ref="A574">IF($F574="","",INDEX(CUT_LIST!$A$6:$A$1000,$F574))</f>
        <v/>
      </c>
      <c r="B574" t="str" cm="1">
        <f t="array" ref="B574">IF($F574="","",INDEX(CUT_LIST!$B$6:$B$1000,$F574))</f>
        <v/>
      </c>
      <c r="C574" t="str" cm="1">
        <f t="array" ref="C574">IF($F574="","",INDEX(CUT_LIST!$C$6:$C$1000,$F574))</f>
        <v/>
      </c>
      <c r="D574" t="str" cm="1">
        <f t="array" ref="D574">IF($F574="","",
  IF(
    TRIM(UPPER(INDEX(CUT_LIST!$F$6:$F$1000,$F574)))="NO",
    N(INDEX(CUT_LIST!$D$6:$D$1000,$F574)),
    N(INDEX(CUT_LIST!$D$6:$D$1000,$F574))-
    MIN(
      N(INDEX(CUT_LIST!$D$6:$D$1000,$F574)),
      N(INDEX(CUT_LIST!$G$6:$G$1000,$F574))
    )
  )
)</f>
        <v/>
      </c>
      <c r="F574" t="str" cm="1">
        <f t="array" ref="F57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ROWS($F$7:F574)
  ),
"")</f>
        <v/>
      </c>
    </row>
    <row r="575" spans="1:6">
      <c r="A575" t="str" cm="1">
        <f t="array" ref="A575">IF($F575="","",INDEX(CUT_LIST!$A$6:$A$1000,$F575))</f>
        <v/>
      </c>
      <c r="B575" t="str" cm="1">
        <f t="array" ref="B575">IF($F575="","",INDEX(CUT_LIST!$B$6:$B$1000,$F575))</f>
        <v/>
      </c>
      <c r="C575" t="str" cm="1">
        <f t="array" ref="C575">IF($F575="","",INDEX(CUT_LIST!$C$6:$C$1000,$F575))</f>
        <v/>
      </c>
      <c r="D575" t="str" cm="1">
        <f t="array" ref="D575">IF($F575="","",
  IF(
    TRIM(UPPER(INDEX(CUT_LIST!$F$6:$F$1000,$F575)))="NO",
    N(INDEX(CUT_LIST!$D$6:$D$1000,$F575)),
    N(INDEX(CUT_LIST!$D$6:$D$1000,$F575))-
    MIN(
      N(INDEX(CUT_LIST!$D$6:$D$1000,$F575)),
      N(INDEX(CUT_LIST!$G$6:$G$1000,$F575))
    )
  )
)</f>
        <v/>
      </c>
      <c r="F575" t="str" cm="1">
        <f t="array" ref="F57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ROWS($F$7:F575)
  ),
"")</f>
        <v/>
      </c>
    </row>
    <row r="576" spans="1:6">
      <c r="A576" t="str" cm="1">
        <f t="array" ref="A576">IF($F576="","",INDEX(CUT_LIST!$A$6:$A$1000,$F576))</f>
        <v/>
      </c>
      <c r="B576" t="str" cm="1">
        <f t="array" ref="B576">IF($F576="","",INDEX(CUT_LIST!$B$6:$B$1000,$F576))</f>
        <v/>
      </c>
      <c r="C576" t="str" cm="1">
        <f t="array" ref="C576">IF($F576="","",INDEX(CUT_LIST!$C$6:$C$1000,$F576))</f>
        <v/>
      </c>
      <c r="D576" t="str" cm="1">
        <f t="array" ref="D576">IF($F576="","",
  IF(
    TRIM(UPPER(INDEX(CUT_LIST!$F$6:$F$1000,$F576)))="NO",
    N(INDEX(CUT_LIST!$D$6:$D$1000,$F576)),
    N(INDEX(CUT_LIST!$D$6:$D$1000,$F576))-
    MIN(
      N(INDEX(CUT_LIST!$D$6:$D$1000,$F576)),
      N(INDEX(CUT_LIST!$G$6:$G$1000,$F576))
    )
  )
)</f>
        <v/>
      </c>
      <c r="F576" t="str" cm="1">
        <f t="array" ref="F57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ROWS($F$7:F576)
  ),
"")</f>
        <v/>
      </c>
    </row>
    <row r="577" spans="1:6">
      <c r="A577" t="str" cm="1">
        <f t="array" ref="A577">IF($F577="","",INDEX(CUT_LIST!$A$6:$A$1000,$F577))</f>
        <v/>
      </c>
      <c r="B577" t="str" cm="1">
        <f t="array" ref="B577">IF($F577="","",INDEX(CUT_LIST!$B$6:$B$1000,$F577))</f>
        <v/>
      </c>
      <c r="C577" t="str" cm="1">
        <f t="array" ref="C577">IF($F577="","",INDEX(CUT_LIST!$C$6:$C$1000,$F577))</f>
        <v/>
      </c>
      <c r="D577" t="str" cm="1">
        <f t="array" ref="D577">IF($F577="","",
  IF(
    TRIM(UPPER(INDEX(CUT_LIST!$F$6:$F$1000,$F577)))="NO",
    N(INDEX(CUT_LIST!$D$6:$D$1000,$F577)),
    N(INDEX(CUT_LIST!$D$6:$D$1000,$F577))-
    MIN(
      N(INDEX(CUT_LIST!$D$6:$D$1000,$F577)),
      N(INDEX(CUT_LIST!$G$6:$G$1000,$F577))
    )
  )
)</f>
        <v/>
      </c>
      <c r="F577" t="str" cm="1">
        <f t="array" ref="F57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ROWS($F$7:F577)
  ),
"")</f>
        <v/>
      </c>
    </row>
    <row r="578" spans="1:6">
      <c r="A578" t="str" cm="1">
        <f t="array" ref="A578">IF($F578="","",INDEX(CUT_LIST!$A$6:$A$1000,$F578))</f>
        <v/>
      </c>
      <c r="B578" t="str" cm="1">
        <f t="array" ref="B578">IF($F578="","",INDEX(CUT_LIST!$B$6:$B$1000,$F578))</f>
        <v/>
      </c>
      <c r="C578" t="str" cm="1">
        <f t="array" ref="C578">IF($F578="","",INDEX(CUT_LIST!$C$6:$C$1000,$F578))</f>
        <v/>
      </c>
      <c r="D578" t="str" cm="1">
        <f t="array" ref="D578">IF($F578="","",
  IF(
    TRIM(UPPER(INDEX(CUT_LIST!$F$6:$F$1000,$F578)))="NO",
    N(INDEX(CUT_LIST!$D$6:$D$1000,$F578)),
    N(INDEX(CUT_LIST!$D$6:$D$1000,$F578))-
    MIN(
      N(INDEX(CUT_LIST!$D$6:$D$1000,$F578)),
      N(INDEX(CUT_LIST!$G$6:$G$1000,$F578))
    )
  )
)</f>
        <v/>
      </c>
      <c r="F578" t="str" cm="1">
        <f t="array" ref="F57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ROWS($F$7:F578)
  ),
"")</f>
        <v/>
      </c>
    </row>
    <row r="579" spans="1:6">
      <c r="A579" t="str" cm="1">
        <f t="array" ref="A579">IF($F579="","",INDEX(CUT_LIST!$A$6:$A$1000,$F579))</f>
        <v/>
      </c>
      <c r="B579" t="str" cm="1">
        <f t="array" ref="B579">IF($F579="","",INDEX(CUT_LIST!$B$6:$B$1000,$F579))</f>
        <v/>
      </c>
      <c r="C579" t="str" cm="1">
        <f t="array" ref="C579">IF($F579="","",INDEX(CUT_LIST!$C$6:$C$1000,$F579))</f>
        <v/>
      </c>
      <c r="D579" t="str" cm="1">
        <f t="array" ref="D579">IF($F579="","",
  IF(
    TRIM(UPPER(INDEX(CUT_LIST!$F$6:$F$1000,$F579)))="NO",
    N(INDEX(CUT_LIST!$D$6:$D$1000,$F579)),
    N(INDEX(CUT_LIST!$D$6:$D$1000,$F579))-
    MIN(
      N(INDEX(CUT_LIST!$D$6:$D$1000,$F579)),
      N(INDEX(CUT_LIST!$G$6:$G$1000,$F579))
    )
  )
)</f>
        <v/>
      </c>
      <c r="F579" t="str" cm="1">
        <f t="array" ref="F57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ROWS($F$7:F579)
  ),
"")</f>
        <v/>
      </c>
    </row>
    <row r="580" spans="1:6">
      <c r="A580" t="str" cm="1">
        <f t="array" ref="A580">IF($F580="","",INDEX(CUT_LIST!$A$6:$A$1000,$F580))</f>
        <v/>
      </c>
      <c r="B580" t="str" cm="1">
        <f t="array" ref="B580">IF($F580="","",INDEX(CUT_LIST!$B$6:$B$1000,$F580))</f>
        <v/>
      </c>
      <c r="C580" t="str" cm="1">
        <f t="array" ref="C580">IF($F580="","",INDEX(CUT_LIST!$C$6:$C$1000,$F580))</f>
        <v/>
      </c>
      <c r="D580" t="str" cm="1">
        <f t="array" ref="D580">IF($F580="","",
  IF(
    TRIM(UPPER(INDEX(CUT_LIST!$F$6:$F$1000,$F580)))="NO",
    N(INDEX(CUT_LIST!$D$6:$D$1000,$F580)),
    N(INDEX(CUT_LIST!$D$6:$D$1000,$F580))-
    MIN(
      N(INDEX(CUT_LIST!$D$6:$D$1000,$F580)),
      N(INDEX(CUT_LIST!$G$6:$G$1000,$F580))
    )
  )
)</f>
        <v/>
      </c>
      <c r="F580" t="str" cm="1">
        <f t="array" ref="F58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ROWS($F$7:F580)
  ),
"")</f>
        <v/>
      </c>
    </row>
    <row r="581" spans="1:6">
      <c r="A581" t="str" cm="1">
        <f t="array" ref="A581">IF($F581="","",INDEX(CUT_LIST!$A$6:$A$1000,$F581))</f>
        <v/>
      </c>
      <c r="B581" t="str" cm="1">
        <f t="array" ref="B581">IF($F581="","",INDEX(CUT_LIST!$B$6:$B$1000,$F581))</f>
        <v/>
      </c>
      <c r="C581" t="str" cm="1">
        <f t="array" ref="C581">IF($F581="","",INDEX(CUT_LIST!$C$6:$C$1000,$F581))</f>
        <v/>
      </c>
      <c r="D581" t="str" cm="1">
        <f t="array" ref="D581">IF($F581="","",
  IF(
    TRIM(UPPER(INDEX(CUT_LIST!$F$6:$F$1000,$F581)))="NO",
    N(INDEX(CUT_LIST!$D$6:$D$1000,$F581)),
    N(INDEX(CUT_LIST!$D$6:$D$1000,$F581))-
    MIN(
      N(INDEX(CUT_LIST!$D$6:$D$1000,$F581)),
      N(INDEX(CUT_LIST!$G$6:$G$1000,$F581))
    )
  )
)</f>
        <v/>
      </c>
      <c r="F581" t="str" cm="1">
        <f t="array" ref="F58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ROWS($F$7:F581)
  ),
"")</f>
        <v/>
      </c>
    </row>
    <row r="582" spans="1:6">
      <c r="A582" t="str" cm="1">
        <f t="array" ref="A582">IF($F582="","",INDEX(CUT_LIST!$A$6:$A$1000,$F582))</f>
        <v/>
      </c>
      <c r="B582" t="str" cm="1">
        <f t="array" ref="B582">IF($F582="","",INDEX(CUT_LIST!$B$6:$B$1000,$F582))</f>
        <v/>
      </c>
      <c r="C582" t="str" cm="1">
        <f t="array" ref="C582">IF($F582="","",INDEX(CUT_LIST!$C$6:$C$1000,$F582))</f>
        <v/>
      </c>
      <c r="D582" t="str" cm="1">
        <f t="array" ref="D582">IF($F582="","",
  IF(
    TRIM(UPPER(INDEX(CUT_LIST!$F$6:$F$1000,$F582)))="NO",
    N(INDEX(CUT_LIST!$D$6:$D$1000,$F582)),
    N(INDEX(CUT_LIST!$D$6:$D$1000,$F582))-
    MIN(
      N(INDEX(CUT_LIST!$D$6:$D$1000,$F582)),
      N(INDEX(CUT_LIST!$G$6:$G$1000,$F582))
    )
  )
)</f>
        <v/>
      </c>
      <c r="F582" t="str" cm="1">
        <f t="array" ref="F58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ROWS($F$7:F582)
  ),
"")</f>
        <v/>
      </c>
    </row>
    <row r="583" spans="1:6">
      <c r="A583" t="str" cm="1">
        <f t="array" ref="A583">IF($F583="","",INDEX(CUT_LIST!$A$6:$A$1000,$F583))</f>
        <v/>
      </c>
      <c r="B583" t="str" cm="1">
        <f t="array" ref="B583">IF($F583="","",INDEX(CUT_LIST!$B$6:$B$1000,$F583))</f>
        <v/>
      </c>
      <c r="C583" t="str" cm="1">
        <f t="array" ref="C583">IF($F583="","",INDEX(CUT_LIST!$C$6:$C$1000,$F583))</f>
        <v/>
      </c>
      <c r="D583" t="str" cm="1">
        <f t="array" ref="D583">IF($F583="","",
  IF(
    TRIM(UPPER(INDEX(CUT_LIST!$F$6:$F$1000,$F583)))="NO",
    N(INDEX(CUT_LIST!$D$6:$D$1000,$F583)),
    N(INDEX(CUT_LIST!$D$6:$D$1000,$F583))-
    MIN(
      N(INDEX(CUT_LIST!$D$6:$D$1000,$F583)),
      N(INDEX(CUT_LIST!$G$6:$G$1000,$F583))
    )
  )
)</f>
        <v/>
      </c>
      <c r="F583" t="str" cm="1">
        <f t="array" ref="F58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ROWS($F$7:F583)
  ),
"")</f>
        <v/>
      </c>
    </row>
    <row r="584" spans="1:6">
      <c r="A584" t="str" cm="1">
        <f t="array" ref="A584">IF($F584="","",INDEX(CUT_LIST!$A$6:$A$1000,$F584))</f>
        <v/>
      </c>
      <c r="B584" t="str" cm="1">
        <f t="array" ref="B584">IF($F584="","",INDEX(CUT_LIST!$B$6:$B$1000,$F584))</f>
        <v/>
      </c>
      <c r="C584" t="str" cm="1">
        <f t="array" ref="C584">IF($F584="","",INDEX(CUT_LIST!$C$6:$C$1000,$F584))</f>
        <v/>
      </c>
      <c r="D584" t="str" cm="1">
        <f t="array" ref="D584">IF($F584="","",
  IF(
    TRIM(UPPER(INDEX(CUT_LIST!$F$6:$F$1000,$F584)))="NO",
    N(INDEX(CUT_LIST!$D$6:$D$1000,$F584)),
    N(INDEX(CUT_LIST!$D$6:$D$1000,$F584))-
    MIN(
      N(INDEX(CUT_LIST!$D$6:$D$1000,$F584)),
      N(INDEX(CUT_LIST!$G$6:$G$1000,$F584))
    )
  )
)</f>
        <v/>
      </c>
      <c r="F584" t="str" cm="1">
        <f t="array" ref="F58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ROWS($F$7:F584)
  ),
"")</f>
        <v/>
      </c>
    </row>
    <row r="585" spans="1:6">
      <c r="A585" t="str" cm="1">
        <f t="array" ref="A585">IF($F585="","",INDEX(CUT_LIST!$A$6:$A$1000,$F585))</f>
        <v/>
      </c>
      <c r="B585" t="str" cm="1">
        <f t="array" ref="B585">IF($F585="","",INDEX(CUT_LIST!$B$6:$B$1000,$F585))</f>
        <v/>
      </c>
      <c r="C585" t="str" cm="1">
        <f t="array" ref="C585">IF($F585="","",INDEX(CUT_LIST!$C$6:$C$1000,$F585))</f>
        <v/>
      </c>
      <c r="D585" t="str" cm="1">
        <f t="array" ref="D585">IF($F585="","",
  IF(
    TRIM(UPPER(INDEX(CUT_LIST!$F$6:$F$1000,$F585)))="NO",
    N(INDEX(CUT_LIST!$D$6:$D$1000,$F585)),
    N(INDEX(CUT_LIST!$D$6:$D$1000,$F585))-
    MIN(
      N(INDEX(CUT_LIST!$D$6:$D$1000,$F585)),
      N(INDEX(CUT_LIST!$G$6:$G$1000,$F585))
    )
  )
)</f>
        <v/>
      </c>
      <c r="F585" t="str" cm="1">
        <f t="array" ref="F58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ROWS($F$7:F585)
  ),
"")</f>
        <v/>
      </c>
    </row>
    <row r="586" spans="1:6">
      <c r="A586" t="str" cm="1">
        <f t="array" ref="A586">IF($F586="","",INDEX(CUT_LIST!$A$6:$A$1000,$F586))</f>
        <v/>
      </c>
      <c r="B586" t="str" cm="1">
        <f t="array" ref="B586">IF($F586="","",INDEX(CUT_LIST!$B$6:$B$1000,$F586))</f>
        <v/>
      </c>
      <c r="C586" t="str" cm="1">
        <f t="array" ref="C586">IF($F586="","",INDEX(CUT_LIST!$C$6:$C$1000,$F586))</f>
        <v/>
      </c>
      <c r="D586" t="str" cm="1">
        <f t="array" ref="D586">IF($F586="","",
  IF(
    TRIM(UPPER(INDEX(CUT_LIST!$F$6:$F$1000,$F586)))="NO",
    N(INDEX(CUT_LIST!$D$6:$D$1000,$F586)),
    N(INDEX(CUT_LIST!$D$6:$D$1000,$F586))-
    MIN(
      N(INDEX(CUT_LIST!$D$6:$D$1000,$F586)),
      N(INDEX(CUT_LIST!$G$6:$G$1000,$F586))
    )
  )
)</f>
        <v/>
      </c>
      <c r="F586" t="str" cm="1">
        <f t="array" ref="F58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ROWS($F$7:F586)
  ),
"")</f>
        <v/>
      </c>
    </row>
    <row r="587" spans="1:6">
      <c r="A587" t="str" cm="1">
        <f t="array" ref="A587">IF($F587="","",INDEX(CUT_LIST!$A$6:$A$1000,$F587))</f>
        <v/>
      </c>
      <c r="B587" t="str" cm="1">
        <f t="array" ref="B587">IF($F587="","",INDEX(CUT_LIST!$B$6:$B$1000,$F587))</f>
        <v/>
      </c>
      <c r="C587" t="str" cm="1">
        <f t="array" ref="C587">IF($F587="","",INDEX(CUT_LIST!$C$6:$C$1000,$F587))</f>
        <v/>
      </c>
      <c r="D587" t="str" cm="1">
        <f t="array" ref="D587">IF($F587="","",
  IF(
    TRIM(UPPER(INDEX(CUT_LIST!$F$6:$F$1000,$F587)))="NO",
    N(INDEX(CUT_LIST!$D$6:$D$1000,$F587)),
    N(INDEX(CUT_LIST!$D$6:$D$1000,$F587))-
    MIN(
      N(INDEX(CUT_LIST!$D$6:$D$1000,$F587)),
      N(INDEX(CUT_LIST!$G$6:$G$1000,$F587))
    )
  )
)</f>
        <v/>
      </c>
      <c r="F587" t="str" cm="1">
        <f t="array" ref="F58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ROWS($F$7:F587)
  ),
"")</f>
        <v/>
      </c>
    </row>
    <row r="588" spans="1:6">
      <c r="A588" t="str" cm="1">
        <f t="array" ref="A588">IF($F588="","",INDEX(CUT_LIST!$A$6:$A$1000,$F588))</f>
        <v/>
      </c>
      <c r="B588" t="str" cm="1">
        <f t="array" ref="B588">IF($F588="","",INDEX(CUT_LIST!$B$6:$B$1000,$F588))</f>
        <v/>
      </c>
      <c r="C588" t="str" cm="1">
        <f t="array" ref="C588">IF($F588="","",INDEX(CUT_LIST!$C$6:$C$1000,$F588))</f>
        <v/>
      </c>
      <c r="D588" t="str" cm="1">
        <f t="array" ref="D588">IF($F588="","",
  IF(
    TRIM(UPPER(INDEX(CUT_LIST!$F$6:$F$1000,$F588)))="NO",
    N(INDEX(CUT_LIST!$D$6:$D$1000,$F588)),
    N(INDEX(CUT_LIST!$D$6:$D$1000,$F588))-
    MIN(
      N(INDEX(CUT_LIST!$D$6:$D$1000,$F588)),
      N(INDEX(CUT_LIST!$G$6:$G$1000,$F588))
    )
  )
)</f>
        <v/>
      </c>
      <c r="F588" t="str" cm="1">
        <f t="array" ref="F58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ROWS($F$7:F588)
  ),
"")</f>
        <v/>
      </c>
    </row>
    <row r="589" spans="1:6">
      <c r="A589" t="str" cm="1">
        <f t="array" ref="A589">IF($F589="","",INDEX(CUT_LIST!$A$6:$A$1000,$F589))</f>
        <v/>
      </c>
      <c r="B589" t="str" cm="1">
        <f t="array" ref="B589">IF($F589="","",INDEX(CUT_LIST!$B$6:$B$1000,$F589))</f>
        <v/>
      </c>
      <c r="C589" t="str" cm="1">
        <f t="array" ref="C589">IF($F589="","",INDEX(CUT_LIST!$C$6:$C$1000,$F589))</f>
        <v/>
      </c>
      <c r="D589" t="str" cm="1">
        <f t="array" ref="D589">IF($F589="","",
  IF(
    TRIM(UPPER(INDEX(CUT_LIST!$F$6:$F$1000,$F589)))="NO",
    N(INDEX(CUT_LIST!$D$6:$D$1000,$F589)),
    N(INDEX(CUT_LIST!$D$6:$D$1000,$F589))-
    MIN(
      N(INDEX(CUT_LIST!$D$6:$D$1000,$F589)),
      N(INDEX(CUT_LIST!$G$6:$G$1000,$F589))
    )
  )
)</f>
        <v/>
      </c>
      <c r="F589" t="str" cm="1">
        <f t="array" ref="F58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ROWS($F$7:F589)
  ),
"")</f>
        <v/>
      </c>
    </row>
    <row r="590" spans="1:6">
      <c r="A590" t="str" cm="1">
        <f t="array" ref="A590">IF($F590="","",INDEX(CUT_LIST!$A$6:$A$1000,$F590))</f>
        <v/>
      </c>
      <c r="B590" t="str" cm="1">
        <f t="array" ref="B590">IF($F590="","",INDEX(CUT_LIST!$B$6:$B$1000,$F590))</f>
        <v/>
      </c>
      <c r="C590" t="str" cm="1">
        <f t="array" ref="C590">IF($F590="","",INDEX(CUT_LIST!$C$6:$C$1000,$F590))</f>
        <v/>
      </c>
      <c r="D590" t="str" cm="1">
        <f t="array" ref="D590">IF($F590="","",
  IF(
    TRIM(UPPER(INDEX(CUT_LIST!$F$6:$F$1000,$F590)))="NO",
    N(INDEX(CUT_LIST!$D$6:$D$1000,$F590)),
    N(INDEX(CUT_LIST!$D$6:$D$1000,$F590))-
    MIN(
      N(INDEX(CUT_LIST!$D$6:$D$1000,$F590)),
      N(INDEX(CUT_LIST!$G$6:$G$1000,$F590))
    )
  )
)</f>
        <v/>
      </c>
      <c r="F590" t="str" cm="1">
        <f t="array" ref="F59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ROWS($F$7:F590)
  ),
"")</f>
        <v/>
      </c>
    </row>
    <row r="591" spans="1:6">
      <c r="A591" t="str" cm="1">
        <f t="array" ref="A591">IF($F591="","",INDEX(CUT_LIST!$A$6:$A$1000,$F591))</f>
        <v/>
      </c>
      <c r="B591" t="str" cm="1">
        <f t="array" ref="B591">IF($F591="","",INDEX(CUT_LIST!$B$6:$B$1000,$F591))</f>
        <v/>
      </c>
      <c r="C591" t="str" cm="1">
        <f t="array" ref="C591">IF($F591="","",INDEX(CUT_LIST!$C$6:$C$1000,$F591))</f>
        <v/>
      </c>
      <c r="D591" t="str" cm="1">
        <f t="array" ref="D591">IF($F591="","",
  IF(
    TRIM(UPPER(INDEX(CUT_LIST!$F$6:$F$1000,$F591)))="NO",
    N(INDEX(CUT_LIST!$D$6:$D$1000,$F591)),
    N(INDEX(CUT_LIST!$D$6:$D$1000,$F591))-
    MIN(
      N(INDEX(CUT_LIST!$D$6:$D$1000,$F591)),
      N(INDEX(CUT_LIST!$G$6:$G$1000,$F591))
    )
  )
)</f>
        <v/>
      </c>
      <c r="F591" t="str" cm="1">
        <f t="array" ref="F59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ROWS($F$7:F591)
  ),
"")</f>
        <v/>
      </c>
    </row>
    <row r="592" spans="1:6">
      <c r="A592" t="str" cm="1">
        <f t="array" ref="A592">IF($F592="","",INDEX(CUT_LIST!$A$6:$A$1000,$F592))</f>
        <v/>
      </c>
      <c r="B592" t="str" cm="1">
        <f t="array" ref="B592">IF($F592="","",INDEX(CUT_LIST!$B$6:$B$1000,$F592))</f>
        <v/>
      </c>
      <c r="C592" t="str" cm="1">
        <f t="array" ref="C592">IF($F592="","",INDEX(CUT_LIST!$C$6:$C$1000,$F592))</f>
        <v/>
      </c>
      <c r="D592" t="str" cm="1">
        <f t="array" ref="D592">IF($F592="","",
  IF(
    TRIM(UPPER(INDEX(CUT_LIST!$F$6:$F$1000,$F592)))="NO",
    N(INDEX(CUT_LIST!$D$6:$D$1000,$F592)),
    N(INDEX(CUT_LIST!$D$6:$D$1000,$F592))-
    MIN(
      N(INDEX(CUT_LIST!$D$6:$D$1000,$F592)),
      N(INDEX(CUT_LIST!$G$6:$G$1000,$F592))
    )
  )
)</f>
        <v/>
      </c>
      <c r="F592" t="str" cm="1">
        <f t="array" ref="F59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ROWS($F$7:F592)
  ),
"")</f>
        <v/>
      </c>
    </row>
    <row r="593" spans="1:6">
      <c r="A593" t="str" cm="1">
        <f t="array" ref="A593">IF($F593="","",INDEX(CUT_LIST!$A$6:$A$1000,$F593))</f>
        <v/>
      </c>
      <c r="B593" t="str" cm="1">
        <f t="array" ref="B593">IF($F593="","",INDEX(CUT_LIST!$B$6:$B$1000,$F593))</f>
        <v/>
      </c>
      <c r="C593" t="str" cm="1">
        <f t="array" ref="C593">IF($F593="","",INDEX(CUT_LIST!$C$6:$C$1000,$F593))</f>
        <v/>
      </c>
      <c r="D593" t="str" cm="1">
        <f t="array" ref="D593">IF($F593="","",
  IF(
    TRIM(UPPER(INDEX(CUT_LIST!$F$6:$F$1000,$F593)))="NO",
    N(INDEX(CUT_LIST!$D$6:$D$1000,$F593)),
    N(INDEX(CUT_LIST!$D$6:$D$1000,$F593))-
    MIN(
      N(INDEX(CUT_LIST!$D$6:$D$1000,$F593)),
      N(INDEX(CUT_LIST!$G$6:$G$1000,$F593))
    )
  )
)</f>
        <v/>
      </c>
      <c r="F593" t="str" cm="1">
        <f t="array" ref="F59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ROWS($F$7:F593)
  ),
"")</f>
        <v/>
      </c>
    </row>
    <row r="594" spans="1:6">
      <c r="A594" t="str" cm="1">
        <f t="array" ref="A594">IF($F594="","",INDEX(CUT_LIST!$A$6:$A$1000,$F594))</f>
        <v/>
      </c>
      <c r="B594" t="str" cm="1">
        <f t="array" ref="B594">IF($F594="","",INDEX(CUT_LIST!$B$6:$B$1000,$F594))</f>
        <v/>
      </c>
      <c r="C594" t="str" cm="1">
        <f t="array" ref="C594">IF($F594="","",INDEX(CUT_LIST!$C$6:$C$1000,$F594))</f>
        <v/>
      </c>
      <c r="D594" t="str" cm="1">
        <f t="array" ref="D594">IF($F594="","",
  IF(
    TRIM(UPPER(INDEX(CUT_LIST!$F$6:$F$1000,$F594)))="NO",
    N(INDEX(CUT_LIST!$D$6:$D$1000,$F594)),
    N(INDEX(CUT_LIST!$D$6:$D$1000,$F594))-
    MIN(
      N(INDEX(CUT_LIST!$D$6:$D$1000,$F594)),
      N(INDEX(CUT_LIST!$G$6:$G$1000,$F594))
    )
  )
)</f>
        <v/>
      </c>
      <c r="F594" t="str" cm="1">
        <f t="array" ref="F59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ROWS($F$7:F594)
  ),
"")</f>
        <v/>
      </c>
    </row>
    <row r="595" spans="1:6">
      <c r="A595" t="str" cm="1">
        <f t="array" ref="A595">IF($F595="","",INDEX(CUT_LIST!$A$6:$A$1000,$F595))</f>
        <v/>
      </c>
      <c r="B595" t="str" cm="1">
        <f t="array" ref="B595">IF($F595="","",INDEX(CUT_LIST!$B$6:$B$1000,$F595))</f>
        <v/>
      </c>
      <c r="C595" t="str" cm="1">
        <f t="array" ref="C595">IF($F595="","",INDEX(CUT_LIST!$C$6:$C$1000,$F595))</f>
        <v/>
      </c>
      <c r="D595" t="str" cm="1">
        <f t="array" ref="D595">IF($F595="","",
  IF(
    TRIM(UPPER(INDEX(CUT_LIST!$F$6:$F$1000,$F595)))="NO",
    N(INDEX(CUT_LIST!$D$6:$D$1000,$F595)),
    N(INDEX(CUT_LIST!$D$6:$D$1000,$F595))-
    MIN(
      N(INDEX(CUT_LIST!$D$6:$D$1000,$F595)),
      N(INDEX(CUT_LIST!$G$6:$G$1000,$F595))
    )
  )
)</f>
        <v/>
      </c>
      <c r="F595" t="str" cm="1">
        <f t="array" ref="F59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ROWS($F$7:F595)
  ),
"")</f>
        <v/>
      </c>
    </row>
    <row r="596" spans="1:6">
      <c r="A596" t="str" cm="1">
        <f t="array" ref="A596">IF($F596="","",INDEX(CUT_LIST!$A$6:$A$1000,$F596))</f>
        <v/>
      </c>
      <c r="B596" t="str" cm="1">
        <f t="array" ref="B596">IF($F596="","",INDEX(CUT_LIST!$B$6:$B$1000,$F596))</f>
        <v/>
      </c>
      <c r="C596" t="str" cm="1">
        <f t="array" ref="C596">IF($F596="","",INDEX(CUT_LIST!$C$6:$C$1000,$F596))</f>
        <v/>
      </c>
      <c r="D596" t="str" cm="1">
        <f t="array" ref="D596">IF($F596="","",
  IF(
    TRIM(UPPER(INDEX(CUT_LIST!$F$6:$F$1000,$F596)))="NO",
    N(INDEX(CUT_LIST!$D$6:$D$1000,$F596)),
    N(INDEX(CUT_LIST!$D$6:$D$1000,$F596))-
    MIN(
      N(INDEX(CUT_LIST!$D$6:$D$1000,$F596)),
      N(INDEX(CUT_LIST!$G$6:$G$1000,$F596))
    )
  )
)</f>
        <v/>
      </c>
      <c r="F596" t="str" cm="1">
        <f t="array" ref="F59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ROWS($F$7:F596)
  ),
"")</f>
        <v/>
      </c>
    </row>
    <row r="597" spans="1:6">
      <c r="A597" t="str" cm="1">
        <f t="array" ref="A597">IF($F597="","",INDEX(CUT_LIST!$A$6:$A$1000,$F597))</f>
        <v/>
      </c>
      <c r="B597" t="str" cm="1">
        <f t="array" ref="B597">IF($F597="","",INDEX(CUT_LIST!$B$6:$B$1000,$F597))</f>
        <v/>
      </c>
      <c r="C597" t="str" cm="1">
        <f t="array" ref="C597">IF($F597="","",INDEX(CUT_LIST!$C$6:$C$1000,$F597))</f>
        <v/>
      </c>
      <c r="D597" t="str" cm="1">
        <f t="array" ref="D597">IF($F597="","",
  IF(
    TRIM(UPPER(INDEX(CUT_LIST!$F$6:$F$1000,$F597)))="NO",
    N(INDEX(CUT_LIST!$D$6:$D$1000,$F597)),
    N(INDEX(CUT_LIST!$D$6:$D$1000,$F597))-
    MIN(
      N(INDEX(CUT_LIST!$D$6:$D$1000,$F597)),
      N(INDEX(CUT_LIST!$G$6:$G$1000,$F597))
    )
  )
)</f>
        <v/>
      </c>
      <c r="F597" t="str" cm="1">
        <f t="array" ref="F59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ROWS($F$7:F597)
  ),
"")</f>
        <v/>
      </c>
    </row>
    <row r="598" spans="1:6">
      <c r="A598" t="str" cm="1">
        <f t="array" ref="A598">IF($F598="","",INDEX(CUT_LIST!$A$6:$A$1000,$F598))</f>
        <v/>
      </c>
      <c r="B598" t="str" cm="1">
        <f t="array" ref="B598">IF($F598="","",INDEX(CUT_LIST!$B$6:$B$1000,$F598))</f>
        <v/>
      </c>
      <c r="C598" t="str" cm="1">
        <f t="array" ref="C598">IF($F598="","",INDEX(CUT_LIST!$C$6:$C$1000,$F598))</f>
        <v/>
      </c>
      <c r="D598" t="str" cm="1">
        <f t="array" ref="D598">IF($F598="","",
  IF(
    TRIM(UPPER(INDEX(CUT_LIST!$F$6:$F$1000,$F598)))="NO",
    N(INDEX(CUT_LIST!$D$6:$D$1000,$F598)),
    N(INDEX(CUT_LIST!$D$6:$D$1000,$F598))-
    MIN(
      N(INDEX(CUT_LIST!$D$6:$D$1000,$F598)),
      N(INDEX(CUT_LIST!$G$6:$G$1000,$F598))
    )
  )
)</f>
        <v/>
      </c>
      <c r="F598" t="str" cm="1">
        <f t="array" ref="F59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ROWS($F$7:F598)
  ),
"")</f>
        <v/>
      </c>
    </row>
    <row r="599" spans="1:6">
      <c r="A599" t="str" cm="1">
        <f t="array" ref="A599">IF($F599="","",INDEX(CUT_LIST!$A$6:$A$1000,$F599))</f>
        <v/>
      </c>
      <c r="B599" t="str" cm="1">
        <f t="array" ref="B599">IF($F599="","",INDEX(CUT_LIST!$B$6:$B$1000,$F599))</f>
        <v/>
      </c>
      <c r="C599" t="str" cm="1">
        <f t="array" ref="C599">IF($F599="","",INDEX(CUT_LIST!$C$6:$C$1000,$F599))</f>
        <v/>
      </c>
      <c r="D599" t="str" cm="1">
        <f t="array" ref="D599">IF($F599="","",
  IF(
    TRIM(UPPER(INDEX(CUT_LIST!$F$6:$F$1000,$F599)))="NO",
    N(INDEX(CUT_LIST!$D$6:$D$1000,$F599)),
    N(INDEX(CUT_LIST!$D$6:$D$1000,$F599))-
    MIN(
      N(INDEX(CUT_LIST!$D$6:$D$1000,$F599)),
      N(INDEX(CUT_LIST!$G$6:$G$1000,$F599))
    )
  )
)</f>
        <v/>
      </c>
      <c r="F599" t="str" cm="1">
        <f t="array" ref="F59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ROWS($F$7:F599)
  ),
"")</f>
        <v/>
      </c>
    </row>
    <row r="600" spans="1:6">
      <c r="A600" t="str" cm="1">
        <f t="array" ref="A600">IF($F600="","",INDEX(CUT_LIST!$A$6:$A$1000,$F600))</f>
        <v/>
      </c>
      <c r="B600" t="str" cm="1">
        <f t="array" ref="B600">IF($F600="","",INDEX(CUT_LIST!$B$6:$B$1000,$F600))</f>
        <v/>
      </c>
      <c r="C600" t="str" cm="1">
        <f t="array" ref="C600">IF($F600="","",INDEX(CUT_LIST!$C$6:$C$1000,$F600))</f>
        <v/>
      </c>
      <c r="D600" t="str" cm="1">
        <f t="array" ref="D600">IF($F600="","",
  IF(
    TRIM(UPPER(INDEX(CUT_LIST!$F$6:$F$1000,$F600)))="NO",
    N(INDEX(CUT_LIST!$D$6:$D$1000,$F600)),
    N(INDEX(CUT_LIST!$D$6:$D$1000,$F600))-
    MIN(
      N(INDEX(CUT_LIST!$D$6:$D$1000,$F600)),
      N(INDEX(CUT_LIST!$G$6:$G$1000,$F600))
    )
  )
)</f>
        <v/>
      </c>
      <c r="F600" t="str" cm="1">
        <f t="array" ref="F60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ROWS($F$7:F600)
  ),
"")</f>
        <v/>
      </c>
    </row>
    <row r="601" spans="1:6">
      <c r="A601" t="str" cm="1">
        <f t="array" ref="A601">IF($F601="","",INDEX(CUT_LIST!$A$6:$A$1000,$F601))</f>
        <v/>
      </c>
      <c r="B601" t="str" cm="1">
        <f t="array" ref="B601">IF($F601="","",INDEX(CUT_LIST!$B$6:$B$1000,$F601))</f>
        <v/>
      </c>
      <c r="C601" t="str" cm="1">
        <f t="array" ref="C601">IF($F601="","",INDEX(CUT_LIST!$C$6:$C$1000,$F601))</f>
        <v/>
      </c>
      <c r="D601" t="str" cm="1">
        <f t="array" ref="D601">IF($F601="","",
  IF(
    TRIM(UPPER(INDEX(CUT_LIST!$F$6:$F$1000,$F601)))="NO",
    N(INDEX(CUT_LIST!$D$6:$D$1000,$F601)),
    N(INDEX(CUT_LIST!$D$6:$D$1000,$F601))-
    MIN(
      N(INDEX(CUT_LIST!$D$6:$D$1000,$F601)),
      N(INDEX(CUT_LIST!$G$6:$G$1000,$F601))
    )
  )
)</f>
        <v/>
      </c>
      <c r="F601" t="str" cm="1">
        <f t="array" ref="F60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ROWS($F$7:F601)
  ),
"")</f>
        <v/>
      </c>
    </row>
    <row r="602" spans="1:6">
      <c r="A602" t="str" cm="1">
        <f t="array" ref="A602">IF($F602="","",INDEX(CUT_LIST!$A$6:$A$1000,$F602))</f>
        <v/>
      </c>
      <c r="B602" t="str" cm="1">
        <f t="array" ref="B602">IF($F602="","",INDEX(CUT_LIST!$B$6:$B$1000,$F602))</f>
        <v/>
      </c>
      <c r="C602" t="str" cm="1">
        <f t="array" ref="C602">IF($F602="","",INDEX(CUT_LIST!$C$6:$C$1000,$F602))</f>
        <v/>
      </c>
      <c r="D602" t="str" cm="1">
        <f t="array" ref="D602">IF($F602="","",
  IF(
    TRIM(UPPER(INDEX(CUT_LIST!$F$6:$F$1000,$F602)))="NO",
    N(INDEX(CUT_LIST!$D$6:$D$1000,$F602)),
    N(INDEX(CUT_LIST!$D$6:$D$1000,$F602))-
    MIN(
      N(INDEX(CUT_LIST!$D$6:$D$1000,$F602)),
      N(INDEX(CUT_LIST!$G$6:$G$1000,$F602))
    )
  )
)</f>
        <v/>
      </c>
      <c r="F602" t="str" cm="1">
        <f t="array" ref="F60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ROWS($F$7:F602)
  ),
"")</f>
        <v/>
      </c>
    </row>
    <row r="603" spans="1:6">
      <c r="A603" t="str" cm="1">
        <f t="array" ref="A603">IF($F603="","",INDEX(CUT_LIST!$A$6:$A$1000,$F603))</f>
        <v/>
      </c>
      <c r="B603" t="str" cm="1">
        <f t="array" ref="B603">IF($F603="","",INDEX(CUT_LIST!$B$6:$B$1000,$F603))</f>
        <v/>
      </c>
      <c r="C603" t="str" cm="1">
        <f t="array" ref="C603">IF($F603="","",INDEX(CUT_LIST!$C$6:$C$1000,$F603))</f>
        <v/>
      </c>
      <c r="D603" t="str" cm="1">
        <f t="array" ref="D603">IF($F603="","",
  IF(
    TRIM(UPPER(INDEX(CUT_LIST!$F$6:$F$1000,$F603)))="NO",
    N(INDEX(CUT_LIST!$D$6:$D$1000,$F603)),
    N(INDEX(CUT_LIST!$D$6:$D$1000,$F603))-
    MIN(
      N(INDEX(CUT_LIST!$D$6:$D$1000,$F603)),
      N(INDEX(CUT_LIST!$G$6:$G$1000,$F603))
    )
  )
)</f>
        <v/>
      </c>
      <c r="F603" t="str" cm="1">
        <f t="array" ref="F60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ROWS($F$7:F603)
  ),
"")</f>
        <v/>
      </c>
    </row>
    <row r="604" spans="1:6">
      <c r="A604" t="str" cm="1">
        <f t="array" ref="A604">IF($F604="","",INDEX(CUT_LIST!$A$6:$A$1000,$F604))</f>
        <v/>
      </c>
      <c r="B604" t="str" cm="1">
        <f t="array" ref="B604">IF($F604="","",INDEX(CUT_LIST!$B$6:$B$1000,$F604))</f>
        <v/>
      </c>
      <c r="C604" t="str" cm="1">
        <f t="array" ref="C604">IF($F604="","",INDEX(CUT_LIST!$C$6:$C$1000,$F604))</f>
        <v/>
      </c>
      <c r="D604" t="str" cm="1">
        <f t="array" ref="D604">IF($F604="","",
  IF(
    TRIM(UPPER(INDEX(CUT_LIST!$F$6:$F$1000,$F604)))="NO",
    N(INDEX(CUT_LIST!$D$6:$D$1000,$F604)),
    N(INDEX(CUT_LIST!$D$6:$D$1000,$F604))-
    MIN(
      N(INDEX(CUT_LIST!$D$6:$D$1000,$F604)),
      N(INDEX(CUT_LIST!$G$6:$G$1000,$F604))
    )
  )
)</f>
        <v/>
      </c>
      <c r="F604" t="str" cm="1">
        <f t="array" ref="F60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ROWS($F$7:F604)
  ),
"")</f>
        <v/>
      </c>
    </row>
    <row r="605" spans="1:6">
      <c r="A605" t="str" cm="1">
        <f t="array" ref="A605">IF($F605="","",INDEX(CUT_LIST!$A$6:$A$1000,$F605))</f>
        <v/>
      </c>
      <c r="B605" t="str" cm="1">
        <f t="array" ref="B605">IF($F605="","",INDEX(CUT_LIST!$B$6:$B$1000,$F605))</f>
        <v/>
      </c>
      <c r="C605" t="str" cm="1">
        <f t="array" ref="C605">IF($F605="","",INDEX(CUT_LIST!$C$6:$C$1000,$F605))</f>
        <v/>
      </c>
      <c r="D605" t="str" cm="1">
        <f t="array" ref="D605">IF($F605="","",
  IF(
    TRIM(UPPER(INDEX(CUT_LIST!$F$6:$F$1000,$F605)))="NO",
    N(INDEX(CUT_LIST!$D$6:$D$1000,$F605)),
    N(INDEX(CUT_LIST!$D$6:$D$1000,$F605))-
    MIN(
      N(INDEX(CUT_LIST!$D$6:$D$1000,$F605)),
      N(INDEX(CUT_LIST!$G$6:$G$1000,$F605))
    )
  )
)</f>
        <v/>
      </c>
      <c r="F605" t="str" cm="1">
        <f t="array" ref="F60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ROWS($F$7:F605)
  ),
"")</f>
        <v/>
      </c>
    </row>
    <row r="606" spans="1:6">
      <c r="A606" t="str" cm="1">
        <f t="array" ref="A606">IF($F606="","",INDEX(CUT_LIST!$A$6:$A$1000,$F606))</f>
        <v/>
      </c>
      <c r="B606" t="str" cm="1">
        <f t="array" ref="B606">IF($F606="","",INDEX(CUT_LIST!$B$6:$B$1000,$F606))</f>
        <v/>
      </c>
      <c r="C606" t="str" cm="1">
        <f t="array" ref="C606">IF($F606="","",INDEX(CUT_LIST!$C$6:$C$1000,$F606))</f>
        <v/>
      </c>
      <c r="D606" t="str" cm="1">
        <f t="array" ref="D606">IF($F606="","",
  IF(
    TRIM(UPPER(INDEX(CUT_LIST!$F$6:$F$1000,$F606)))="NO",
    N(INDEX(CUT_LIST!$D$6:$D$1000,$F606)),
    N(INDEX(CUT_LIST!$D$6:$D$1000,$F606))-
    MIN(
      N(INDEX(CUT_LIST!$D$6:$D$1000,$F606)),
      N(INDEX(CUT_LIST!$G$6:$G$1000,$F606))
    )
  )
)</f>
        <v/>
      </c>
      <c r="F606" t="str" cm="1">
        <f t="array" ref="F60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ROWS($F$7:F606)
  ),
"")</f>
        <v/>
      </c>
    </row>
    <row r="607" spans="1:6">
      <c r="A607" t="str" cm="1">
        <f t="array" ref="A607">IF($F607="","",INDEX(CUT_LIST!$A$6:$A$1000,$F607))</f>
        <v/>
      </c>
      <c r="B607" t="str" cm="1">
        <f t="array" ref="B607">IF($F607="","",INDEX(CUT_LIST!$B$6:$B$1000,$F607))</f>
        <v/>
      </c>
      <c r="C607" t="str" cm="1">
        <f t="array" ref="C607">IF($F607="","",INDEX(CUT_LIST!$C$6:$C$1000,$F607))</f>
        <v/>
      </c>
      <c r="D607" t="str" cm="1">
        <f t="array" ref="D607">IF($F607="","",
  IF(
    TRIM(UPPER(INDEX(CUT_LIST!$F$6:$F$1000,$F607)))="NO",
    N(INDEX(CUT_LIST!$D$6:$D$1000,$F607)),
    N(INDEX(CUT_LIST!$D$6:$D$1000,$F607))-
    MIN(
      N(INDEX(CUT_LIST!$D$6:$D$1000,$F607)),
      N(INDEX(CUT_LIST!$G$6:$G$1000,$F607))
    )
  )
)</f>
        <v/>
      </c>
      <c r="F607" t="str" cm="1">
        <f t="array" ref="F60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ROWS($F$7:F607)
  ),
"")</f>
        <v/>
      </c>
    </row>
    <row r="608" spans="1:6">
      <c r="A608" t="str" cm="1">
        <f t="array" ref="A608">IF($F608="","",INDEX(CUT_LIST!$A$6:$A$1000,$F608))</f>
        <v/>
      </c>
      <c r="B608" t="str" cm="1">
        <f t="array" ref="B608">IF($F608="","",INDEX(CUT_LIST!$B$6:$B$1000,$F608))</f>
        <v/>
      </c>
      <c r="C608" t="str" cm="1">
        <f t="array" ref="C608">IF($F608="","",INDEX(CUT_LIST!$C$6:$C$1000,$F608))</f>
        <v/>
      </c>
      <c r="D608" t="str" cm="1">
        <f t="array" ref="D608">IF($F608="","",
  IF(
    TRIM(UPPER(INDEX(CUT_LIST!$F$6:$F$1000,$F608)))="NO",
    N(INDEX(CUT_LIST!$D$6:$D$1000,$F608)),
    N(INDEX(CUT_LIST!$D$6:$D$1000,$F608))-
    MIN(
      N(INDEX(CUT_LIST!$D$6:$D$1000,$F608)),
      N(INDEX(CUT_LIST!$G$6:$G$1000,$F608))
    )
  )
)</f>
        <v/>
      </c>
      <c r="F608" t="str" cm="1">
        <f t="array" ref="F60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ROWS($F$7:F608)
  ),
"")</f>
        <v/>
      </c>
    </row>
    <row r="609" spans="1:6">
      <c r="A609" t="str" cm="1">
        <f t="array" ref="A609">IF($F609="","",INDEX(CUT_LIST!$A$6:$A$1000,$F609))</f>
        <v/>
      </c>
      <c r="B609" t="str" cm="1">
        <f t="array" ref="B609">IF($F609="","",INDEX(CUT_LIST!$B$6:$B$1000,$F609))</f>
        <v/>
      </c>
      <c r="C609" t="str" cm="1">
        <f t="array" ref="C609">IF($F609="","",INDEX(CUT_LIST!$C$6:$C$1000,$F609))</f>
        <v/>
      </c>
      <c r="D609" t="str" cm="1">
        <f t="array" ref="D609">IF($F609="","",
  IF(
    TRIM(UPPER(INDEX(CUT_LIST!$F$6:$F$1000,$F609)))="NO",
    N(INDEX(CUT_LIST!$D$6:$D$1000,$F609)),
    N(INDEX(CUT_LIST!$D$6:$D$1000,$F609))-
    MIN(
      N(INDEX(CUT_LIST!$D$6:$D$1000,$F609)),
      N(INDEX(CUT_LIST!$G$6:$G$1000,$F609))
    )
  )
)</f>
        <v/>
      </c>
      <c r="F609" t="str" cm="1">
        <f t="array" ref="F60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ROWS($F$7:F609)
  ),
"")</f>
        <v/>
      </c>
    </row>
    <row r="610" spans="1:6">
      <c r="A610" t="str" cm="1">
        <f t="array" ref="A610">IF($F610="","",INDEX(CUT_LIST!$A$6:$A$1000,$F610))</f>
        <v/>
      </c>
      <c r="B610" t="str" cm="1">
        <f t="array" ref="B610">IF($F610="","",INDEX(CUT_LIST!$B$6:$B$1000,$F610))</f>
        <v/>
      </c>
      <c r="C610" t="str" cm="1">
        <f t="array" ref="C610">IF($F610="","",INDEX(CUT_LIST!$C$6:$C$1000,$F610))</f>
        <v/>
      </c>
      <c r="D610" t="str" cm="1">
        <f t="array" ref="D610">IF($F610="","",
  IF(
    TRIM(UPPER(INDEX(CUT_LIST!$F$6:$F$1000,$F610)))="NO",
    N(INDEX(CUT_LIST!$D$6:$D$1000,$F610)),
    N(INDEX(CUT_LIST!$D$6:$D$1000,$F610))-
    MIN(
      N(INDEX(CUT_LIST!$D$6:$D$1000,$F610)),
      N(INDEX(CUT_LIST!$G$6:$G$1000,$F610))
    )
  )
)</f>
        <v/>
      </c>
      <c r="F610" t="str" cm="1">
        <f t="array" ref="F61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ROWS($F$7:F610)
  ),
"")</f>
        <v/>
      </c>
    </row>
    <row r="611" spans="1:6">
      <c r="A611" t="str" cm="1">
        <f t="array" ref="A611">IF($F611="","",INDEX(CUT_LIST!$A$6:$A$1000,$F611))</f>
        <v/>
      </c>
      <c r="B611" t="str" cm="1">
        <f t="array" ref="B611">IF($F611="","",INDEX(CUT_LIST!$B$6:$B$1000,$F611))</f>
        <v/>
      </c>
      <c r="C611" t="str" cm="1">
        <f t="array" ref="C611">IF($F611="","",INDEX(CUT_LIST!$C$6:$C$1000,$F611))</f>
        <v/>
      </c>
      <c r="D611" t="str" cm="1">
        <f t="array" ref="D611">IF($F611="","",
  IF(
    TRIM(UPPER(INDEX(CUT_LIST!$F$6:$F$1000,$F611)))="NO",
    N(INDEX(CUT_LIST!$D$6:$D$1000,$F611)),
    N(INDEX(CUT_LIST!$D$6:$D$1000,$F611))-
    MIN(
      N(INDEX(CUT_LIST!$D$6:$D$1000,$F611)),
      N(INDEX(CUT_LIST!$G$6:$G$1000,$F611))
    )
  )
)</f>
        <v/>
      </c>
      <c r="F611" t="str" cm="1">
        <f t="array" ref="F61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ROWS($F$7:F611)
  ),
"")</f>
        <v/>
      </c>
    </row>
    <row r="612" spans="1:6">
      <c r="A612" t="str" cm="1">
        <f t="array" ref="A612">IF($F612="","",INDEX(CUT_LIST!$A$6:$A$1000,$F612))</f>
        <v/>
      </c>
      <c r="B612" t="str" cm="1">
        <f t="array" ref="B612">IF($F612="","",INDEX(CUT_LIST!$B$6:$B$1000,$F612))</f>
        <v/>
      </c>
      <c r="C612" t="str" cm="1">
        <f t="array" ref="C612">IF($F612="","",INDEX(CUT_LIST!$C$6:$C$1000,$F612))</f>
        <v/>
      </c>
      <c r="D612" t="str" cm="1">
        <f t="array" ref="D612">IF($F612="","",
  IF(
    TRIM(UPPER(INDEX(CUT_LIST!$F$6:$F$1000,$F612)))="NO",
    N(INDEX(CUT_LIST!$D$6:$D$1000,$F612)),
    N(INDEX(CUT_LIST!$D$6:$D$1000,$F612))-
    MIN(
      N(INDEX(CUT_LIST!$D$6:$D$1000,$F612)),
      N(INDEX(CUT_LIST!$G$6:$G$1000,$F612))
    )
  )
)</f>
        <v/>
      </c>
      <c r="F612" t="str" cm="1">
        <f t="array" ref="F61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ROWS($F$7:F612)
  ),
"")</f>
        <v/>
      </c>
    </row>
    <row r="613" spans="1:6">
      <c r="A613" t="str" cm="1">
        <f t="array" ref="A613">IF($F613="","",INDEX(CUT_LIST!$A$6:$A$1000,$F613))</f>
        <v/>
      </c>
      <c r="B613" t="str" cm="1">
        <f t="array" ref="B613">IF($F613="","",INDEX(CUT_LIST!$B$6:$B$1000,$F613))</f>
        <v/>
      </c>
      <c r="C613" t="str" cm="1">
        <f t="array" ref="C613">IF($F613="","",INDEX(CUT_LIST!$C$6:$C$1000,$F613))</f>
        <v/>
      </c>
      <c r="D613" t="str" cm="1">
        <f t="array" ref="D613">IF($F613="","",
  IF(
    TRIM(UPPER(INDEX(CUT_LIST!$F$6:$F$1000,$F613)))="NO",
    N(INDEX(CUT_LIST!$D$6:$D$1000,$F613)),
    N(INDEX(CUT_LIST!$D$6:$D$1000,$F613))-
    MIN(
      N(INDEX(CUT_LIST!$D$6:$D$1000,$F613)),
      N(INDEX(CUT_LIST!$G$6:$G$1000,$F613))
    )
  )
)</f>
        <v/>
      </c>
      <c r="F613" t="str" cm="1">
        <f t="array" ref="F61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ROWS($F$7:F613)
  ),
"")</f>
        <v/>
      </c>
    </row>
    <row r="614" spans="1:6">
      <c r="A614" t="str" cm="1">
        <f t="array" ref="A614">IF($F614="","",INDEX(CUT_LIST!$A$6:$A$1000,$F614))</f>
        <v/>
      </c>
      <c r="B614" t="str" cm="1">
        <f t="array" ref="B614">IF($F614="","",INDEX(CUT_LIST!$B$6:$B$1000,$F614))</f>
        <v/>
      </c>
      <c r="C614" t="str" cm="1">
        <f t="array" ref="C614">IF($F614="","",INDEX(CUT_LIST!$C$6:$C$1000,$F614))</f>
        <v/>
      </c>
      <c r="D614" t="str" cm="1">
        <f t="array" ref="D614">IF($F614="","",
  IF(
    TRIM(UPPER(INDEX(CUT_LIST!$F$6:$F$1000,$F614)))="NO",
    N(INDEX(CUT_LIST!$D$6:$D$1000,$F614)),
    N(INDEX(CUT_LIST!$D$6:$D$1000,$F614))-
    MIN(
      N(INDEX(CUT_LIST!$D$6:$D$1000,$F614)),
      N(INDEX(CUT_LIST!$G$6:$G$1000,$F614))
    )
  )
)</f>
        <v/>
      </c>
      <c r="F614" t="str" cm="1">
        <f t="array" ref="F61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ROWS($F$7:F614)
  ),
"")</f>
        <v/>
      </c>
    </row>
    <row r="615" spans="1:6">
      <c r="A615" t="str" cm="1">
        <f t="array" ref="A615">IF($F615="","",INDEX(CUT_LIST!$A$6:$A$1000,$F615))</f>
        <v/>
      </c>
      <c r="B615" t="str" cm="1">
        <f t="array" ref="B615">IF($F615="","",INDEX(CUT_LIST!$B$6:$B$1000,$F615))</f>
        <v/>
      </c>
      <c r="C615" t="str" cm="1">
        <f t="array" ref="C615">IF($F615="","",INDEX(CUT_LIST!$C$6:$C$1000,$F615))</f>
        <v/>
      </c>
      <c r="D615" t="str" cm="1">
        <f t="array" ref="D615">IF($F615="","",
  IF(
    TRIM(UPPER(INDEX(CUT_LIST!$F$6:$F$1000,$F615)))="NO",
    N(INDEX(CUT_LIST!$D$6:$D$1000,$F615)),
    N(INDEX(CUT_LIST!$D$6:$D$1000,$F615))-
    MIN(
      N(INDEX(CUT_LIST!$D$6:$D$1000,$F615)),
      N(INDEX(CUT_LIST!$G$6:$G$1000,$F615))
    )
  )
)</f>
        <v/>
      </c>
      <c r="F615" t="str" cm="1">
        <f t="array" ref="F61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ROWS($F$7:F615)
  ),
"")</f>
        <v/>
      </c>
    </row>
    <row r="616" spans="1:6">
      <c r="A616" t="str" cm="1">
        <f t="array" ref="A616">IF($F616="","",INDEX(CUT_LIST!$A$6:$A$1000,$F616))</f>
        <v/>
      </c>
      <c r="B616" t="str" cm="1">
        <f t="array" ref="B616">IF($F616="","",INDEX(CUT_LIST!$B$6:$B$1000,$F616))</f>
        <v/>
      </c>
      <c r="C616" t="str" cm="1">
        <f t="array" ref="C616">IF($F616="","",INDEX(CUT_LIST!$C$6:$C$1000,$F616))</f>
        <v/>
      </c>
      <c r="D616" t="str" cm="1">
        <f t="array" ref="D616">IF($F616="","",
  IF(
    TRIM(UPPER(INDEX(CUT_LIST!$F$6:$F$1000,$F616)))="NO",
    N(INDEX(CUT_LIST!$D$6:$D$1000,$F616)),
    N(INDEX(CUT_LIST!$D$6:$D$1000,$F616))-
    MIN(
      N(INDEX(CUT_LIST!$D$6:$D$1000,$F616)),
      N(INDEX(CUT_LIST!$G$6:$G$1000,$F616))
    )
  )
)</f>
        <v/>
      </c>
      <c r="F616" t="str" cm="1">
        <f t="array" ref="F61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ROWS($F$7:F616)
  ),
"")</f>
        <v/>
      </c>
    </row>
    <row r="617" spans="1:6">
      <c r="A617" t="str" cm="1">
        <f t="array" ref="A617">IF($F617="","",INDEX(CUT_LIST!$A$6:$A$1000,$F617))</f>
        <v/>
      </c>
      <c r="B617" t="str" cm="1">
        <f t="array" ref="B617">IF($F617="","",INDEX(CUT_LIST!$B$6:$B$1000,$F617))</f>
        <v/>
      </c>
      <c r="C617" t="str" cm="1">
        <f t="array" ref="C617">IF($F617="","",INDEX(CUT_LIST!$C$6:$C$1000,$F617))</f>
        <v/>
      </c>
      <c r="D617" t="str" cm="1">
        <f t="array" ref="D617">IF($F617="","",
  IF(
    TRIM(UPPER(INDEX(CUT_LIST!$F$6:$F$1000,$F617)))="NO",
    N(INDEX(CUT_LIST!$D$6:$D$1000,$F617)),
    N(INDEX(CUT_LIST!$D$6:$D$1000,$F617))-
    MIN(
      N(INDEX(CUT_LIST!$D$6:$D$1000,$F617)),
      N(INDEX(CUT_LIST!$G$6:$G$1000,$F617))
    )
  )
)</f>
        <v/>
      </c>
      <c r="F617" t="str" cm="1">
        <f t="array" ref="F61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ROWS($F$7:F617)
  ),
"")</f>
        <v/>
      </c>
    </row>
    <row r="618" spans="1:6">
      <c r="A618" t="str" cm="1">
        <f t="array" ref="A618">IF($F618="","",INDEX(CUT_LIST!$A$6:$A$1000,$F618))</f>
        <v/>
      </c>
      <c r="B618" t="str" cm="1">
        <f t="array" ref="B618">IF($F618="","",INDEX(CUT_LIST!$B$6:$B$1000,$F618))</f>
        <v/>
      </c>
      <c r="C618" t="str" cm="1">
        <f t="array" ref="C618">IF($F618="","",INDEX(CUT_LIST!$C$6:$C$1000,$F618))</f>
        <v/>
      </c>
      <c r="D618" t="str" cm="1">
        <f t="array" ref="D618">IF($F618="","",
  IF(
    TRIM(UPPER(INDEX(CUT_LIST!$F$6:$F$1000,$F618)))="NO",
    N(INDEX(CUT_LIST!$D$6:$D$1000,$F618)),
    N(INDEX(CUT_LIST!$D$6:$D$1000,$F618))-
    MIN(
      N(INDEX(CUT_LIST!$D$6:$D$1000,$F618)),
      N(INDEX(CUT_LIST!$G$6:$G$1000,$F618))
    )
  )
)</f>
        <v/>
      </c>
      <c r="F618" t="str" cm="1">
        <f t="array" ref="F61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ROWS($F$7:F618)
  ),
"")</f>
        <v/>
      </c>
    </row>
    <row r="619" spans="1:6">
      <c r="A619" t="str" cm="1">
        <f t="array" ref="A619">IF($F619="","",INDEX(CUT_LIST!$A$6:$A$1000,$F619))</f>
        <v/>
      </c>
      <c r="B619" t="str" cm="1">
        <f t="array" ref="B619">IF($F619="","",INDEX(CUT_LIST!$B$6:$B$1000,$F619))</f>
        <v/>
      </c>
      <c r="C619" t="str" cm="1">
        <f t="array" ref="C619">IF($F619="","",INDEX(CUT_LIST!$C$6:$C$1000,$F619))</f>
        <v/>
      </c>
      <c r="D619" t="str" cm="1">
        <f t="array" ref="D619">IF($F619="","",
  IF(
    TRIM(UPPER(INDEX(CUT_LIST!$F$6:$F$1000,$F619)))="NO",
    N(INDEX(CUT_LIST!$D$6:$D$1000,$F619)),
    N(INDEX(CUT_LIST!$D$6:$D$1000,$F619))-
    MIN(
      N(INDEX(CUT_LIST!$D$6:$D$1000,$F619)),
      N(INDEX(CUT_LIST!$G$6:$G$1000,$F619))
    )
  )
)</f>
        <v/>
      </c>
      <c r="F619" t="str" cm="1">
        <f t="array" ref="F61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ROWS($F$7:F619)
  ),
"")</f>
        <v/>
      </c>
    </row>
    <row r="620" spans="1:6">
      <c r="A620" t="str" cm="1">
        <f t="array" ref="A620">IF($F620="","",INDEX(CUT_LIST!$A$6:$A$1000,$F620))</f>
        <v/>
      </c>
      <c r="B620" t="str" cm="1">
        <f t="array" ref="B620">IF($F620="","",INDEX(CUT_LIST!$B$6:$B$1000,$F620))</f>
        <v/>
      </c>
      <c r="C620" t="str" cm="1">
        <f t="array" ref="C620">IF($F620="","",INDEX(CUT_LIST!$C$6:$C$1000,$F620))</f>
        <v/>
      </c>
      <c r="D620" t="str" cm="1">
        <f t="array" ref="D620">IF($F620="","",
  IF(
    TRIM(UPPER(INDEX(CUT_LIST!$F$6:$F$1000,$F620)))="NO",
    N(INDEX(CUT_LIST!$D$6:$D$1000,$F620)),
    N(INDEX(CUT_LIST!$D$6:$D$1000,$F620))-
    MIN(
      N(INDEX(CUT_LIST!$D$6:$D$1000,$F620)),
      N(INDEX(CUT_LIST!$G$6:$G$1000,$F620))
    )
  )
)</f>
        <v/>
      </c>
      <c r="F620" t="str" cm="1">
        <f t="array" ref="F62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ROWS($F$7:F620)
  ),
"")</f>
        <v/>
      </c>
    </row>
    <row r="621" spans="1:6">
      <c r="A621" t="str" cm="1">
        <f t="array" ref="A621">IF($F621="","",INDEX(CUT_LIST!$A$6:$A$1000,$F621))</f>
        <v/>
      </c>
      <c r="B621" t="str" cm="1">
        <f t="array" ref="B621">IF($F621="","",INDEX(CUT_LIST!$B$6:$B$1000,$F621))</f>
        <v/>
      </c>
      <c r="C621" t="str" cm="1">
        <f t="array" ref="C621">IF($F621="","",INDEX(CUT_LIST!$C$6:$C$1000,$F621))</f>
        <v/>
      </c>
      <c r="D621" t="str" cm="1">
        <f t="array" ref="D621">IF($F621="","",
  IF(
    TRIM(UPPER(INDEX(CUT_LIST!$F$6:$F$1000,$F621)))="NO",
    N(INDEX(CUT_LIST!$D$6:$D$1000,$F621)),
    N(INDEX(CUT_LIST!$D$6:$D$1000,$F621))-
    MIN(
      N(INDEX(CUT_LIST!$D$6:$D$1000,$F621)),
      N(INDEX(CUT_LIST!$G$6:$G$1000,$F621))
    )
  )
)</f>
        <v/>
      </c>
      <c r="F621" t="str" cm="1">
        <f t="array" ref="F62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ROWS($F$7:F621)
  ),
"")</f>
        <v/>
      </c>
    </row>
    <row r="622" spans="1:6">
      <c r="A622" t="str" cm="1">
        <f t="array" ref="A622">IF($F622="","",INDEX(CUT_LIST!$A$6:$A$1000,$F622))</f>
        <v/>
      </c>
      <c r="B622" t="str" cm="1">
        <f t="array" ref="B622">IF($F622="","",INDEX(CUT_LIST!$B$6:$B$1000,$F622))</f>
        <v/>
      </c>
      <c r="C622" t="str" cm="1">
        <f t="array" ref="C622">IF($F622="","",INDEX(CUT_LIST!$C$6:$C$1000,$F622))</f>
        <v/>
      </c>
      <c r="D622" t="str" cm="1">
        <f t="array" ref="D622">IF($F622="","",
  IF(
    TRIM(UPPER(INDEX(CUT_LIST!$F$6:$F$1000,$F622)))="NO",
    N(INDEX(CUT_LIST!$D$6:$D$1000,$F622)),
    N(INDEX(CUT_LIST!$D$6:$D$1000,$F622))-
    MIN(
      N(INDEX(CUT_LIST!$D$6:$D$1000,$F622)),
      N(INDEX(CUT_LIST!$G$6:$G$1000,$F622))
    )
  )
)</f>
        <v/>
      </c>
      <c r="F622" t="str" cm="1">
        <f t="array" ref="F62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ROWS($F$7:F622)
  ),
"")</f>
        <v/>
      </c>
    </row>
    <row r="623" spans="1:6">
      <c r="A623" t="str" cm="1">
        <f t="array" ref="A623">IF($F623="","",INDEX(CUT_LIST!$A$6:$A$1000,$F623))</f>
        <v/>
      </c>
      <c r="B623" t="str" cm="1">
        <f t="array" ref="B623">IF($F623="","",INDEX(CUT_LIST!$B$6:$B$1000,$F623))</f>
        <v/>
      </c>
      <c r="C623" t="str" cm="1">
        <f t="array" ref="C623">IF($F623="","",INDEX(CUT_LIST!$C$6:$C$1000,$F623))</f>
        <v/>
      </c>
      <c r="D623" t="str" cm="1">
        <f t="array" ref="D623">IF($F623="","",
  IF(
    TRIM(UPPER(INDEX(CUT_LIST!$F$6:$F$1000,$F623)))="NO",
    N(INDEX(CUT_LIST!$D$6:$D$1000,$F623)),
    N(INDEX(CUT_LIST!$D$6:$D$1000,$F623))-
    MIN(
      N(INDEX(CUT_LIST!$D$6:$D$1000,$F623)),
      N(INDEX(CUT_LIST!$G$6:$G$1000,$F623))
    )
  )
)</f>
        <v/>
      </c>
      <c r="F623" t="str" cm="1">
        <f t="array" ref="F62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ROWS($F$7:F623)
  ),
"")</f>
        <v/>
      </c>
    </row>
    <row r="624" spans="1:6">
      <c r="A624" t="str" cm="1">
        <f t="array" ref="A624">IF($F624="","",INDEX(CUT_LIST!$A$6:$A$1000,$F624))</f>
        <v/>
      </c>
      <c r="B624" t="str" cm="1">
        <f t="array" ref="B624">IF($F624="","",INDEX(CUT_LIST!$B$6:$B$1000,$F624))</f>
        <v/>
      </c>
      <c r="C624" t="str" cm="1">
        <f t="array" ref="C624">IF($F624="","",INDEX(CUT_LIST!$C$6:$C$1000,$F624))</f>
        <v/>
      </c>
      <c r="D624" t="str" cm="1">
        <f t="array" ref="D624">IF($F624="","",
  IF(
    TRIM(UPPER(INDEX(CUT_LIST!$F$6:$F$1000,$F624)))="NO",
    N(INDEX(CUT_LIST!$D$6:$D$1000,$F624)),
    N(INDEX(CUT_LIST!$D$6:$D$1000,$F624))-
    MIN(
      N(INDEX(CUT_LIST!$D$6:$D$1000,$F624)),
      N(INDEX(CUT_LIST!$G$6:$G$1000,$F624))
    )
  )
)</f>
        <v/>
      </c>
      <c r="F624" t="str" cm="1">
        <f t="array" ref="F62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ROWS($F$7:F624)
  ),
"")</f>
        <v/>
      </c>
    </row>
    <row r="625" spans="1:6">
      <c r="A625" t="str" cm="1">
        <f t="array" ref="A625">IF($F625="","",INDEX(CUT_LIST!$A$6:$A$1000,$F625))</f>
        <v/>
      </c>
      <c r="B625" t="str" cm="1">
        <f t="array" ref="B625">IF($F625="","",INDEX(CUT_LIST!$B$6:$B$1000,$F625))</f>
        <v/>
      </c>
      <c r="C625" t="str" cm="1">
        <f t="array" ref="C625">IF($F625="","",INDEX(CUT_LIST!$C$6:$C$1000,$F625))</f>
        <v/>
      </c>
      <c r="D625" t="str" cm="1">
        <f t="array" ref="D625">IF($F625="","",
  IF(
    TRIM(UPPER(INDEX(CUT_LIST!$F$6:$F$1000,$F625)))="NO",
    N(INDEX(CUT_LIST!$D$6:$D$1000,$F625)),
    N(INDEX(CUT_LIST!$D$6:$D$1000,$F625))-
    MIN(
      N(INDEX(CUT_LIST!$D$6:$D$1000,$F625)),
      N(INDEX(CUT_LIST!$G$6:$G$1000,$F625))
    )
  )
)</f>
        <v/>
      </c>
      <c r="F625" t="str" cm="1">
        <f t="array" ref="F62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ROWS($F$7:F625)
  ),
"")</f>
        <v/>
      </c>
    </row>
    <row r="626" spans="1:6">
      <c r="A626" t="str" cm="1">
        <f t="array" ref="A626">IF($F626="","",INDEX(CUT_LIST!$A$6:$A$1000,$F626))</f>
        <v/>
      </c>
      <c r="B626" t="str" cm="1">
        <f t="array" ref="B626">IF($F626="","",INDEX(CUT_LIST!$B$6:$B$1000,$F626))</f>
        <v/>
      </c>
      <c r="C626" t="str" cm="1">
        <f t="array" ref="C626">IF($F626="","",INDEX(CUT_LIST!$C$6:$C$1000,$F626))</f>
        <v/>
      </c>
      <c r="D626" t="str" cm="1">
        <f t="array" ref="D626">IF($F626="","",
  IF(
    TRIM(UPPER(INDEX(CUT_LIST!$F$6:$F$1000,$F626)))="NO",
    N(INDEX(CUT_LIST!$D$6:$D$1000,$F626)),
    N(INDEX(CUT_LIST!$D$6:$D$1000,$F626))-
    MIN(
      N(INDEX(CUT_LIST!$D$6:$D$1000,$F626)),
      N(INDEX(CUT_LIST!$G$6:$G$1000,$F626))
    )
  )
)</f>
        <v/>
      </c>
      <c r="F626" t="str" cm="1">
        <f t="array" ref="F62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ROWS($F$7:F626)
  ),
"")</f>
        <v/>
      </c>
    </row>
    <row r="627" spans="1:6">
      <c r="A627" t="str" cm="1">
        <f t="array" ref="A627">IF($F627="","",INDEX(CUT_LIST!$A$6:$A$1000,$F627))</f>
        <v/>
      </c>
      <c r="B627" t="str" cm="1">
        <f t="array" ref="B627">IF($F627="","",INDEX(CUT_LIST!$B$6:$B$1000,$F627))</f>
        <v/>
      </c>
      <c r="C627" t="str" cm="1">
        <f t="array" ref="C627">IF($F627="","",INDEX(CUT_LIST!$C$6:$C$1000,$F627))</f>
        <v/>
      </c>
      <c r="D627" t="str" cm="1">
        <f t="array" ref="D627">IF($F627="","",
  IF(
    TRIM(UPPER(INDEX(CUT_LIST!$F$6:$F$1000,$F627)))="NO",
    N(INDEX(CUT_LIST!$D$6:$D$1000,$F627)),
    N(INDEX(CUT_LIST!$D$6:$D$1000,$F627))-
    MIN(
      N(INDEX(CUT_LIST!$D$6:$D$1000,$F627)),
      N(INDEX(CUT_LIST!$G$6:$G$1000,$F627))
    )
  )
)</f>
        <v/>
      </c>
      <c r="F627" t="str" cm="1">
        <f t="array" ref="F62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ROWS($F$7:F627)
  ),
"")</f>
        <v/>
      </c>
    </row>
    <row r="628" spans="1:6">
      <c r="A628" t="str" cm="1">
        <f t="array" ref="A628">IF($F628="","",INDEX(CUT_LIST!$A$6:$A$1000,$F628))</f>
        <v/>
      </c>
      <c r="B628" t="str" cm="1">
        <f t="array" ref="B628">IF($F628="","",INDEX(CUT_LIST!$B$6:$B$1000,$F628))</f>
        <v/>
      </c>
      <c r="C628" t="str" cm="1">
        <f t="array" ref="C628">IF($F628="","",INDEX(CUT_LIST!$C$6:$C$1000,$F628))</f>
        <v/>
      </c>
      <c r="D628" t="str" cm="1">
        <f t="array" ref="D628">IF($F628="","",
  IF(
    TRIM(UPPER(INDEX(CUT_LIST!$F$6:$F$1000,$F628)))="NO",
    N(INDEX(CUT_LIST!$D$6:$D$1000,$F628)),
    N(INDEX(CUT_LIST!$D$6:$D$1000,$F628))-
    MIN(
      N(INDEX(CUT_LIST!$D$6:$D$1000,$F628)),
      N(INDEX(CUT_LIST!$G$6:$G$1000,$F628))
    )
  )
)</f>
        <v/>
      </c>
      <c r="F628" t="str" cm="1">
        <f t="array" ref="F62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ROWS($F$7:F628)
  ),
"")</f>
        <v/>
      </c>
    </row>
    <row r="629" spans="1:6">
      <c r="A629" t="str" cm="1">
        <f t="array" ref="A629">IF($F629="","",INDEX(CUT_LIST!$A$6:$A$1000,$F629))</f>
        <v/>
      </c>
      <c r="B629" t="str" cm="1">
        <f t="array" ref="B629">IF($F629="","",INDEX(CUT_LIST!$B$6:$B$1000,$F629))</f>
        <v/>
      </c>
      <c r="C629" t="str" cm="1">
        <f t="array" ref="C629">IF($F629="","",INDEX(CUT_LIST!$C$6:$C$1000,$F629))</f>
        <v/>
      </c>
      <c r="D629" t="str" cm="1">
        <f t="array" ref="D629">IF($F629="","",
  IF(
    TRIM(UPPER(INDEX(CUT_LIST!$F$6:$F$1000,$F629)))="NO",
    N(INDEX(CUT_LIST!$D$6:$D$1000,$F629)),
    N(INDEX(CUT_LIST!$D$6:$D$1000,$F629))-
    MIN(
      N(INDEX(CUT_LIST!$D$6:$D$1000,$F629)),
      N(INDEX(CUT_LIST!$G$6:$G$1000,$F629))
    )
  )
)</f>
        <v/>
      </c>
      <c r="F629" t="str" cm="1">
        <f t="array" ref="F62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ROWS($F$7:F629)
  ),
"")</f>
        <v/>
      </c>
    </row>
    <row r="630" spans="1:6">
      <c r="A630" t="str" cm="1">
        <f t="array" ref="A630">IF($F630="","",INDEX(CUT_LIST!$A$6:$A$1000,$F630))</f>
        <v/>
      </c>
      <c r="B630" t="str" cm="1">
        <f t="array" ref="B630">IF($F630="","",INDEX(CUT_LIST!$B$6:$B$1000,$F630))</f>
        <v/>
      </c>
      <c r="C630" t="str" cm="1">
        <f t="array" ref="C630">IF($F630="","",INDEX(CUT_LIST!$C$6:$C$1000,$F630))</f>
        <v/>
      </c>
      <c r="D630" t="str" cm="1">
        <f t="array" ref="D630">IF($F630="","",
  IF(
    TRIM(UPPER(INDEX(CUT_LIST!$F$6:$F$1000,$F630)))="NO",
    N(INDEX(CUT_LIST!$D$6:$D$1000,$F630)),
    N(INDEX(CUT_LIST!$D$6:$D$1000,$F630))-
    MIN(
      N(INDEX(CUT_LIST!$D$6:$D$1000,$F630)),
      N(INDEX(CUT_LIST!$G$6:$G$1000,$F630))
    )
  )
)</f>
        <v/>
      </c>
      <c r="F630" t="str" cm="1">
        <f t="array" ref="F63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ROWS($F$7:F630)
  ),
"")</f>
        <v/>
      </c>
    </row>
    <row r="631" spans="1:6">
      <c r="A631" t="str" cm="1">
        <f t="array" ref="A631">IF($F631="","",INDEX(CUT_LIST!$A$6:$A$1000,$F631))</f>
        <v/>
      </c>
      <c r="B631" t="str" cm="1">
        <f t="array" ref="B631">IF($F631="","",INDEX(CUT_LIST!$B$6:$B$1000,$F631))</f>
        <v/>
      </c>
      <c r="C631" t="str" cm="1">
        <f t="array" ref="C631">IF($F631="","",INDEX(CUT_LIST!$C$6:$C$1000,$F631))</f>
        <v/>
      </c>
      <c r="D631" t="str" cm="1">
        <f t="array" ref="D631">IF($F631="","",
  IF(
    TRIM(UPPER(INDEX(CUT_LIST!$F$6:$F$1000,$F631)))="NO",
    N(INDEX(CUT_LIST!$D$6:$D$1000,$F631)),
    N(INDEX(CUT_LIST!$D$6:$D$1000,$F631))-
    MIN(
      N(INDEX(CUT_LIST!$D$6:$D$1000,$F631)),
      N(INDEX(CUT_LIST!$G$6:$G$1000,$F631))
    )
  )
)</f>
        <v/>
      </c>
      <c r="F631" t="str" cm="1">
        <f t="array" ref="F63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ROWS($F$7:F631)
  ),
"")</f>
        <v/>
      </c>
    </row>
    <row r="632" spans="1:6">
      <c r="A632" t="str" cm="1">
        <f t="array" ref="A632">IF($F632="","",INDEX(CUT_LIST!$A$6:$A$1000,$F632))</f>
        <v/>
      </c>
      <c r="B632" t="str" cm="1">
        <f t="array" ref="B632">IF($F632="","",INDEX(CUT_LIST!$B$6:$B$1000,$F632))</f>
        <v/>
      </c>
      <c r="C632" t="str" cm="1">
        <f t="array" ref="C632">IF($F632="","",INDEX(CUT_LIST!$C$6:$C$1000,$F632))</f>
        <v/>
      </c>
      <c r="D632" t="str" cm="1">
        <f t="array" ref="D632">IF($F632="","",
  IF(
    TRIM(UPPER(INDEX(CUT_LIST!$F$6:$F$1000,$F632)))="NO",
    N(INDEX(CUT_LIST!$D$6:$D$1000,$F632)),
    N(INDEX(CUT_LIST!$D$6:$D$1000,$F632))-
    MIN(
      N(INDEX(CUT_LIST!$D$6:$D$1000,$F632)),
      N(INDEX(CUT_LIST!$G$6:$G$1000,$F632))
    )
  )
)</f>
        <v/>
      </c>
      <c r="F632" t="str" cm="1">
        <f t="array" ref="F63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ROWS($F$7:F632)
  ),
"")</f>
        <v/>
      </c>
    </row>
    <row r="633" spans="1:6">
      <c r="A633" t="str" cm="1">
        <f t="array" ref="A633">IF($F633="","",INDEX(CUT_LIST!$A$6:$A$1000,$F633))</f>
        <v/>
      </c>
      <c r="B633" t="str" cm="1">
        <f t="array" ref="B633">IF($F633="","",INDEX(CUT_LIST!$B$6:$B$1000,$F633))</f>
        <v/>
      </c>
      <c r="C633" t="str" cm="1">
        <f t="array" ref="C633">IF($F633="","",INDEX(CUT_LIST!$C$6:$C$1000,$F633))</f>
        <v/>
      </c>
      <c r="D633" t="str" cm="1">
        <f t="array" ref="D633">IF($F633="","",
  IF(
    TRIM(UPPER(INDEX(CUT_LIST!$F$6:$F$1000,$F633)))="NO",
    N(INDEX(CUT_LIST!$D$6:$D$1000,$F633)),
    N(INDEX(CUT_LIST!$D$6:$D$1000,$F633))-
    MIN(
      N(INDEX(CUT_LIST!$D$6:$D$1000,$F633)),
      N(INDEX(CUT_LIST!$G$6:$G$1000,$F633))
    )
  )
)</f>
        <v/>
      </c>
      <c r="F633" t="str" cm="1">
        <f t="array" ref="F63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ROWS($F$7:F633)
  ),
"")</f>
        <v/>
      </c>
    </row>
    <row r="634" spans="1:6">
      <c r="A634" t="str" cm="1">
        <f t="array" ref="A634">IF($F634="","",INDEX(CUT_LIST!$A$6:$A$1000,$F634))</f>
        <v/>
      </c>
      <c r="B634" t="str" cm="1">
        <f t="array" ref="B634">IF($F634="","",INDEX(CUT_LIST!$B$6:$B$1000,$F634))</f>
        <v/>
      </c>
      <c r="C634" t="str" cm="1">
        <f t="array" ref="C634">IF($F634="","",INDEX(CUT_LIST!$C$6:$C$1000,$F634))</f>
        <v/>
      </c>
      <c r="D634" t="str" cm="1">
        <f t="array" ref="D634">IF($F634="","",
  IF(
    TRIM(UPPER(INDEX(CUT_LIST!$F$6:$F$1000,$F634)))="NO",
    N(INDEX(CUT_LIST!$D$6:$D$1000,$F634)),
    N(INDEX(CUT_LIST!$D$6:$D$1000,$F634))-
    MIN(
      N(INDEX(CUT_LIST!$D$6:$D$1000,$F634)),
      N(INDEX(CUT_LIST!$G$6:$G$1000,$F634))
    )
  )
)</f>
        <v/>
      </c>
      <c r="F634" t="str" cm="1">
        <f t="array" ref="F63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ROWS($F$7:F634)
  ),
"")</f>
        <v/>
      </c>
    </row>
    <row r="635" spans="1:6">
      <c r="A635" t="str" cm="1">
        <f t="array" ref="A635">IF($F635="","",INDEX(CUT_LIST!$A$6:$A$1000,$F635))</f>
        <v/>
      </c>
      <c r="B635" t="str" cm="1">
        <f t="array" ref="B635">IF($F635="","",INDEX(CUT_LIST!$B$6:$B$1000,$F635))</f>
        <v/>
      </c>
      <c r="C635" t="str" cm="1">
        <f t="array" ref="C635">IF($F635="","",INDEX(CUT_LIST!$C$6:$C$1000,$F635))</f>
        <v/>
      </c>
      <c r="D635" t="str" cm="1">
        <f t="array" ref="D635">IF($F635="","",
  IF(
    TRIM(UPPER(INDEX(CUT_LIST!$F$6:$F$1000,$F635)))="NO",
    N(INDEX(CUT_LIST!$D$6:$D$1000,$F635)),
    N(INDEX(CUT_LIST!$D$6:$D$1000,$F635))-
    MIN(
      N(INDEX(CUT_LIST!$D$6:$D$1000,$F635)),
      N(INDEX(CUT_LIST!$G$6:$G$1000,$F635))
    )
  )
)</f>
        <v/>
      </c>
      <c r="F635" t="str" cm="1">
        <f t="array" ref="F63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ROWS($F$7:F635)
  ),
"")</f>
        <v/>
      </c>
    </row>
    <row r="636" spans="1:6">
      <c r="A636" t="str" cm="1">
        <f t="array" ref="A636">IF($F636="","",INDEX(CUT_LIST!$A$6:$A$1000,$F636))</f>
        <v/>
      </c>
      <c r="B636" t="str" cm="1">
        <f t="array" ref="B636">IF($F636="","",INDEX(CUT_LIST!$B$6:$B$1000,$F636))</f>
        <v/>
      </c>
      <c r="C636" t="str" cm="1">
        <f t="array" ref="C636">IF($F636="","",INDEX(CUT_LIST!$C$6:$C$1000,$F636))</f>
        <v/>
      </c>
      <c r="D636" t="str" cm="1">
        <f t="array" ref="D636">IF($F636="","",
  IF(
    TRIM(UPPER(INDEX(CUT_LIST!$F$6:$F$1000,$F636)))="NO",
    N(INDEX(CUT_LIST!$D$6:$D$1000,$F636)),
    N(INDEX(CUT_LIST!$D$6:$D$1000,$F636))-
    MIN(
      N(INDEX(CUT_LIST!$D$6:$D$1000,$F636)),
      N(INDEX(CUT_LIST!$G$6:$G$1000,$F636))
    )
  )
)</f>
        <v/>
      </c>
      <c r="F636" t="str" cm="1">
        <f t="array" ref="F63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ROWS($F$7:F636)
  ),
"")</f>
        <v/>
      </c>
    </row>
    <row r="637" spans="1:6">
      <c r="A637" t="str" cm="1">
        <f t="array" ref="A637">IF($F637="","",INDEX(CUT_LIST!$A$6:$A$1000,$F637))</f>
        <v/>
      </c>
      <c r="B637" t="str" cm="1">
        <f t="array" ref="B637">IF($F637="","",INDEX(CUT_LIST!$B$6:$B$1000,$F637))</f>
        <v/>
      </c>
      <c r="C637" t="str" cm="1">
        <f t="array" ref="C637">IF($F637="","",INDEX(CUT_LIST!$C$6:$C$1000,$F637))</f>
        <v/>
      </c>
      <c r="D637" t="str" cm="1">
        <f t="array" ref="D637">IF($F637="","",
  IF(
    TRIM(UPPER(INDEX(CUT_LIST!$F$6:$F$1000,$F637)))="NO",
    N(INDEX(CUT_LIST!$D$6:$D$1000,$F637)),
    N(INDEX(CUT_LIST!$D$6:$D$1000,$F637))-
    MIN(
      N(INDEX(CUT_LIST!$D$6:$D$1000,$F637)),
      N(INDEX(CUT_LIST!$G$6:$G$1000,$F637))
    )
  )
)</f>
        <v/>
      </c>
      <c r="F637" t="str" cm="1">
        <f t="array" ref="F63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ROWS($F$7:F637)
  ),
"")</f>
        <v/>
      </c>
    </row>
    <row r="638" spans="1:6">
      <c r="A638" t="str" cm="1">
        <f t="array" ref="A638">IF($F638="","",INDEX(CUT_LIST!$A$6:$A$1000,$F638))</f>
        <v/>
      </c>
      <c r="B638" t="str" cm="1">
        <f t="array" ref="B638">IF($F638="","",INDEX(CUT_LIST!$B$6:$B$1000,$F638))</f>
        <v/>
      </c>
      <c r="C638" t="str" cm="1">
        <f t="array" ref="C638">IF($F638="","",INDEX(CUT_LIST!$C$6:$C$1000,$F638))</f>
        <v/>
      </c>
      <c r="D638" t="str" cm="1">
        <f t="array" ref="D638">IF($F638="","",
  IF(
    TRIM(UPPER(INDEX(CUT_LIST!$F$6:$F$1000,$F638)))="NO",
    N(INDEX(CUT_LIST!$D$6:$D$1000,$F638)),
    N(INDEX(CUT_LIST!$D$6:$D$1000,$F638))-
    MIN(
      N(INDEX(CUT_LIST!$D$6:$D$1000,$F638)),
      N(INDEX(CUT_LIST!$G$6:$G$1000,$F638))
    )
  )
)</f>
        <v/>
      </c>
      <c r="F638" t="str" cm="1">
        <f t="array" ref="F63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ROWS($F$7:F638)
  ),
"")</f>
        <v/>
      </c>
    </row>
    <row r="639" spans="1:6">
      <c r="A639" t="str" cm="1">
        <f t="array" ref="A639">IF($F639="","",INDEX(CUT_LIST!$A$6:$A$1000,$F639))</f>
        <v/>
      </c>
      <c r="B639" t="str" cm="1">
        <f t="array" ref="B639">IF($F639="","",INDEX(CUT_LIST!$B$6:$B$1000,$F639))</f>
        <v/>
      </c>
      <c r="C639" t="str" cm="1">
        <f t="array" ref="C639">IF($F639="","",INDEX(CUT_LIST!$C$6:$C$1000,$F639))</f>
        <v/>
      </c>
      <c r="D639" t="str" cm="1">
        <f t="array" ref="D639">IF($F639="","",
  IF(
    TRIM(UPPER(INDEX(CUT_LIST!$F$6:$F$1000,$F639)))="NO",
    N(INDEX(CUT_LIST!$D$6:$D$1000,$F639)),
    N(INDEX(CUT_LIST!$D$6:$D$1000,$F639))-
    MIN(
      N(INDEX(CUT_LIST!$D$6:$D$1000,$F639)),
      N(INDEX(CUT_LIST!$G$6:$G$1000,$F639))
    )
  )
)</f>
        <v/>
      </c>
      <c r="F639" t="str" cm="1">
        <f t="array" ref="F63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ROWS($F$7:F639)
  ),
"")</f>
        <v/>
      </c>
    </row>
    <row r="640" spans="1:6">
      <c r="A640" t="str" cm="1">
        <f t="array" ref="A640">IF($F640="","",INDEX(CUT_LIST!$A$6:$A$1000,$F640))</f>
        <v/>
      </c>
      <c r="B640" t="str" cm="1">
        <f t="array" ref="B640">IF($F640="","",INDEX(CUT_LIST!$B$6:$B$1000,$F640))</f>
        <v/>
      </c>
      <c r="C640" t="str" cm="1">
        <f t="array" ref="C640">IF($F640="","",INDEX(CUT_LIST!$C$6:$C$1000,$F640))</f>
        <v/>
      </c>
      <c r="D640" t="str" cm="1">
        <f t="array" ref="D640">IF($F640="","",
  IF(
    TRIM(UPPER(INDEX(CUT_LIST!$F$6:$F$1000,$F640)))="NO",
    N(INDEX(CUT_LIST!$D$6:$D$1000,$F640)),
    N(INDEX(CUT_LIST!$D$6:$D$1000,$F640))-
    MIN(
      N(INDEX(CUT_LIST!$D$6:$D$1000,$F640)),
      N(INDEX(CUT_LIST!$G$6:$G$1000,$F640))
    )
  )
)</f>
        <v/>
      </c>
      <c r="F640" t="str" cm="1">
        <f t="array" ref="F64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ROWS($F$7:F640)
  ),
"")</f>
        <v/>
      </c>
    </row>
    <row r="641" spans="1:6">
      <c r="A641" t="str" cm="1">
        <f t="array" ref="A641">IF($F641="","",INDEX(CUT_LIST!$A$6:$A$1000,$F641))</f>
        <v/>
      </c>
      <c r="B641" t="str" cm="1">
        <f t="array" ref="B641">IF($F641="","",INDEX(CUT_LIST!$B$6:$B$1000,$F641))</f>
        <v/>
      </c>
      <c r="C641" t="str" cm="1">
        <f t="array" ref="C641">IF($F641="","",INDEX(CUT_LIST!$C$6:$C$1000,$F641))</f>
        <v/>
      </c>
      <c r="D641" t="str" cm="1">
        <f t="array" ref="D641">IF($F641="","",
  IF(
    TRIM(UPPER(INDEX(CUT_LIST!$F$6:$F$1000,$F641)))="NO",
    N(INDEX(CUT_LIST!$D$6:$D$1000,$F641)),
    N(INDEX(CUT_LIST!$D$6:$D$1000,$F641))-
    MIN(
      N(INDEX(CUT_LIST!$D$6:$D$1000,$F641)),
      N(INDEX(CUT_LIST!$G$6:$G$1000,$F641))
    )
  )
)</f>
        <v/>
      </c>
      <c r="F641" t="str" cm="1">
        <f t="array" ref="F64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ROWS($F$7:F641)
  ),
"")</f>
        <v/>
      </c>
    </row>
    <row r="642" spans="1:6">
      <c r="A642" t="str" cm="1">
        <f t="array" ref="A642">IF($F642="","",INDEX(CUT_LIST!$A$6:$A$1000,$F642))</f>
        <v/>
      </c>
      <c r="B642" t="str" cm="1">
        <f t="array" ref="B642">IF($F642="","",INDEX(CUT_LIST!$B$6:$B$1000,$F642))</f>
        <v/>
      </c>
      <c r="C642" t="str" cm="1">
        <f t="array" ref="C642">IF($F642="","",INDEX(CUT_LIST!$C$6:$C$1000,$F642))</f>
        <v/>
      </c>
      <c r="D642" t="str" cm="1">
        <f t="array" ref="D642">IF($F642="","",
  IF(
    TRIM(UPPER(INDEX(CUT_LIST!$F$6:$F$1000,$F642)))="NO",
    N(INDEX(CUT_LIST!$D$6:$D$1000,$F642)),
    N(INDEX(CUT_LIST!$D$6:$D$1000,$F642))-
    MIN(
      N(INDEX(CUT_LIST!$D$6:$D$1000,$F642)),
      N(INDEX(CUT_LIST!$G$6:$G$1000,$F642))
    )
  )
)</f>
        <v/>
      </c>
      <c r="F642" t="str" cm="1">
        <f t="array" ref="F64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ROWS($F$7:F642)
  ),
"")</f>
        <v/>
      </c>
    </row>
    <row r="643" spans="1:6">
      <c r="A643" t="str" cm="1">
        <f t="array" ref="A643">IF($F643="","",INDEX(CUT_LIST!$A$6:$A$1000,$F643))</f>
        <v/>
      </c>
      <c r="B643" t="str" cm="1">
        <f t="array" ref="B643">IF($F643="","",INDEX(CUT_LIST!$B$6:$B$1000,$F643))</f>
        <v/>
      </c>
      <c r="C643" t="str" cm="1">
        <f t="array" ref="C643">IF($F643="","",INDEX(CUT_LIST!$C$6:$C$1000,$F643))</f>
        <v/>
      </c>
      <c r="D643" t="str" cm="1">
        <f t="array" ref="D643">IF($F643="","",
  IF(
    TRIM(UPPER(INDEX(CUT_LIST!$F$6:$F$1000,$F643)))="NO",
    N(INDEX(CUT_LIST!$D$6:$D$1000,$F643)),
    N(INDEX(CUT_LIST!$D$6:$D$1000,$F643))-
    MIN(
      N(INDEX(CUT_LIST!$D$6:$D$1000,$F643)),
      N(INDEX(CUT_LIST!$G$6:$G$1000,$F643))
    )
  )
)</f>
        <v/>
      </c>
      <c r="F643" t="str" cm="1">
        <f t="array" ref="F64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ROWS($F$7:F643)
  ),
"")</f>
        <v/>
      </c>
    </row>
    <row r="644" spans="1:6">
      <c r="A644" t="str" cm="1">
        <f t="array" ref="A644">IF($F644="","",INDEX(CUT_LIST!$A$6:$A$1000,$F644))</f>
        <v/>
      </c>
      <c r="B644" t="str" cm="1">
        <f t="array" ref="B644">IF($F644="","",INDEX(CUT_LIST!$B$6:$B$1000,$F644))</f>
        <v/>
      </c>
      <c r="C644" t="str" cm="1">
        <f t="array" ref="C644">IF($F644="","",INDEX(CUT_LIST!$C$6:$C$1000,$F644))</f>
        <v/>
      </c>
      <c r="D644" t="str" cm="1">
        <f t="array" ref="D644">IF($F644="","",
  IF(
    TRIM(UPPER(INDEX(CUT_LIST!$F$6:$F$1000,$F644)))="NO",
    N(INDEX(CUT_LIST!$D$6:$D$1000,$F644)),
    N(INDEX(CUT_LIST!$D$6:$D$1000,$F644))-
    MIN(
      N(INDEX(CUT_LIST!$D$6:$D$1000,$F644)),
      N(INDEX(CUT_LIST!$G$6:$G$1000,$F644))
    )
  )
)</f>
        <v/>
      </c>
      <c r="F644" t="str" cm="1">
        <f t="array" ref="F64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ROWS($F$7:F644)
  ),
"")</f>
        <v/>
      </c>
    </row>
    <row r="645" spans="1:6">
      <c r="A645" t="str" cm="1">
        <f t="array" ref="A645">IF($F645="","",INDEX(CUT_LIST!$A$6:$A$1000,$F645))</f>
        <v/>
      </c>
      <c r="B645" t="str" cm="1">
        <f t="array" ref="B645">IF($F645="","",INDEX(CUT_LIST!$B$6:$B$1000,$F645))</f>
        <v/>
      </c>
      <c r="C645" t="str" cm="1">
        <f t="array" ref="C645">IF($F645="","",INDEX(CUT_LIST!$C$6:$C$1000,$F645))</f>
        <v/>
      </c>
      <c r="D645" t="str" cm="1">
        <f t="array" ref="D645">IF($F645="","",
  IF(
    TRIM(UPPER(INDEX(CUT_LIST!$F$6:$F$1000,$F645)))="NO",
    N(INDEX(CUT_LIST!$D$6:$D$1000,$F645)),
    N(INDEX(CUT_LIST!$D$6:$D$1000,$F645))-
    MIN(
      N(INDEX(CUT_LIST!$D$6:$D$1000,$F645)),
      N(INDEX(CUT_LIST!$G$6:$G$1000,$F645))
    )
  )
)</f>
        <v/>
      </c>
      <c r="F645" t="str" cm="1">
        <f t="array" ref="F64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ROWS($F$7:F645)
  ),
"")</f>
        <v/>
      </c>
    </row>
    <row r="646" spans="1:6">
      <c r="A646" t="str" cm="1">
        <f t="array" ref="A646">IF($F646="","",INDEX(CUT_LIST!$A$6:$A$1000,$F646))</f>
        <v/>
      </c>
      <c r="B646" t="str" cm="1">
        <f t="array" ref="B646">IF($F646="","",INDEX(CUT_LIST!$B$6:$B$1000,$F646))</f>
        <v/>
      </c>
      <c r="C646" t="str" cm="1">
        <f t="array" ref="C646">IF($F646="","",INDEX(CUT_LIST!$C$6:$C$1000,$F646))</f>
        <v/>
      </c>
      <c r="D646" t="str" cm="1">
        <f t="array" ref="D646">IF($F646="","",
  IF(
    TRIM(UPPER(INDEX(CUT_LIST!$F$6:$F$1000,$F646)))="NO",
    N(INDEX(CUT_LIST!$D$6:$D$1000,$F646)),
    N(INDEX(CUT_LIST!$D$6:$D$1000,$F646))-
    MIN(
      N(INDEX(CUT_LIST!$D$6:$D$1000,$F646)),
      N(INDEX(CUT_LIST!$G$6:$G$1000,$F646))
    )
  )
)</f>
        <v/>
      </c>
      <c r="F646" t="str" cm="1">
        <f t="array" ref="F64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ROWS($F$7:F646)
  ),
"")</f>
        <v/>
      </c>
    </row>
    <row r="647" spans="1:6">
      <c r="A647" t="str" cm="1">
        <f t="array" ref="A647">IF($F647="","",INDEX(CUT_LIST!$A$6:$A$1000,$F647))</f>
        <v/>
      </c>
      <c r="B647" t="str" cm="1">
        <f t="array" ref="B647">IF($F647="","",INDEX(CUT_LIST!$B$6:$B$1000,$F647))</f>
        <v/>
      </c>
      <c r="C647" t="str" cm="1">
        <f t="array" ref="C647">IF($F647="","",INDEX(CUT_LIST!$C$6:$C$1000,$F647))</f>
        <v/>
      </c>
      <c r="D647" t="str" cm="1">
        <f t="array" ref="D647">IF($F647="","",
  IF(
    TRIM(UPPER(INDEX(CUT_LIST!$F$6:$F$1000,$F647)))="NO",
    N(INDEX(CUT_LIST!$D$6:$D$1000,$F647)),
    N(INDEX(CUT_LIST!$D$6:$D$1000,$F647))-
    MIN(
      N(INDEX(CUT_LIST!$D$6:$D$1000,$F647)),
      N(INDEX(CUT_LIST!$G$6:$G$1000,$F647))
    )
  )
)</f>
        <v/>
      </c>
      <c r="F647" t="str" cm="1">
        <f t="array" ref="F64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ROWS($F$7:F647)
  ),
"")</f>
        <v/>
      </c>
    </row>
    <row r="648" spans="1:6">
      <c r="A648" t="str" cm="1">
        <f t="array" ref="A648">IF($F648="","",INDEX(CUT_LIST!$A$6:$A$1000,$F648))</f>
        <v/>
      </c>
      <c r="B648" t="str" cm="1">
        <f t="array" ref="B648">IF($F648="","",INDEX(CUT_LIST!$B$6:$B$1000,$F648))</f>
        <v/>
      </c>
      <c r="C648" t="str" cm="1">
        <f t="array" ref="C648">IF($F648="","",INDEX(CUT_LIST!$C$6:$C$1000,$F648))</f>
        <v/>
      </c>
      <c r="D648" t="str" cm="1">
        <f t="array" ref="D648">IF($F648="","",
  IF(
    TRIM(UPPER(INDEX(CUT_LIST!$F$6:$F$1000,$F648)))="NO",
    N(INDEX(CUT_LIST!$D$6:$D$1000,$F648)),
    N(INDEX(CUT_LIST!$D$6:$D$1000,$F648))-
    MIN(
      N(INDEX(CUT_LIST!$D$6:$D$1000,$F648)),
      N(INDEX(CUT_LIST!$G$6:$G$1000,$F648))
    )
  )
)</f>
        <v/>
      </c>
      <c r="F648" t="str" cm="1">
        <f t="array" ref="F64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ROWS($F$7:F648)
  ),
"")</f>
        <v/>
      </c>
    </row>
    <row r="649" spans="1:6">
      <c r="A649" t="str" cm="1">
        <f t="array" ref="A649">IF($F649="","",INDEX(CUT_LIST!$A$6:$A$1000,$F649))</f>
        <v/>
      </c>
      <c r="B649" t="str" cm="1">
        <f t="array" ref="B649">IF($F649="","",INDEX(CUT_LIST!$B$6:$B$1000,$F649))</f>
        <v/>
      </c>
      <c r="C649" t="str" cm="1">
        <f t="array" ref="C649">IF($F649="","",INDEX(CUT_LIST!$C$6:$C$1000,$F649))</f>
        <v/>
      </c>
      <c r="D649" t="str" cm="1">
        <f t="array" ref="D649">IF($F649="","",
  IF(
    TRIM(UPPER(INDEX(CUT_LIST!$F$6:$F$1000,$F649)))="NO",
    N(INDEX(CUT_LIST!$D$6:$D$1000,$F649)),
    N(INDEX(CUT_LIST!$D$6:$D$1000,$F649))-
    MIN(
      N(INDEX(CUT_LIST!$D$6:$D$1000,$F649)),
      N(INDEX(CUT_LIST!$G$6:$G$1000,$F649))
    )
  )
)</f>
        <v/>
      </c>
      <c r="F649" t="str" cm="1">
        <f t="array" ref="F64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ROWS($F$7:F649)
  ),
"")</f>
        <v/>
      </c>
    </row>
    <row r="650" spans="1:6">
      <c r="A650" t="str" cm="1">
        <f t="array" ref="A650">IF($F650="","",INDEX(CUT_LIST!$A$6:$A$1000,$F650))</f>
        <v/>
      </c>
      <c r="B650" t="str" cm="1">
        <f t="array" ref="B650">IF($F650="","",INDEX(CUT_LIST!$B$6:$B$1000,$F650))</f>
        <v/>
      </c>
      <c r="C650" t="str" cm="1">
        <f t="array" ref="C650">IF($F650="","",INDEX(CUT_LIST!$C$6:$C$1000,$F650))</f>
        <v/>
      </c>
      <c r="D650" t="str" cm="1">
        <f t="array" ref="D650">IF($F650="","",
  IF(
    TRIM(UPPER(INDEX(CUT_LIST!$F$6:$F$1000,$F650)))="NO",
    N(INDEX(CUT_LIST!$D$6:$D$1000,$F650)),
    N(INDEX(CUT_LIST!$D$6:$D$1000,$F650))-
    MIN(
      N(INDEX(CUT_LIST!$D$6:$D$1000,$F650)),
      N(INDEX(CUT_LIST!$G$6:$G$1000,$F650))
    )
  )
)</f>
        <v/>
      </c>
      <c r="F650" t="str" cm="1">
        <f t="array" ref="F65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ROWS($F$7:F650)
  ),
"")</f>
        <v/>
      </c>
    </row>
    <row r="651" spans="1:6">
      <c r="A651" t="str" cm="1">
        <f t="array" ref="A651">IF($F651="","",INDEX(CUT_LIST!$A$6:$A$1000,$F651))</f>
        <v/>
      </c>
      <c r="B651" t="str" cm="1">
        <f t="array" ref="B651">IF($F651="","",INDEX(CUT_LIST!$B$6:$B$1000,$F651))</f>
        <v/>
      </c>
      <c r="C651" t="str" cm="1">
        <f t="array" ref="C651">IF($F651="","",INDEX(CUT_LIST!$C$6:$C$1000,$F651))</f>
        <v/>
      </c>
      <c r="D651" t="str" cm="1">
        <f t="array" ref="D651">IF($F651="","",
  IF(
    TRIM(UPPER(INDEX(CUT_LIST!$F$6:$F$1000,$F651)))="NO",
    N(INDEX(CUT_LIST!$D$6:$D$1000,$F651)),
    N(INDEX(CUT_LIST!$D$6:$D$1000,$F651))-
    MIN(
      N(INDEX(CUT_LIST!$D$6:$D$1000,$F651)),
      N(INDEX(CUT_LIST!$G$6:$G$1000,$F651))
    )
  )
)</f>
        <v/>
      </c>
      <c r="F651" t="str" cm="1">
        <f t="array" ref="F65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ROWS($F$7:F651)
  ),
"")</f>
        <v/>
      </c>
    </row>
    <row r="652" spans="1:6">
      <c r="A652" t="str" cm="1">
        <f t="array" ref="A652">IF($F652="","",INDEX(CUT_LIST!$A$6:$A$1000,$F652))</f>
        <v/>
      </c>
      <c r="B652" t="str" cm="1">
        <f t="array" ref="B652">IF($F652="","",INDEX(CUT_LIST!$B$6:$B$1000,$F652))</f>
        <v/>
      </c>
      <c r="C652" t="str" cm="1">
        <f t="array" ref="C652">IF($F652="","",INDEX(CUT_LIST!$C$6:$C$1000,$F652))</f>
        <v/>
      </c>
      <c r="D652" t="str" cm="1">
        <f t="array" ref="D652">IF($F652="","",
  IF(
    TRIM(UPPER(INDEX(CUT_LIST!$F$6:$F$1000,$F652)))="NO",
    N(INDEX(CUT_LIST!$D$6:$D$1000,$F652)),
    N(INDEX(CUT_LIST!$D$6:$D$1000,$F652))-
    MIN(
      N(INDEX(CUT_LIST!$D$6:$D$1000,$F652)),
      N(INDEX(CUT_LIST!$G$6:$G$1000,$F652))
    )
  )
)</f>
        <v/>
      </c>
      <c r="F652" t="str" cm="1">
        <f t="array" ref="F65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ROWS($F$7:F652)
  ),
"")</f>
        <v/>
      </c>
    </row>
    <row r="653" spans="1:6">
      <c r="A653" t="str" cm="1">
        <f t="array" ref="A653">IF($F653="","",INDEX(CUT_LIST!$A$6:$A$1000,$F653))</f>
        <v/>
      </c>
      <c r="B653" t="str" cm="1">
        <f t="array" ref="B653">IF($F653="","",INDEX(CUT_LIST!$B$6:$B$1000,$F653))</f>
        <v/>
      </c>
      <c r="C653" t="str" cm="1">
        <f t="array" ref="C653">IF($F653="","",INDEX(CUT_LIST!$C$6:$C$1000,$F653))</f>
        <v/>
      </c>
      <c r="D653" t="str" cm="1">
        <f t="array" ref="D653">IF($F653="","",
  IF(
    TRIM(UPPER(INDEX(CUT_LIST!$F$6:$F$1000,$F653)))="NO",
    N(INDEX(CUT_LIST!$D$6:$D$1000,$F653)),
    N(INDEX(CUT_LIST!$D$6:$D$1000,$F653))-
    MIN(
      N(INDEX(CUT_LIST!$D$6:$D$1000,$F653)),
      N(INDEX(CUT_LIST!$G$6:$G$1000,$F653))
    )
  )
)</f>
        <v/>
      </c>
      <c r="F653" t="str" cm="1">
        <f t="array" ref="F65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ROWS($F$7:F653)
  ),
"")</f>
        <v/>
      </c>
    </row>
    <row r="654" spans="1:6">
      <c r="A654" t="str" cm="1">
        <f t="array" ref="A654">IF($F654="","",INDEX(CUT_LIST!$A$6:$A$1000,$F654))</f>
        <v/>
      </c>
      <c r="B654" t="str" cm="1">
        <f t="array" ref="B654">IF($F654="","",INDEX(CUT_LIST!$B$6:$B$1000,$F654))</f>
        <v/>
      </c>
      <c r="C654" t="str" cm="1">
        <f t="array" ref="C654">IF($F654="","",INDEX(CUT_LIST!$C$6:$C$1000,$F654))</f>
        <v/>
      </c>
      <c r="D654" t="str" cm="1">
        <f t="array" ref="D654">IF($F654="","",
  IF(
    TRIM(UPPER(INDEX(CUT_LIST!$F$6:$F$1000,$F654)))="NO",
    N(INDEX(CUT_LIST!$D$6:$D$1000,$F654)),
    N(INDEX(CUT_LIST!$D$6:$D$1000,$F654))-
    MIN(
      N(INDEX(CUT_LIST!$D$6:$D$1000,$F654)),
      N(INDEX(CUT_LIST!$G$6:$G$1000,$F654))
    )
  )
)</f>
        <v/>
      </c>
      <c r="F654" t="str" cm="1">
        <f t="array" ref="F65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ROWS($F$7:F654)
  ),
"")</f>
        <v/>
      </c>
    </row>
    <row r="655" spans="1:6">
      <c r="A655" t="str" cm="1">
        <f t="array" ref="A655">IF($F655="","",INDEX(CUT_LIST!$A$6:$A$1000,$F655))</f>
        <v/>
      </c>
      <c r="B655" t="str" cm="1">
        <f t="array" ref="B655">IF($F655="","",INDEX(CUT_LIST!$B$6:$B$1000,$F655))</f>
        <v/>
      </c>
      <c r="C655" t="str" cm="1">
        <f t="array" ref="C655">IF($F655="","",INDEX(CUT_LIST!$C$6:$C$1000,$F655))</f>
        <v/>
      </c>
      <c r="D655" t="str" cm="1">
        <f t="array" ref="D655">IF($F655="","",
  IF(
    TRIM(UPPER(INDEX(CUT_LIST!$F$6:$F$1000,$F655)))="NO",
    N(INDEX(CUT_LIST!$D$6:$D$1000,$F655)),
    N(INDEX(CUT_LIST!$D$6:$D$1000,$F655))-
    MIN(
      N(INDEX(CUT_LIST!$D$6:$D$1000,$F655)),
      N(INDEX(CUT_LIST!$G$6:$G$1000,$F655))
    )
  )
)</f>
        <v/>
      </c>
      <c r="F655" t="str" cm="1">
        <f t="array" ref="F65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ROWS($F$7:F655)
  ),
"")</f>
        <v/>
      </c>
    </row>
    <row r="656" spans="1:6">
      <c r="A656" t="str" cm="1">
        <f t="array" ref="A656">IF($F656="","",INDEX(CUT_LIST!$A$6:$A$1000,$F656))</f>
        <v/>
      </c>
      <c r="B656" t="str" cm="1">
        <f t="array" ref="B656">IF($F656="","",INDEX(CUT_LIST!$B$6:$B$1000,$F656))</f>
        <v/>
      </c>
      <c r="C656" t="str" cm="1">
        <f t="array" ref="C656">IF($F656="","",INDEX(CUT_LIST!$C$6:$C$1000,$F656))</f>
        <v/>
      </c>
      <c r="D656" t="str" cm="1">
        <f t="array" ref="D656">IF($F656="","",
  IF(
    TRIM(UPPER(INDEX(CUT_LIST!$F$6:$F$1000,$F656)))="NO",
    N(INDEX(CUT_LIST!$D$6:$D$1000,$F656)),
    N(INDEX(CUT_LIST!$D$6:$D$1000,$F656))-
    MIN(
      N(INDEX(CUT_LIST!$D$6:$D$1000,$F656)),
      N(INDEX(CUT_LIST!$G$6:$G$1000,$F656))
    )
  )
)</f>
        <v/>
      </c>
      <c r="F656" t="str" cm="1">
        <f t="array" ref="F65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ROWS($F$7:F656)
  ),
"")</f>
        <v/>
      </c>
    </row>
    <row r="657" spans="1:6">
      <c r="A657" t="str" cm="1">
        <f t="array" ref="A657">IF($F657="","",INDEX(CUT_LIST!$A$6:$A$1000,$F657))</f>
        <v/>
      </c>
      <c r="B657" t="str" cm="1">
        <f t="array" ref="B657">IF($F657="","",INDEX(CUT_LIST!$B$6:$B$1000,$F657))</f>
        <v/>
      </c>
      <c r="C657" t="str" cm="1">
        <f t="array" ref="C657">IF($F657="","",INDEX(CUT_LIST!$C$6:$C$1000,$F657))</f>
        <v/>
      </c>
      <c r="D657" t="str" cm="1">
        <f t="array" ref="D657">IF($F657="","",
  IF(
    TRIM(UPPER(INDEX(CUT_LIST!$F$6:$F$1000,$F657)))="NO",
    N(INDEX(CUT_LIST!$D$6:$D$1000,$F657)),
    N(INDEX(CUT_LIST!$D$6:$D$1000,$F657))-
    MIN(
      N(INDEX(CUT_LIST!$D$6:$D$1000,$F657)),
      N(INDEX(CUT_LIST!$G$6:$G$1000,$F657))
    )
  )
)</f>
        <v/>
      </c>
      <c r="F657" t="str" cm="1">
        <f t="array" ref="F65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ROWS($F$7:F657)
  ),
"")</f>
        <v/>
      </c>
    </row>
    <row r="658" spans="1:6">
      <c r="A658" t="str" cm="1">
        <f t="array" ref="A658">IF($F658="","",INDEX(CUT_LIST!$A$6:$A$1000,$F658))</f>
        <v/>
      </c>
      <c r="B658" t="str" cm="1">
        <f t="array" ref="B658">IF($F658="","",INDEX(CUT_LIST!$B$6:$B$1000,$F658))</f>
        <v/>
      </c>
      <c r="C658" t="str" cm="1">
        <f t="array" ref="C658">IF($F658="","",INDEX(CUT_LIST!$C$6:$C$1000,$F658))</f>
        <v/>
      </c>
      <c r="D658" t="str" cm="1">
        <f t="array" ref="D658">IF($F658="","",
  IF(
    TRIM(UPPER(INDEX(CUT_LIST!$F$6:$F$1000,$F658)))="NO",
    N(INDEX(CUT_LIST!$D$6:$D$1000,$F658)),
    N(INDEX(CUT_LIST!$D$6:$D$1000,$F658))-
    MIN(
      N(INDEX(CUT_LIST!$D$6:$D$1000,$F658)),
      N(INDEX(CUT_LIST!$G$6:$G$1000,$F658))
    )
  )
)</f>
        <v/>
      </c>
      <c r="F658" t="str" cm="1">
        <f t="array" ref="F65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ROWS($F$7:F658)
  ),
"")</f>
        <v/>
      </c>
    </row>
    <row r="659" spans="1:6">
      <c r="A659" t="str" cm="1">
        <f t="array" ref="A659">IF($F659="","",INDEX(CUT_LIST!$A$6:$A$1000,$F659))</f>
        <v/>
      </c>
      <c r="B659" t="str" cm="1">
        <f t="array" ref="B659">IF($F659="","",INDEX(CUT_LIST!$B$6:$B$1000,$F659))</f>
        <v/>
      </c>
      <c r="C659" t="str" cm="1">
        <f t="array" ref="C659">IF($F659="","",INDEX(CUT_LIST!$C$6:$C$1000,$F659))</f>
        <v/>
      </c>
      <c r="D659" t="str" cm="1">
        <f t="array" ref="D659">IF($F659="","",
  IF(
    TRIM(UPPER(INDEX(CUT_LIST!$F$6:$F$1000,$F659)))="NO",
    N(INDEX(CUT_LIST!$D$6:$D$1000,$F659)),
    N(INDEX(CUT_LIST!$D$6:$D$1000,$F659))-
    MIN(
      N(INDEX(CUT_LIST!$D$6:$D$1000,$F659)),
      N(INDEX(CUT_LIST!$G$6:$G$1000,$F659))
    )
  )
)</f>
        <v/>
      </c>
      <c r="F659" t="str" cm="1">
        <f t="array" ref="F65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ROWS($F$7:F659)
  ),
"")</f>
        <v/>
      </c>
    </row>
    <row r="660" spans="1:6">
      <c r="A660" t="str" cm="1">
        <f t="array" ref="A660">IF($F660="","",INDEX(CUT_LIST!$A$6:$A$1000,$F660))</f>
        <v/>
      </c>
      <c r="B660" t="str" cm="1">
        <f t="array" ref="B660">IF($F660="","",INDEX(CUT_LIST!$B$6:$B$1000,$F660))</f>
        <v/>
      </c>
      <c r="C660" t="str" cm="1">
        <f t="array" ref="C660">IF($F660="","",INDEX(CUT_LIST!$C$6:$C$1000,$F660))</f>
        <v/>
      </c>
      <c r="D660" t="str" cm="1">
        <f t="array" ref="D660">IF($F660="","",
  IF(
    TRIM(UPPER(INDEX(CUT_LIST!$F$6:$F$1000,$F660)))="NO",
    N(INDEX(CUT_LIST!$D$6:$D$1000,$F660)),
    N(INDEX(CUT_LIST!$D$6:$D$1000,$F660))-
    MIN(
      N(INDEX(CUT_LIST!$D$6:$D$1000,$F660)),
      N(INDEX(CUT_LIST!$G$6:$G$1000,$F660))
    )
  )
)</f>
        <v/>
      </c>
      <c r="F660" t="str" cm="1">
        <f t="array" ref="F66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ROWS($F$7:F660)
  ),
"")</f>
        <v/>
      </c>
    </row>
    <row r="661" spans="1:6">
      <c r="A661" t="str" cm="1">
        <f t="array" ref="A661">IF($F661="","",INDEX(CUT_LIST!$A$6:$A$1000,$F661))</f>
        <v/>
      </c>
      <c r="B661" t="str" cm="1">
        <f t="array" ref="B661">IF($F661="","",INDEX(CUT_LIST!$B$6:$B$1000,$F661))</f>
        <v/>
      </c>
      <c r="C661" t="str" cm="1">
        <f t="array" ref="C661">IF($F661="","",INDEX(CUT_LIST!$C$6:$C$1000,$F661))</f>
        <v/>
      </c>
      <c r="D661" t="str" cm="1">
        <f t="array" ref="D661">IF($F661="","",
  IF(
    TRIM(UPPER(INDEX(CUT_LIST!$F$6:$F$1000,$F661)))="NO",
    N(INDEX(CUT_LIST!$D$6:$D$1000,$F661)),
    N(INDEX(CUT_LIST!$D$6:$D$1000,$F661))-
    MIN(
      N(INDEX(CUT_LIST!$D$6:$D$1000,$F661)),
      N(INDEX(CUT_LIST!$G$6:$G$1000,$F661))
    )
  )
)</f>
        <v/>
      </c>
      <c r="F661" t="str" cm="1">
        <f t="array" ref="F66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ROWS($F$7:F661)
  ),
"")</f>
        <v/>
      </c>
    </row>
    <row r="662" spans="1:6">
      <c r="A662" t="str" cm="1">
        <f t="array" ref="A662">IF($F662="","",INDEX(CUT_LIST!$A$6:$A$1000,$F662))</f>
        <v/>
      </c>
      <c r="B662" t="str" cm="1">
        <f t="array" ref="B662">IF($F662="","",INDEX(CUT_LIST!$B$6:$B$1000,$F662))</f>
        <v/>
      </c>
      <c r="C662" t="str" cm="1">
        <f t="array" ref="C662">IF($F662="","",INDEX(CUT_LIST!$C$6:$C$1000,$F662))</f>
        <v/>
      </c>
      <c r="D662" t="str" cm="1">
        <f t="array" ref="D662">IF($F662="","",
  IF(
    TRIM(UPPER(INDEX(CUT_LIST!$F$6:$F$1000,$F662)))="NO",
    N(INDEX(CUT_LIST!$D$6:$D$1000,$F662)),
    N(INDEX(CUT_LIST!$D$6:$D$1000,$F662))-
    MIN(
      N(INDEX(CUT_LIST!$D$6:$D$1000,$F662)),
      N(INDEX(CUT_LIST!$G$6:$G$1000,$F662))
    )
  )
)</f>
        <v/>
      </c>
      <c r="F662" t="str" cm="1">
        <f t="array" ref="F66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ROWS($F$7:F662)
  ),
"")</f>
        <v/>
      </c>
    </row>
    <row r="663" spans="1:6">
      <c r="A663" t="str" cm="1">
        <f t="array" ref="A663">IF($F663="","",INDEX(CUT_LIST!$A$6:$A$1000,$F663))</f>
        <v/>
      </c>
      <c r="B663" t="str" cm="1">
        <f t="array" ref="B663">IF($F663="","",INDEX(CUT_LIST!$B$6:$B$1000,$F663))</f>
        <v/>
      </c>
      <c r="C663" t="str" cm="1">
        <f t="array" ref="C663">IF($F663="","",INDEX(CUT_LIST!$C$6:$C$1000,$F663))</f>
        <v/>
      </c>
      <c r="D663" t="str" cm="1">
        <f t="array" ref="D663">IF($F663="","",
  IF(
    TRIM(UPPER(INDEX(CUT_LIST!$F$6:$F$1000,$F663)))="NO",
    N(INDEX(CUT_LIST!$D$6:$D$1000,$F663)),
    N(INDEX(CUT_LIST!$D$6:$D$1000,$F663))-
    MIN(
      N(INDEX(CUT_LIST!$D$6:$D$1000,$F663)),
      N(INDEX(CUT_LIST!$G$6:$G$1000,$F663))
    )
  )
)</f>
        <v/>
      </c>
      <c r="F663" t="str" cm="1">
        <f t="array" ref="F66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ROWS($F$7:F663)
  ),
"")</f>
        <v/>
      </c>
    </row>
    <row r="664" spans="1:6">
      <c r="A664" t="str" cm="1">
        <f t="array" ref="A664">IF($F664="","",INDEX(CUT_LIST!$A$6:$A$1000,$F664))</f>
        <v/>
      </c>
      <c r="B664" t="str" cm="1">
        <f t="array" ref="B664">IF($F664="","",INDEX(CUT_LIST!$B$6:$B$1000,$F664))</f>
        <v/>
      </c>
      <c r="C664" t="str" cm="1">
        <f t="array" ref="C664">IF($F664="","",INDEX(CUT_LIST!$C$6:$C$1000,$F664))</f>
        <v/>
      </c>
      <c r="D664" t="str" cm="1">
        <f t="array" ref="D664">IF($F664="","",
  IF(
    TRIM(UPPER(INDEX(CUT_LIST!$F$6:$F$1000,$F664)))="NO",
    N(INDEX(CUT_LIST!$D$6:$D$1000,$F664)),
    N(INDEX(CUT_LIST!$D$6:$D$1000,$F664))-
    MIN(
      N(INDEX(CUT_LIST!$D$6:$D$1000,$F664)),
      N(INDEX(CUT_LIST!$G$6:$G$1000,$F664))
    )
  )
)</f>
        <v/>
      </c>
      <c r="F664" t="str" cm="1">
        <f t="array" ref="F66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ROWS($F$7:F664)
  ),
"")</f>
        <v/>
      </c>
    </row>
    <row r="665" spans="1:6">
      <c r="A665" t="str" cm="1">
        <f t="array" ref="A665">IF($F665="","",INDEX(CUT_LIST!$A$6:$A$1000,$F665))</f>
        <v/>
      </c>
      <c r="B665" t="str" cm="1">
        <f t="array" ref="B665">IF($F665="","",INDEX(CUT_LIST!$B$6:$B$1000,$F665))</f>
        <v/>
      </c>
      <c r="C665" t="str" cm="1">
        <f t="array" ref="C665">IF($F665="","",INDEX(CUT_LIST!$C$6:$C$1000,$F665))</f>
        <v/>
      </c>
      <c r="D665" t="str" cm="1">
        <f t="array" ref="D665">IF($F665="","",
  IF(
    TRIM(UPPER(INDEX(CUT_LIST!$F$6:$F$1000,$F665)))="NO",
    N(INDEX(CUT_LIST!$D$6:$D$1000,$F665)),
    N(INDEX(CUT_LIST!$D$6:$D$1000,$F665))-
    MIN(
      N(INDEX(CUT_LIST!$D$6:$D$1000,$F665)),
      N(INDEX(CUT_LIST!$G$6:$G$1000,$F665))
    )
  )
)</f>
        <v/>
      </c>
      <c r="F665" t="str" cm="1">
        <f t="array" ref="F66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ROWS($F$7:F665)
  ),
"")</f>
        <v/>
      </c>
    </row>
    <row r="666" spans="1:6">
      <c r="A666" t="str" cm="1">
        <f t="array" ref="A666">IF($F666="","",INDEX(CUT_LIST!$A$6:$A$1000,$F666))</f>
        <v/>
      </c>
      <c r="B666" t="str" cm="1">
        <f t="array" ref="B666">IF($F666="","",INDEX(CUT_LIST!$B$6:$B$1000,$F666))</f>
        <v/>
      </c>
      <c r="C666" t="str" cm="1">
        <f t="array" ref="C666">IF($F666="","",INDEX(CUT_LIST!$C$6:$C$1000,$F666))</f>
        <v/>
      </c>
      <c r="D666" t="str" cm="1">
        <f t="array" ref="D666">IF($F666="","",
  IF(
    TRIM(UPPER(INDEX(CUT_LIST!$F$6:$F$1000,$F666)))="NO",
    N(INDEX(CUT_LIST!$D$6:$D$1000,$F666)),
    N(INDEX(CUT_LIST!$D$6:$D$1000,$F666))-
    MIN(
      N(INDEX(CUT_LIST!$D$6:$D$1000,$F666)),
      N(INDEX(CUT_LIST!$G$6:$G$1000,$F666))
    )
  )
)</f>
        <v/>
      </c>
      <c r="F666" t="str" cm="1">
        <f t="array" ref="F66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ROWS($F$7:F666)
  ),
"")</f>
        <v/>
      </c>
    </row>
    <row r="667" spans="1:6">
      <c r="A667" t="str" cm="1">
        <f t="array" ref="A667">IF($F667="","",INDEX(CUT_LIST!$A$6:$A$1000,$F667))</f>
        <v/>
      </c>
      <c r="B667" t="str" cm="1">
        <f t="array" ref="B667">IF($F667="","",INDEX(CUT_LIST!$B$6:$B$1000,$F667))</f>
        <v/>
      </c>
      <c r="C667" t="str" cm="1">
        <f t="array" ref="C667">IF($F667="","",INDEX(CUT_LIST!$C$6:$C$1000,$F667))</f>
        <v/>
      </c>
      <c r="D667" t="str" cm="1">
        <f t="array" ref="D667">IF($F667="","",
  IF(
    TRIM(UPPER(INDEX(CUT_LIST!$F$6:$F$1000,$F667)))="NO",
    N(INDEX(CUT_LIST!$D$6:$D$1000,$F667)),
    N(INDEX(CUT_LIST!$D$6:$D$1000,$F667))-
    MIN(
      N(INDEX(CUT_LIST!$D$6:$D$1000,$F667)),
      N(INDEX(CUT_LIST!$G$6:$G$1000,$F667))
    )
  )
)</f>
        <v/>
      </c>
      <c r="F667" t="str" cm="1">
        <f t="array" ref="F66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ROWS($F$7:F667)
  ),
"")</f>
        <v/>
      </c>
    </row>
    <row r="668" spans="1:6">
      <c r="A668" t="str" cm="1">
        <f t="array" ref="A668">IF($F668="","",INDEX(CUT_LIST!$A$6:$A$1000,$F668))</f>
        <v/>
      </c>
      <c r="B668" t="str" cm="1">
        <f t="array" ref="B668">IF($F668="","",INDEX(CUT_LIST!$B$6:$B$1000,$F668))</f>
        <v/>
      </c>
      <c r="C668" t="str" cm="1">
        <f t="array" ref="C668">IF($F668="","",INDEX(CUT_LIST!$C$6:$C$1000,$F668))</f>
        <v/>
      </c>
      <c r="D668" t="str" cm="1">
        <f t="array" ref="D668">IF($F668="","",
  IF(
    TRIM(UPPER(INDEX(CUT_LIST!$F$6:$F$1000,$F668)))="NO",
    N(INDEX(CUT_LIST!$D$6:$D$1000,$F668)),
    N(INDEX(CUT_LIST!$D$6:$D$1000,$F668))-
    MIN(
      N(INDEX(CUT_LIST!$D$6:$D$1000,$F668)),
      N(INDEX(CUT_LIST!$G$6:$G$1000,$F668))
    )
  )
)</f>
        <v/>
      </c>
      <c r="F668" t="str" cm="1">
        <f t="array" ref="F66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ROWS($F$7:F668)
  ),
"")</f>
        <v/>
      </c>
    </row>
    <row r="669" spans="1:6">
      <c r="A669" t="str" cm="1">
        <f t="array" ref="A669">IF($F669="","",INDEX(CUT_LIST!$A$6:$A$1000,$F669))</f>
        <v/>
      </c>
      <c r="B669" t="str" cm="1">
        <f t="array" ref="B669">IF($F669="","",INDEX(CUT_LIST!$B$6:$B$1000,$F669))</f>
        <v/>
      </c>
      <c r="C669" t="str" cm="1">
        <f t="array" ref="C669">IF($F669="","",INDEX(CUT_LIST!$C$6:$C$1000,$F669))</f>
        <v/>
      </c>
      <c r="D669" t="str" cm="1">
        <f t="array" ref="D669">IF($F669="","",
  IF(
    TRIM(UPPER(INDEX(CUT_LIST!$F$6:$F$1000,$F669)))="NO",
    N(INDEX(CUT_LIST!$D$6:$D$1000,$F669)),
    N(INDEX(CUT_LIST!$D$6:$D$1000,$F669))-
    MIN(
      N(INDEX(CUT_LIST!$D$6:$D$1000,$F669)),
      N(INDEX(CUT_LIST!$G$6:$G$1000,$F669))
    )
  )
)</f>
        <v/>
      </c>
      <c r="F669" t="str" cm="1">
        <f t="array" ref="F66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ROWS($F$7:F669)
  ),
"")</f>
        <v/>
      </c>
    </row>
    <row r="670" spans="1:6">
      <c r="A670" t="str" cm="1">
        <f t="array" ref="A670">IF($F670="","",INDEX(CUT_LIST!$A$6:$A$1000,$F670))</f>
        <v/>
      </c>
      <c r="B670" t="str" cm="1">
        <f t="array" ref="B670">IF($F670="","",INDEX(CUT_LIST!$B$6:$B$1000,$F670))</f>
        <v/>
      </c>
      <c r="C670" t="str" cm="1">
        <f t="array" ref="C670">IF($F670="","",INDEX(CUT_LIST!$C$6:$C$1000,$F670))</f>
        <v/>
      </c>
      <c r="D670" t="str" cm="1">
        <f t="array" ref="D670">IF($F670="","",
  IF(
    TRIM(UPPER(INDEX(CUT_LIST!$F$6:$F$1000,$F670)))="NO",
    N(INDEX(CUT_LIST!$D$6:$D$1000,$F670)),
    N(INDEX(CUT_LIST!$D$6:$D$1000,$F670))-
    MIN(
      N(INDEX(CUT_LIST!$D$6:$D$1000,$F670)),
      N(INDEX(CUT_LIST!$G$6:$G$1000,$F670))
    )
  )
)</f>
        <v/>
      </c>
      <c r="F670" t="str" cm="1">
        <f t="array" ref="F67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ROWS($F$7:F670)
  ),
"")</f>
        <v/>
      </c>
    </row>
    <row r="671" spans="1:6">
      <c r="A671" t="str" cm="1">
        <f t="array" ref="A671">IF($F671="","",INDEX(CUT_LIST!$A$6:$A$1000,$F671))</f>
        <v/>
      </c>
      <c r="B671" t="str" cm="1">
        <f t="array" ref="B671">IF($F671="","",INDEX(CUT_LIST!$B$6:$B$1000,$F671))</f>
        <v/>
      </c>
      <c r="C671" t="str" cm="1">
        <f t="array" ref="C671">IF($F671="","",INDEX(CUT_LIST!$C$6:$C$1000,$F671))</f>
        <v/>
      </c>
      <c r="D671" t="str" cm="1">
        <f t="array" ref="D671">IF($F671="","",
  IF(
    TRIM(UPPER(INDEX(CUT_LIST!$F$6:$F$1000,$F671)))="NO",
    N(INDEX(CUT_LIST!$D$6:$D$1000,$F671)),
    N(INDEX(CUT_LIST!$D$6:$D$1000,$F671))-
    MIN(
      N(INDEX(CUT_LIST!$D$6:$D$1000,$F671)),
      N(INDEX(CUT_LIST!$G$6:$G$1000,$F671))
    )
  )
)</f>
        <v/>
      </c>
      <c r="F671" t="str" cm="1">
        <f t="array" ref="F67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ROWS($F$7:F671)
  ),
"")</f>
        <v/>
      </c>
    </row>
    <row r="672" spans="1:6">
      <c r="A672" t="str" cm="1">
        <f t="array" ref="A672">IF($F672="","",INDEX(CUT_LIST!$A$6:$A$1000,$F672))</f>
        <v/>
      </c>
      <c r="B672" t="str" cm="1">
        <f t="array" ref="B672">IF($F672="","",INDEX(CUT_LIST!$B$6:$B$1000,$F672))</f>
        <v/>
      </c>
      <c r="C672" t="str" cm="1">
        <f t="array" ref="C672">IF($F672="","",INDEX(CUT_LIST!$C$6:$C$1000,$F672))</f>
        <v/>
      </c>
      <c r="D672" t="str" cm="1">
        <f t="array" ref="D672">IF($F672="","",
  IF(
    TRIM(UPPER(INDEX(CUT_LIST!$F$6:$F$1000,$F672)))="NO",
    N(INDEX(CUT_LIST!$D$6:$D$1000,$F672)),
    N(INDEX(CUT_LIST!$D$6:$D$1000,$F672))-
    MIN(
      N(INDEX(CUT_LIST!$D$6:$D$1000,$F672)),
      N(INDEX(CUT_LIST!$G$6:$G$1000,$F672))
    )
  )
)</f>
        <v/>
      </c>
      <c r="F672" t="str" cm="1">
        <f t="array" ref="F67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ROWS($F$7:F672)
  ),
"")</f>
        <v/>
      </c>
    </row>
    <row r="673" spans="1:6">
      <c r="A673" t="str" cm="1">
        <f t="array" ref="A673">IF($F673="","",INDEX(CUT_LIST!$A$6:$A$1000,$F673))</f>
        <v/>
      </c>
      <c r="B673" t="str" cm="1">
        <f t="array" ref="B673">IF($F673="","",INDEX(CUT_LIST!$B$6:$B$1000,$F673))</f>
        <v/>
      </c>
      <c r="C673" t="str" cm="1">
        <f t="array" ref="C673">IF($F673="","",INDEX(CUT_LIST!$C$6:$C$1000,$F673))</f>
        <v/>
      </c>
      <c r="D673" t="str" cm="1">
        <f t="array" ref="D673">IF($F673="","",
  IF(
    TRIM(UPPER(INDEX(CUT_LIST!$F$6:$F$1000,$F673)))="NO",
    N(INDEX(CUT_LIST!$D$6:$D$1000,$F673)),
    N(INDEX(CUT_LIST!$D$6:$D$1000,$F673))-
    MIN(
      N(INDEX(CUT_LIST!$D$6:$D$1000,$F673)),
      N(INDEX(CUT_LIST!$G$6:$G$1000,$F673))
    )
  )
)</f>
        <v/>
      </c>
      <c r="F673" t="str" cm="1">
        <f t="array" ref="F67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ROWS($F$7:F673)
  ),
"")</f>
        <v/>
      </c>
    </row>
    <row r="674" spans="1:6">
      <c r="A674" t="str" cm="1">
        <f t="array" ref="A674">IF($F674="","",INDEX(CUT_LIST!$A$6:$A$1000,$F674))</f>
        <v/>
      </c>
      <c r="B674" t="str" cm="1">
        <f t="array" ref="B674">IF($F674="","",INDEX(CUT_LIST!$B$6:$B$1000,$F674))</f>
        <v/>
      </c>
      <c r="C674" t="str" cm="1">
        <f t="array" ref="C674">IF($F674="","",INDEX(CUT_LIST!$C$6:$C$1000,$F674))</f>
        <v/>
      </c>
      <c r="D674" t="str" cm="1">
        <f t="array" ref="D674">IF($F674="","",
  IF(
    TRIM(UPPER(INDEX(CUT_LIST!$F$6:$F$1000,$F674)))="NO",
    N(INDEX(CUT_LIST!$D$6:$D$1000,$F674)),
    N(INDEX(CUT_LIST!$D$6:$D$1000,$F674))-
    MIN(
      N(INDEX(CUT_LIST!$D$6:$D$1000,$F674)),
      N(INDEX(CUT_LIST!$G$6:$G$1000,$F674))
    )
  )
)</f>
        <v/>
      </c>
      <c r="F674" t="str" cm="1">
        <f t="array" ref="F67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ROWS($F$7:F674)
  ),
"")</f>
        <v/>
      </c>
    </row>
    <row r="675" spans="1:6">
      <c r="A675" t="str" cm="1">
        <f t="array" ref="A675">IF($F675="","",INDEX(CUT_LIST!$A$6:$A$1000,$F675))</f>
        <v/>
      </c>
      <c r="B675" t="str" cm="1">
        <f t="array" ref="B675">IF($F675="","",INDEX(CUT_LIST!$B$6:$B$1000,$F675))</f>
        <v/>
      </c>
      <c r="C675" t="str" cm="1">
        <f t="array" ref="C675">IF($F675="","",INDEX(CUT_LIST!$C$6:$C$1000,$F675))</f>
        <v/>
      </c>
      <c r="D675" t="str" cm="1">
        <f t="array" ref="D675">IF($F675="","",
  IF(
    TRIM(UPPER(INDEX(CUT_LIST!$F$6:$F$1000,$F675)))="NO",
    N(INDEX(CUT_LIST!$D$6:$D$1000,$F675)),
    N(INDEX(CUT_LIST!$D$6:$D$1000,$F675))-
    MIN(
      N(INDEX(CUT_LIST!$D$6:$D$1000,$F675)),
      N(INDEX(CUT_LIST!$G$6:$G$1000,$F675))
    )
  )
)</f>
        <v/>
      </c>
      <c r="F675" t="str" cm="1">
        <f t="array" ref="F67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ROWS($F$7:F675)
  ),
"")</f>
        <v/>
      </c>
    </row>
    <row r="676" spans="1:6">
      <c r="A676" t="str" cm="1">
        <f t="array" ref="A676">IF($F676="","",INDEX(CUT_LIST!$A$6:$A$1000,$F676))</f>
        <v/>
      </c>
      <c r="B676" t="str" cm="1">
        <f t="array" ref="B676">IF($F676="","",INDEX(CUT_LIST!$B$6:$B$1000,$F676))</f>
        <v/>
      </c>
      <c r="C676" t="str" cm="1">
        <f t="array" ref="C676">IF($F676="","",INDEX(CUT_LIST!$C$6:$C$1000,$F676))</f>
        <v/>
      </c>
      <c r="D676" t="str" cm="1">
        <f t="array" ref="D676">IF($F676="","",
  IF(
    TRIM(UPPER(INDEX(CUT_LIST!$F$6:$F$1000,$F676)))="NO",
    N(INDEX(CUT_LIST!$D$6:$D$1000,$F676)),
    N(INDEX(CUT_LIST!$D$6:$D$1000,$F676))-
    MIN(
      N(INDEX(CUT_LIST!$D$6:$D$1000,$F676)),
      N(INDEX(CUT_LIST!$G$6:$G$1000,$F676))
    )
  )
)</f>
        <v/>
      </c>
      <c r="F676" t="str" cm="1">
        <f t="array" ref="F67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ROWS($F$7:F676)
  ),
"")</f>
        <v/>
      </c>
    </row>
    <row r="677" spans="1:6">
      <c r="A677" t="str" cm="1">
        <f t="array" ref="A677">IF($F677="","",INDEX(CUT_LIST!$A$6:$A$1000,$F677))</f>
        <v/>
      </c>
      <c r="B677" t="str" cm="1">
        <f t="array" ref="B677">IF($F677="","",INDEX(CUT_LIST!$B$6:$B$1000,$F677))</f>
        <v/>
      </c>
      <c r="C677" t="str" cm="1">
        <f t="array" ref="C677">IF($F677="","",INDEX(CUT_LIST!$C$6:$C$1000,$F677))</f>
        <v/>
      </c>
      <c r="D677" t="str" cm="1">
        <f t="array" ref="D677">IF($F677="","",
  IF(
    TRIM(UPPER(INDEX(CUT_LIST!$F$6:$F$1000,$F677)))="NO",
    N(INDEX(CUT_LIST!$D$6:$D$1000,$F677)),
    N(INDEX(CUT_LIST!$D$6:$D$1000,$F677))-
    MIN(
      N(INDEX(CUT_LIST!$D$6:$D$1000,$F677)),
      N(INDEX(CUT_LIST!$G$6:$G$1000,$F677))
    )
  )
)</f>
        <v/>
      </c>
      <c r="F677" t="str" cm="1">
        <f t="array" ref="F67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ROWS($F$7:F677)
  ),
"")</f>
        <v/>
      </c>
    </row>
    <row r="678" spans="1:6">
      <c r="A678" t="str" cm="1">
        <f t="array" ref="A678">IF($F678="","",INDEX(CUT_LIST!$A$6:$A$1000,$F678))</f>
        <v/>
      </c>
      <c r="B678" t="str" cm="1">
        <f t="array" ref="B678">IF($F678="","",INDEX(CUT_LIST!$B$6:$B$1000,$F678))</f>
        <v/>
      </c>
      <c r="C678" t="str" cm="1">
        <f t="array" ref="C678">IF($F678="","",INDEX(CUT_LIST!$C$6:$C$1000,$F678))</f>
        <v/>
      </c>
      <c r="D678" t="str" cm="1">
        <f t="array" ref="D678">IF($F678="","",
  IF(
    TRIM(UPPER(INDEX(CUT_LIST!$F$6:$F$1000,$F678)))="NO",
    N(INDEX(CUT_LIST!$D$6:$D$1000,$F678)),
    N(INDEX(CUT_LIST!$D$6:$D$1000,$F678))-
    MIN(
      N(INDEX(CUT_LIST!$D$6:$D$1000,$F678)),
      N(INDEX(CUT_LIST!$G$6:$G$1000,$F678))
    )
  )
)</f>
        <v/>
      </c>
      <c r="F678" t="str" cm="1">
        <f t="array" ref="F67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ROWS($F$7:F678)
  ),
"")</f>
        <v/>
      </c>
    </row>
    <row r="679" spans="1:6">
      <c r="A679" t="str" cm="1">
        <f t="array" ref="A679">IF($F679="","",INDEX(CUT_LIST!$A$6:$A$1000,$F679))</f>
        <v/>
      </c>
      <c r="B679" t="str" cm="1">
        <f t="array" ref="B679">IF($F679="","",INDEX(CUT_LIST!$B$6:$B$1000,$F679))</f>
        <v/>
      </c>
      <c r="C679" t="str" cm="1">
        <f t="array" ref="C679">IF($F679="","",INDEX(CUT_LIST!$C$6:$C$1000,$F679))</f>
        <v/>
      </c>
      <c r="D679" t="str" cm="1">
        <f t="array" ref="D679">IF($F679="","",
  IF(
    TRIM(UPPER(INDEX(CUT_LIST!$F$6:$F$1000,$F679)))="NO",
    N(INDEX(CUT_LIST!$D$6:$D$1000,$F679)),
    N(INDEX(CUT_LIST!$D$6:$D$1000,$F679))-
    MIN(
      N(INDEX(CUT_LIST!$D$6:$D$1000,$F679)),
      N(INDEX(CUT_LIST!$G$6:$G$1000,$F679))
    )
  )
)</f>
        <v/>
      </c>
      <c r="F679" t="str" cm="1">
        <f t="array" ref="F67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ROWS($F$7:F679)
  ),
"")</f>
        <v/>
      </c>
    </row>
    <row r="680" spans="1:6">
      <c r="A680" t="str" cm="1">
        <f t="array" ref="A680">IF($F680="","",INDEX(CUT_LIST!$A$6:$A$1000,$F680))</f>
        <v/>
      </c>
      <c r="B680" t="str" cm="1">
        <f t="array" ref="B680">IF($F680="","",INDEX(CUT_LIST!$B$6:$B$1000,$F680))</f>
        <v/>
      </c>
      <c r="C680" t="str" cm="1">
        <f t="array" ref="C680">IF($F680="","",INDEX(CUT_LIST!$C$6:$C$1000,$F680))</f>
        <v/>
      </c>
      <c r="D680" t="str" cm="1">
        <f t="array" ref="D680">IF($F680="","",
  IF(
    TRIM(UPPER(INDEX(CUT_LIST!$F$6:$F$1000,$F680)))="NO",
    N(INDEX(CUT_LIST!$D$6:$D$1000,$F680)),
    N(INDEX(CUT_LIST!$D$6:$D$1000,$F680))-
    MIN(
      N(INDEX(CUT_LIST!$D$6:$D$1000,$F680)),
      N(INDEX(CUT_LIST!$G$6:$G$1000,$F680))
    )
  )
)</f>
        <v/>
      </c>
      <c r="F680" t="str" cm="1">
        <f t="array" ref="F68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ROWS($F$7:F680)
  ),
"")</f>
        <v/>
      </c>
    </row>
    <row r="681" spans="1:6">
      <c r="A681" t="str" cm="1">
        <f t="array" ref="A681">IF($F681="","",INDEX(CUT_LIST!$A$6:$A$1000,$F681))</f>
        <v/>
      </c>
      <c r="B681" t="str" cm="1">
        <f t="array" ref="B681">IF($F681="","",INDEX(CUT_LIST!$B$6:$B$1000,$F681))</f>
        <v/>
      </c>
      <c r="C681" t="str" cm="1">
        <f t="array" ref="C681">IF($F681="","",INDEX(CUT_LIST!$C$6:$C$1000,$F681))</f>
        <v/>
      </c>
      <c r="D681" t="str" cm="1">
        <f t="array" ref="D681">IF($F681="","",
  IF(
    TRIM(UPPER(INDEX(CUT_LIST!$F$6:$F$1000,$F681)))="NO",
    N(INDEX(CUT_LIST!$D$6:$D$1000,$F681)),
    N(INDEX(CUT_LIST!$D$6:$D$1000,$F681))-
    MIN(
      N(INDEX(CUT_LIST!$D$6:$D$1000,$F681)),
      N(INDEX(CUT_LIST!$G$6:$G$1000,$F681))
    )
  )
)</f>
        <v/>
      </c>
      <c r="F681" t="str" cm="1">
        <f t="array" ref="F68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ROWS($F$7:F681)
  ),
"")</f>
        <v/>
      </c>
    </row>
    <row r="682" spans="1:6">
      <c r="A682" t="str" cm="1">
        <f t="array" ref="A682">IF($F682="","",INDEX(CUT_LIST!$A$6:$A$1000,$F682))</f>
        <v/>
      </c>
      <c r="B682" t="str" cm="1">
        <f t="array" ref="B682">IF($F682="","",INDEX(CUT_LIST!$B$6:$B$1000,$F682))</f>
        <v/>
      </c>
      <c r="C682" t="str" cm="1">
        <f t="array" ref="C682">IF($F682="","",INDEX(CUT_LIST!$C$6:$C$1000,$F682))</f>
        <v/>
      </c>
      <c r="D682" t="str" cm="1">
        <f t="array" ref="D682">IF($F682="","",
  IF(
    TRIM(UPPER(INDEX(CUT_LIST!$F$6:$F$1000,$F682)))="NO",
    N(INDEX(CUT_LIST!$D$6:$D$1000,$F682)),
    N(INDEX(CUT_LIST!$D$6:$D$1000,$F682))-
    MIN(
      N(INDEX(CUT_LIST!$D$6:$D$1000,$F682)),
      N(INDEX(CUT_LIST!$G$6:$G$1000,$F682))
    )
  )
)</f>
        <v/>
      </c>
      <c r="F682" t="str" cm="1">
        <f t="array" ref="F68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ROWS($F$7:F682)
  ),
"")</f>
        <v/>
      </c>
    </row>
    <row r="683" spans="1:6">
      <c r="A683" t="str" cm="1">
        <f t="array" ref="A683">IF($F683="","",INDEX(CUT_LIST!$A$6:$A$1000,$F683))</f>
        <v/>
      </c>
      <c r="B683" t="str" cm="1">
        <f t="array" ref="B683">IF($F683="","",INDEX(CUT_LIST!$B$6:$B$1000,$F683))</f>
        <v/>
      </c>
      <c r="C683" t="str" cm="1">
        <f t="array" ref="C683">IF($F683="","",INDEX(CUT_LIST!$C$6:$C$1000,$F683))</f>
        <v/>
      </c>
      <c r="D683" t="str" cm="1">
        <f t="array" ref="D683">IF($F683="","",
  IF(
    TRIM(UPPER(INDEX(CUT_LIST!$F$6:$F$1000,$F683)))="NO",
    N(INDEX(CUT_LIST!$D$6:$D$1000,$F683)),
    N(INDEX(CUT_LIST!$D$6:$D$1000,$F683))-
    MIN(
      N(INDEX(CUT_LIST!$D$6:$D$1000,$F683)),
      N(INDEX(CUT_LIST!$G$6:$G$1000,$F683))
    )
  )
)</f>
        <v/>
      </c>
      <c r="F683" t="str" cm="1">
        <f t="array" ref="F68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ROWS($F$7:F683)
  ),
"")</f>
        <v/>
      </c>
    </row>
    <row r="684" spans="1:6">
      <c r="A684" t="str" cm="1">
        <f t="array" ref="A684">IF($F684="","",INDEX(CUT_LIST!$A$6:$A$1000,$F684))</f>
        <v/>
      </c>
      <c r="B684" t="str" cm="1">
        <f t="array" ref="B684">IF($F684="","",INDEX(CUT_LIST!$B$6:$B$1000,$F684))</f>
        <v/>
      </c>
      <c r="C684" t="str" cm="1">
        <f t="array" ref="C684">IF($F684="","",INDEX(CUT_LIST!$C$6:$C$1000,$F684))</f>
        <v/>
      </c>
      <c r="D684" t="str" cm="1">
        <f t="array" ref="D684">IF($F684="","",
  IF(
    TRIM(UPPER(INDEX(CUT_LIST!$F$6:$F$1000,$F684)))="NO",
    N(INDEX(CUT_LIST!$D$6:$D$1000,$F684)),
    N(INDEX(CUT_LIST!$D$6:$D$1000,$F684))-
    MIN(
      N(INDEX(CUT_LIST!$D$6:$D$1000,$F684)),
      N(INDEX(CUT_LIST!$G$6:$G$1000,$F684))
    )
  )
)</f>
        <v/>
      </c>
      <c r="F684" t="str" cm="1">
        <f t="array" ref="F68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ROWS($F$7:F684)
  ),
"")</f>
        <v/>
      </c>
    </row>
    <row r="685" spans="1:6">
      <c r="A685" t="str" cm="1">
        <f t="array" ref="A685">IF($F685="","",INDEX(CUT_LIST!$A$6:$A$1000,$F685))</f>
        <v/>
      </c>
      <c r="B685" t="str" cm="1">
        <f t="array" ref="B685">IF($F685="","",INDEX(CUT_LIST!$B$6:$B$1000,$F685))</f>
        <v/>
      </c>
      <c r="C685" t="str" cm="1">
        <f t="array" ref="C685">IF($F685="","",INDEX(CUT_LIST!$C$6:$C$1000,$F685))</f>
        <v/>
      </c>
      <c r="D685" t="str" cm="1">
        <f t="array" ref="D685">IF($F685="","",
  IF(
    TRIM(UPPER(INDEX(CUT_LIST!$F$6:$F$1000,$F685)))="NO",
    N(INDEX(CUT_LIST!$D$6:$D$1000,$F685)),
    N(INDEX(CUT_LIST!$D$6:$D$1000,$F685))-
    MIN(
      N(INDEX(CUT_LIST!$D$6:$D$1000,$F685)),
      N(INDEX(CUT_LIST!$G$6:$G$1000,$F685))
    )
  )
)</f>
        <v/>
      </c>
      <c r="F685" t="str" cm="1">
        <f t="array" ref="F68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ROWS($F$7:F685)
  ),
"")</f>
        <v/>
      </c>
    </row>
    <row r="686" spans="1:6">
      <c r="A686" t="str" cm="1">
        <f t="array" ref="A686">IF($F686="","",INDEX(CUT_LIST!$A$6:$A$1000,$F686))</f>
        <v/>
      </c>
      <c r="B686" t="str" cm="1">
        <f t="array" ref="B686">IF($F686="","",INDEX(CUT_LIST!$B$6:$B$1000,$F686))</f>
        <v/>
      </c>
      <c r="C686" t="str" cm="1">
        <f t="array" ref="C686">IF($F686="","",INDEX(CUT_LIST!$C$6:$C$1000,$F686))</f>
        <v/>
      </c>
      <c r="D686" t="str" cm="1">
        <f t="array" ref="D686">IF($F686="","",
  IF(
    TRIM(UPPER(INDEX(CUT_LIST!$F$6:$F$1000,$F686)))="NO",
    N(INDEX(CUT_LIST!$D$6:$D$1000,$F686)),
    N(INDEX(CUT_LIST!$D$6:$D$1000,$F686))-
    MIN(
      N(INDEX(CUT_LIST!$D$6:$D$1000,$F686)),
      N(INDEX(CUT_LIST!$G$6:$G$1000,$F686))
    )
  )
)</f>
        <v/>
      </c>
      <c r="F686" t="str" cm="1">
        <f t="array" ref="F68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ROWS($F$7:F686)
  ),
"")</f>
        <v/>
      </c>
    </row>
    <row r="687" spans="1:6">
      <c r="A687" t="str" cm="1">
        <f t="array" ref="A687">IF($F687="","",INDEX(CUT_LIST!$A$6:$A$1000,$F687))</f>
        <v/>
      </c>
      <c r="B687" t="str" cm="1">
        <f t="array" ref="B687">IF($F687="","",INDEX(CUT_LIST!$B$6:$B$1000,$F687))</f>
        <v/>
      </c>
      <c r="C687" t="str" cm="1">
        <f t="array" ref="C687">IF($F687="","",INDEX(CUT_LIST!$C$6:$C$1000,$F687))</f>
        <v/>
      </c>
      <c r="D687" t="str" cm="1">
        <f t="array" ref="D687">IF($F687="","",
  IF(
    TRIM(UPPER(INDEX(CUT_LIST!$F$6:$F$1000,$F687)))="NO",
    N(INDEX(CUT_LIST!$D$6:$D$1000,$F687)),
    N(INDEX(CUT_LIST!$D$6:$D$1000,$F687))-
    MIN(
      N(INDEX(CUT_LIST!$D$6:$D$1000,$F687)),
      N(INDEX(CUT_LIST!$G$6:$G$1000,$F687))
    )
  )
)</f>
        <v/>
      </c>
      <c r="F687" t="str" cm="1">
        <f t="array" ref="F68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ROWS($F$7:F687)
  ),
"")</f>
        <v/>
      </c>
    </row>
    <row r="688" spans="1:6">
      <c r="A688" t="str" cm="1">
        <f t="array" ref="A688">IF($F688="","",INDEX(CUT_LIST!$A$6:$A$1000,$F688))</f>
        <v/>
      </c>
      <c r="B688" t="str" cm="1">
        <f t="array" ref="B688">IF($F688="","",INDEX(CUT_LIST!$B$6:$B$1000,$F688))</f>
        <v/>
      </c>
      <c r="C688" t="str" cm="1">
        <f t="array" ref="C688">IF($F688="","",INDEX(CUT_LIST!$C$6:$C$1000,$F688))</f>
        <v/>
      </c>
      <c r="D688" t="str" cm="1">
        <f t="array" ref="D688">IF($F688="","",
  IF(
    TRIM(UPPER(INDEX(CUT_LIST!$F$6:$F$1000,$F688)))="NO",
    N(INDEX(CUT_LIST!$D$6:$D$1000,$F688)),
    N(INDEX(CUT_LIST!$D$6:$D$1000,$F688))-
    MIN(
      N(INDEX(CUT_LIST!$D$6:$D$1000,$F688)),
      N(INDEX(CUT_LIST!$G$6:$G$1000,$F688))
    )
  )
)</f>
        <v/>
      </c>
      <c r="F688" t="str" cm="1">
        <f t="array" ref="F68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ROWS($F$7:F688)
  ),
"")</f>
        <v/>
      </c>
    </row>
    <row r="689" spans="1:6">
      <c r="A689" t="str" cm="1">
        <f t="array" ref="A689">IF($F689="","",INDEX(CUT_LIST!$A$6:$A$1000,$F689))</f>
        <v/>
      </c>
      <c r="B689" t="str" cm="1">
        <f t="array" ref="B689">IF($F689="","",INDEX(CUT_LIST!$B$6:$B$1000,$F689))</f>
        <v/>
      </c>
      <c r="C689" t="str" cm="1">
        <f t="array" ref="C689">IF($F689="","",INDEX(CUT_LIST!$C$6:$C$1000,$F689))</f>
        <v/>
      </c>
      <c r="D689" t="str" cm="1">
        <f t="array" ref="D689">IF($F689="","",
  IF(
    TRIM(UPPER(INDEX(CUT_LIST!$F$6:$F$1000,$F689)))="NO",
    N(INDEX(CUT_LIST!$D$6:$D$1000,$F689)),
    N(INDEX(CUT_LIST!$D$6:$D$1000,$F689))-
    MIN(
      N(INDEX(CUT_LIST!$D$6:$D$1000,$F689)),
      N(INDEX(CUT_LIST!$G$6:$G$1000,$F689))
    )
  )
)</f>
        <v/>
      </c>
      <c r="F689" t="str" cm="1">
        <f t="array" ref="F68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ROWS($F$7:F689)
  ),
"")</f>
        <v/>
      </c>
    </row>
    <row r="690" spans="1:6">
      <c r="A690" t="str" cm="1">
        <f t="array" ref="A690">IF($F690="","",INDEX(CUT_LIST!$A$6:$A$1000,$F690))</f>
        <v/>
      </c>
      <c r="B690" t="str" cm="1">
        <f t="array" ref="B690">IF($F690="","",INDEX(CUT_LIST!$B$6:$B$1000,$F690))</f>
        <v/>
      </c>
      <c r="C690" t="str" cm="1">
        <f t="array" ref="C690">IF($F690="","",INDEX(CUT_LIST!$C$6:$C$1000,$F690))</f>
        <v/>
      </c>
      <c r="D690" t="str" cm="1">
        <f t="array" ref="D690">IF($F690="","",
  IF(
    TRIM(UPPER(INDEX(CUT_LIST!$F$6:$F$1000,$F690)))="NO",
    N(INDEX(CUT_LIST!$D$6:$D$1000,$F690)),
    N(INDEX(CUT_LIST!$D$6:$D$1000,$F690))-
    MIN(
      N(INDEX(CUT_LIST!$D$6:$D$1000,$F690)),
      N(INDEX(CUT_LIST!$G$6:$G$1000,$F690))
    )
  )
)</f>
        <v/>
      </c>
      <c r="F690" t="str" cm="1">
        <f t="array" ref="F69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ROWS($F$7:F690)
  ),
"")</f>
        <v/>
      </c>
    </row>
    <row r="691" spans="1:6">
      <c r="A691" t="str" cm="1">
        <f t="array" ref="A691">IF($F691="","",INDEX(CUT_LIST!$A$6:$A$1000,$F691))</f>
        <v/>
      </c>
      <c r="B691" t="str" cm="1">
        <f t="array" ref="B691">IF($F691="","",INDEX(CUT_LIST!$B$6:$B$1000,$F691))</f>
        <v/>
      </c>
      <c r="C691" t="str" cm="1">
        <f t="array" ref="C691">IF($F691="","",INDEX(CUT_LIST!$C$6:$C$1000,$F691))</f>
        <v/>
      </c>
      <c r="D691" t="str" cm="1">
        <f t="array" ref="D691">IF($F691="","",
  IF(
    TRIM(UPPER(INDEX(CUT_LIST!$F$6:$F$1000,$F691)))="NO",
    N(INDEX(CUT_LIST!$D$6:$D$1000,$F691)),
    N(INDEX(CUT_LIST!$D$6:$D$1000,$F691))-
    MIN(
      N(INDEX(CUT_LIST!$D$6:$D$1000,$F691)),
      N(INDEX(CUT_LIST!$G$6:$G$1000,$F691))
    )
  )
)</f>
        <v/>
      </c>
      <c r="F691" t="str" cm="1">
        <f t="array" ref="F69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ROWS($F$7:F691)
  ),
"")</f>
        <v/>
      </c>
    </row>
    <row r="692" spans="1:6">
      <c r="A692" t="str" cm="1">
        <f t="array" ref="A692">IF($F692="","",INDEX(CUT_LIST!$A$6:$A$1000,$F692))</f>
        <v/>
      </c>
      <c r="B692" t="str" cm="1">
        <f t="array" ref="B692">IF($F692="","",INDEX(CUT_LIST!$B$6:$B$1000,$F692))</f>
        <v/>
      </c>
      <c r="C692" t="str" cm="1">
        <f t="array" ref="C692">IF($F692="","",INDEX(CUT_LIST!$C$6:$C$1000,$F692))</f>
        <v/>
      </c>
      <c r="D692" t="str" cm="1">
        <f t="array" ref="D692">IF($F692="","",
  IF(
    TRIM(UPPER(INDEX(CUT_LIST!$F$6:$F$1000,$F692)))="NO",
    N(INDEX(CUT_LIST!$D$6:$D$1000,$F692)),
    N(INDEX(CUT_LIST!$D$6:$D$1000,$F692))-
    MIN(
      N(INDEX(CUT_LIST!$D$6:$D$1000,$F692)),
      N(INDEX(CUT_LIST!$G$6:$G$1000,$F692))
    )
  )
)</f>
        <v/>
      </c>
      <c r="F692" t="str" cm="1">
        <f t="array" ref="F69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ROWS($F$7:F692)
  ),
"")</f>
        <v/>
      </c>
    </row>
    <row r="693" spans="1:6">
      <c r="A693" t="str" cm="1">
        <f t="array" ref="A693">IF($F693="","",INDEX(CUT_LIST!$A$6:$A$1000,$F693))</f>
        <v/>
      </c>
      <c r="B693" t="str" cm="1">
        <f t="array" ref="B693">IF($F693="","",INDEX(CUT_LIST!$B$6:$B$1000,$F693))</f>
        <v/>
      </c>
      <c r="C693" t="str" cm="1">
        <f t="array" ref="C693">IF($F693="","",INDEX(CUT_LIST!$C$6:$C$1000,$F693))</f>
        <v/>
      </c>
      <c r="D693" t="str" cm="1">
        <f t="array" ref="D693">IF($F693="","",
  IF(
    TRIM(UPPER(INDEX(CUT_LIST!$F$6:$F$1000,$F693)))="NO",
    N(INDEX(CUT_LIST!$D$6:$D$1000,$F693)),
    N(INDEX(CUT_LIST!$D$6:$D$1000,$F693))-
    MIN(
      N(INDEX(CUT_LIST!$D$6:$D$1000,$F693)),
      N(INDEX(CUT_LIST!$G$6:$G$1000,$F693))
    )
  )
)</f>
        <v/>
      </c>
      <c r="F693" t="str" cm="1">
        <f t="array" ref="F69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ROWS($F$7:F693)
  ),
"")</f>
        <v/>
      </c>
    </row>
    <row r="694" spans="1:6">
      <c r="A694" t="str" cm="1">
        <f t="array" ref="A694">IF($F694="","",INDEX(CUT_LIST!$A$6:$A$1000,$F694))</f>
        <v/>
      </c>
      <c r="B694" t="str" cm="1">
        <f t="array" ref="B694">IF($F694="","",INDEX(CUT_LIST!$B$6:$B$1000,$F694))</f>
        <v/>
      </c>
      <c r="C694" t="str" cm="1">
        <f t="array" ref="C694">IF($F694="","",INDEX(CUT_LIST!$C$6:$C$1000,$F694))</f>
        <v/>
      </c>
      <c r="D694" t="str" cm="1">
        <f t="array" ref="D694">IF($F694="","",
  IF(
    TRIM(UPPER(INDEX(CUT_LIST!$F$6:$F$1000,$F694)))="NO",
    N(INDEX(CUT_LIST!$D$6:$D$1000,$F694)),
    N(INDEX(CUT_LIST!$D$6:$D$1000,$F694))-
    MIN(
      N(INDEX(CUT_LIST!$D$6:$D$1000,$F694)),
      N(INDEX(CUT_LIST!$G$6:$G$1000,$F694))
    )
  )
)</f>
        <v/>
      </c>
      <c r="F694" t="str" cm="1">
        <f t="array" ref="F69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ROWS($F$7:F694)
  ),
"")</f>
        <v/>
      </c>
    </row>
    <row r="695" spans="1:6">
      <c r="A695" t="str" cm="1">
        <f t="array" ref="A695">IF($F695="","",INDEX(CUT_LIST!$A$6:$A$1000,$F695))</f>
        <v/>
      </c>
      <c r="B695" t="str" cm="1">
        <f t="array" ref="B695">IF($F695="","",INDEX(CUT_LIST!$B$6:$B$1000,$F695))</f>
        <v/>
      </c>
      <c r="C695" t="str" cm="1">
        <f t="array" ref="C695">IF($F695="","",INDEX(CUT_LIST!$C$6:$C$1000,$F695))</f>
        <v/>
      </c>
      <c r="D695" t="str" cm="1">
        <f t="array" ref="D695">IF($F695="","",
  IF(
    TRIM(UPPER(INDEX(CUT_LIST!$F$6:$F$1000,$F695)))="NO",
    N(INDEX(CUT_LIST!$D$6:$D$1000,$F695)),
    N(INDEX(CUT_LIST!$D$6:$D$1000,$F695))-
    MIN(
      N(INDEX(CUT_LIST!$D$6:$D$1000,$F695)),
      N(INDEX(CUT_LIST!$G$6:$G$1000,$F695))
    )
  )
)</f>
        <v/>
      </c>
      <c r="F695" t="str" cm="1">
        <f t="array" ref="F69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ROWS($F$7:F695)
  ),
"")</f>
        <v/>
      </c>
    </row>
    <row r="696" spans="1:6">
      <c r="A696" t="str" cm="1">
        <f t="array" ref="A696">IF($F696="","",INDEX(CUT_LIST!$A$6:$A$1000,$F696))</f>
        <v/>
      </c>
      <c r="B696" t="str" cm="1">
        <f t="array" ref="B696">IF($F696="","",INDEX(CUT_LIST!$B$6:$B$1000,$F696))</f>
        <v/>
      </c>
      <c r="C696" t="str" cm="1">
        <f t="array" ref="C696">IF($F696="","",INDEX(CUT_LIST!$C$6:$C$1000,$F696))</f>
        <v/>
      </c>
      <c r="D696" t="str" cm="1">
        <f t="array" ref="D696">IF($F696="","",
  IF(
    TRIM(UPPER(INDEX(CUT_LIST!$F$6:$F$1000,$F696)))="NO",
    N(INDEX(CUT_LIST!$D$6:$D$1000,$F696)),
    N(INDEX(CUT_LIST!$D$6:$D$1000,$F696))-
    MIN(
      N(INDEX(CUT_LIST!$D$6:$D$1000,$F696)),
      N(INDEX(CUT_LIST!$G$6:$G$1000,$F696))
    )
  )
)</f>
        <v/>
      </c>
      <c r="F696" t="str" cm="1">
        <f t="array" ref="F69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ROWS($F$7:F696)
  ),
"")</f>
        <v/>
      </c>
    </row>
    <row r="697" spans="1:6">
      <c r="A697" t="str" cm="1">
        <f t="array" ref="A697">IF($F697="","",INDEX(CUT_LIST!$A$6:$A$1000,$F697))</f>
        <v/>
      </c>
      <c r="B697" t="str" cm="1">
        <f t="array" ref="B697">IF($F697="","",INDEX(CUT_LIST!$B$6:$B$1000,$F697))</f>
        <v/>
      </c>
      <c r="C697" t="str" cm="1">
        <f t="array" ref="C697">IF($F697="","",INDEX(CUT_LIST!$C$6:$C$1000,$F697))</f>
        <v/>
      </c>
      <c r="D697" t="str" cm="1">
        <f t="array" ref="D697">IF($F697="","",
  IF(
    TRIM(UPPER(INDEX(CUT_LIST!$F$6:$F$1000,$F697)))="NO",
    N(INDEX(CUT_LIST!$D$6:$D$1000,$F697)),
    N(INDEX(CUT_LIST!$D$6:$D$1000,$F697))-
    MIN(
      N(INDEX(CUT_LIST!$D$6:$D$1000,$F697)),
      N(INDEX(CUT_LIST!$G$6:$G$1000,$F697))
    )
  )
)</f>
        <v/>
      </c>
      <c r="F697" t="str" cm="1">
        <f t="array" ref="F69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ROWS($F$7:F697)
  ),
"")</f>
        <v/>
      </c>
    </row>
    <row r="698" spans="1:6">
      <c r="A698" t="str" cm="1">
        <f t="array" ref="A698">IF($F698="","",INDEX(CUT_LIST!$A$6:$A$1000,$F698))</f>
        <v/>
      </c>
      <c r="B698" t="str" cm="1">
        <f t="array" ref="B698">IF($F698="","",INDEX(CUT_LIST!$B$6:$B$1000,$F698))</f>
        <v/>
      </c>
      <c r="C698" t="str" cm="1">
        <f t="array" ref="C698">IF($F698="","",INDEX(CUT_LIST!$C$6:$C$1000,$F698))</f>
        <v/>
      </c>
      <c r="D698" t="str" cm="1">
        <f t="array" ref="D698">IF($F698="","",
  IF(
    TRIM(UPPER(INDEX(CUT_LIST!$F$6:$F$1000,$F698)))="NO",
    N(INDEX(CUT_LIST!$D$6:$D$1000,$F698)),
    N(INDEX(CUT_LIST!$D$6:$D$1000,$F698))-
    MIN(
      N(INDEX(CUT_LIST!$D$6:$D$1000,$F698)),
      N(INDEX(CUT_LIST!$G$6:$G$1000,$F698))
    )
  )
)</f>
        <v/>
      </c>
      <c r="F698" t="str" cm="1">
        <f t="array" ref="F69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ROWS($F$7:F698)
  ),
"")</f>
        <v/>
      </c>
    </row>
    <row r="699" spans="1:6">
      <c r="A699" t="str" cm="1">
        <f t="array" ref="A699">IF($F699="","",INDEX(CUT_LIST!$A$6:$A$1000,$F699))</f>
        <v/>
      </c>
      <c r="B699" t="str" cm="1">
        <f t="array" ref="B699">IF($F699="","",INDEX(CUT_LIST!$B$6:$B$1000,$F699))</f>
        <v/>
      </c>
      <c r="C699" t="str" cm="1">
        <f t="array" ref="C699">IF($F699="","",INDEX(CUT_LIST!$C$6:$C$1000,$F699))</f>
        <v/>
      </c>
      <c r="D699" t="str" cm="1">
        <f t="array" ref="D699">IF($F699="","",
  IF(
    TRIM(UPPER(INDEX(CUT_LIST!$F$6:$F$1000,$F699)))="NO",
    N(INDEX(CUT_LIST!$D$6:$D$1000,$F699)),
    N(INDEX(CUT_LIST!$D$6:$D$1000,$F699))-
    MIN(
      N(INDEX(CUT_LIST!$D$6:$D$1000,$F699)),
      N(INDEX(CUT_LIST!$G$6:$G$1000,$F699))
    )
  )
)</f>
        <v/>
      </c>
      <c r="F699" t="str" cm="1">
        <f t="array" ref="F69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ROWS($F$7:F699)
  ),
"")</f>
        <v/>
      </c>
    </row>
    <row r="700" spans="1:6">
      <c r="A700" t="str" cm="1">
        <f t="array" ref="A700">IF($F700="","",INDEX(CUT_LIST!$A$6:$A$1000,$F700))</f>
        <v/>
      </c>
      <c r="B700" t="str" cm="1">
        <f t="array" ref="B700">IF($F700="","",INDEX(CUT_LIST!$B$6:$B$1000,$F700))</f>
        <v/>
      </c>
      <c r="C700" t="str" cm="1">
        <f t="array" ref="C700">IF($F700="","",INDEX(CUT_LIST!$C$6:$C$1000,$F700))</f>
        <v/>
      </c>
      <c r="D700" t="str" cm="1">
        <f t="array" ref="D700">IF($F700="","",
  IF(
    TRIM(UPPER(INDEX(CUT_LIST!$F$6:$F$1000,$F700)))="NO",
    N(INDEX(CUT_LIST!$D$6:$D$1000,$F700)),
    N(INDEX(CUT_LIST!$D$6:$D$1000,$F700))-
    MIN(
      N(INDEX(CUT_LIST!$D$6:$D$1000,$F700)),
      N(INDEX(CUT_LIST!$G$6:$G$1000,$F700))
    )
  )
)</f>
        <v/>
      </c>
      <c r="F700" t="str" cm="1">
        <f t="array" ref="F70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ROWS($F$7:F700)
  ),
"")</f>
        <v/>
      </c>
    </row>
    <row r="701" spans="1:6">
      <c r="A701" t="str" cm="1">
        <f t="array" ref="A701">IF($F701="","",INDEX(CUT_LIST!$A$6:$A$1000,$F701))</f>
        <v/>
      </c>
      <c r="B701" t="str" cm="1">
        <f t="array" ref="B701">IF($F701="","",INDEX(CUT_LIST!$B$6:$B$1000,$F701))</f>
        <v/>
      </c>
      <c r="C701" t="str" cm="1">
        <f t="array" ref="C701">IF($F701="","",INDEX(CUT_LIST!$C$6:$C$1000,$F701))</f>
        <v/>
      </c>
      <c r="D701" t="str" cm="1">
        <f t="array" ref="D701">IF($F701="","",
  IF(
    TRIM(UPPER(INDEX(CUT_LIST!$F$6:$F$1000,$F701)))="NO",
    N(INDEX(CUT_LIST!$D$6:$D$1000,$F701)),
    N(INDEX(CUT_LIST!$D$6:$D$1000,$F701))-
    MIN(
      N(INDEX(CUT_LIST!$D$6:$D$1000,$F701)),
      N(INDEX(CUT_LIST!$G$6:$G$1000,$F701))
    )
  )
)</f>
        <v/>
      </c>
      <c r="F701" t="str" cm="1">
        <f t="array" ref="F70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ROWS($F$7:F701)
  ),
"")</f>
        <v/>
      </c>
    </row>
    <row r="702" spans="1:6">
      <c r="A702" t="str" cm="1">
        <f t="array" ref="A702">IF($F702="","",INDEX(CUT_LIST!$A$6:$A$1000,$F702))</f>
        <v/>
      </c>
      <c r="B702" t="str" cm="1">
        <f t="array" ref="B702">IF($F702="","",INDEX(CUT_LIST!$B$6:$B$1000,$F702))</f>
        <v/>
      </c>
      <c r="C702" t="str" cm="1">
        <f t="array" ref="C702">IF($F702="","",INDEX(CUT_LIST!$C$6:$C$1000,$F702))</f>
        <v/>
      </c>
      <c r="D702" t="str" cm="1">
        <f t="array" ref="D702">IF($F702="","",
  IF(
    TRIM(UPPER(INDEX(CUT_LIST!$F$6:$F$1000,$F702)))="NO",
    N(INDEX(CUT_LIST!$D$6:$D$1000,$F702)),
    N(INDEX(CUT_LIST!$D$6:$D$1000,$F702))-
    MIN(
      N(INDEX(CUT_LIST!$D$6:$D$1000,$F702)),
      N(INDEX(CUT_LIST!$G$6:$G$1000,$F702))
    )
  )
)</f>
        <v/>
      </c>
      <c r="F702" t="str" cm="1">
        <f t="array" ref="F70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ROWS($F$7:F702)
  ),
"")</f>
        <v/>
      </c>
    </row>
    <row r="703" spans="1:6">
      <c r="A703" t="str" cm="1">
        <f t="array" ref="A703">IF($F703="","",INDEX(CUT_LIST!$A$6:$A$1000,$F703))</f>
        <v/>
      </c>
      <c r="B703" t="str" cm="1">
        <f t="array" ref="B703">IF($F703="","",INDEX(CUT_LIST!$B$6:$B$1000,$F703))</f>
        <v/>
      </c>
      <c r="C703" t="str" cm="1">
        <f t="array" ref="C703">IF($F703="","",INDEX(CUT_LIST!$C$6:$C$1000,$F703))</f>
        <v/>
      </c>
      <c r="D703" t="str" cm="1">
        <f t="array" ref="D703">IF($F703="","",
  IF(
    TRIM(UPPER(INDEX(CUT_LIST!$F$6:$F$1000,$F703)))="NO",
    N(INDEX(CUT_LIST!$D$6:$D$1000,$F703)),
    N(INDEX(CUT_LIST!$D$6:$D$1000,$F703))-
    MIN(
      N(INDEX(CUT_LIST!$D$6:$D$1000,$F703)),
      N(INDEX(CUT_LIST!$G$6:$G$1000,$F703))
    )
  )
)</f>
        <v/>
      </c>
      <c r="F703" t="str" cm="1">
        <f t="array" ref="F70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ROWS($F$7:F703)
  ),
"")</f>
        <v/>
      </c>
    </row>
    <row r="704" spans="1:6">
      <c r="A704" t="str" cm="1">
        <f t="array" ref="A704">IF($F704="","",INDEX(CUT_LIST!$A$6:$A$1000,$F704))</f>
        <v/>
      </c>
      <c r="B704" t="str" cm="1">
        <f t="array" ref="B704">IF($F704="","",INDEX(CUT_LIST!$B$6:$B$1000,$F704))</f>
        <v/>
      </c>
      <c r="C704" t="str" cm="1">
        <f t="array" ref="C704">IF($F704="","",INDEX(CUT_LIST!$C$6:$C$1000,$F704))</f>
        <v/>
      </c>
      <c r="D704" t="str" cm="1">
        <f t="array" ref="D704">IF($F704="","",
  IF(
    TRIM(UPPER(INDEX(CUT_LIST!$F$6:$F$1000,$F704)))="NO",
    N(INDEX(CUT_LIST!$D$6:$D$1000,$F704)),
    N(INDEX(CUT_LIST!$D$6:$D$1000,$F704))-
    MIN(
      N(INDEX(CUT_LIST!$D$6:$D$1000,$F704)),
      N(INDEX(CUT_LIST!$G$6:$G$1000,$F704))
    )
  )
)</f>
        <v/>
      </c>
      <c r="F704" t="str" cm="1">
        <f t="array" ref="F70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ROWS($F$7:F704)
  ),
"")</f>
        <v/>
      </c>
    </row>
    <row r="705" spans="1:6">
      <c r="A705" t="str" cm="1">
        <f t="array" ref="A705">IF($F705="","",INDEX(CUT_LIST!$A$6:$A$1000,$F705))</f>
        <v/>
      </c>
      <c r="B705" t="str" cm="1">
        <f t="array" ref="B705">IF($F705="","",INDEX(CUT_LIST!$B$6:$B$1000,$F705))</f>
        <v/>
      </c>
      <c r="C705" t="str" cm="1">
        <f t="array" ref="C705">IF($F705="","",INDEX(CUT_LIST!$C$6:$C$1000,$F705))</f>
        <v/>
      </c>
      <c r="D705" t="str" cm="1">
        <f t="array" ref="D705">IF($F705="","",
  IF(
    TRIM(UPPER(INDEX(CUT_LIST!$F$6:$F$1000,$F705)))="NO",
    N(INDEX(CUT_LIST!$D$6:$D$1000,$F705)),
    N(INDEX(CUT_LIST!$D$6:$D$1000,$F705))-
    MIN(
      N(INDEX(CUT_LIST!$D$6:$D$1000,$F705)),
      N(INDEX(CUT_LIST!$G$6:$G$1000,$F705))
    )
  )
)</f>
        <v/>
      </c>
      <c r="F705" t="str" cm="1">
        <f t="array" ref="F70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ROWS($F$7:F705)
  ),
"")</f>
        <v/>
      </c>
    </row>
    <row r="706" spans="1:6">
      <c r="A706" t="str" cm="1">
        <f t="array" ref="A706">IF($F706="","",INDEX(CUT_LIST!$A$6:$A$1000,$F706))</f>
        <v/>
      </c>
      <c r="B706" t="str" cm="1">
        <f t="array" ref="B706">IF($F706="","",INDEX(CUT_LIST!$B$6:$B$1000,$F706))</f>
        <v/>
      </c>
      <c r="C706" t="str" cm="1">
        <f t="array" ref="C706">IF($F706="","",INDEX(CUT_LIST!$C$6:$C$1000,$F706))</f>
        <v/>
      </c>
      <c r="D706" t="str" cm="1">
        <f t="array" ref="D706">IF($F706="","",
  IF(
    TRIM(UPPER(INDEX(CUT_LIST!$F$6:$F$1000,$F706)))="NO",
    N(INDEX(CUT_LIST!$D$6:$D$1000,$F706)),
    N(INDEX(CUT_LIST!$D$6:$D$1000,$F706))-
    MIN(
      N(INDEX(CUT_LIST!$D$6:$D$1000,$F706)),
      N(INDEX(CUT_LIST!$G$6:$G$1000,$F706))
    )
  )
)</f>
        <v/>
      </c>
      <c r="F706" t="str" cm="1">
        <f t="array" ref="F70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ROWS($F$7:F706)
  ),
"")</f>
        <v/>
      </c>
    </row>
    <row r="707" spans="1:6">
      <c r="A707" t="str" cm="1">
        <f t="array" ref="A707">IF($F707="","",INDEX(CUT_LIST!$A$6:$A$1000,$F707))</f>
        <v/>
      </c>
      <c r="B707" t="str" cm="1">
        <f t="array" ref="B707">IF($F707="","",INDEX(CUT_LIST!$B$6:$B$1000,$F707))</f>
        <v/>
      </c>
      <c r="C707" t="str" cm="1">
        <f t="array" ref="C707">IF($F707="","",INDEX(CUT_LIST!$C$6:$C$1000,$F707))</f>
        <v/>
      </c>
      <c r="D707" t="str" cm="1">
        <f t="array" ref="D707">IF($F707="","",
  IF(
    TRIM(UPPER(INDEX(CUT_LIST!$F$6:$F$1000,$F707)))="NO",
    N(INDEX(CUT_LIST!$D$6:$D$1000,$F707)),
    N(INDEX(CUT_LIST!$D$6:$D$1000,$F707))-
    MIN(
      N(INDEX(CUT_LIST!$D$6:$D$1000,$F707)),
      N(INDEX(CUT_LIST!$G$6:$G$1000,$F707))
    )
  )
)</f>
        <v/>
      </c>
      <c r="F707" t="str" cm="1">
        <f t="array" ref="F70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ROWS($F$7:F707)
  ),
"")</f>
        <v/>
      </c>
    </row>
    <row r="708" spans="1:6">
      <c r="A708" t="str" cm="1">
        <f t="array" ref="A708">IF($F708="","",INDEX(CUT_LIST!$A$6:$A$1000,$F708))</f>
        <v/>
      </c>
      <c r="B708" t="str" cm="1">
        <f t="array" ref="B708">IF($F708="","",INDEX(CUT_LIST!$B$6:$B$1000,$F708))</f>
        <v/>
      </c>
      <c r="C708" t="str" cm="1">
        <f t="array" ref="C708">IF($F708="","",INDEX(CUT_LIST!$C$6:$C$1000,$F708))</f>
        <v/>
      </c>
      <c r="D708" t="str" cm="1">
        <f t="array" ref="D708">IF($F708="","",
  IF(
    TRIM(UPPER(INDEX(CUT_LIST!$F$6:$F$1000,$F708)))="NO",
    N(INDEX(CUT_LIST!$D$6:$D$1000,$F708)),
    N(INDEX(CUT_LIST!$D$6:$D$1000,$F708))-
    MIN(
      N(INDEX(CUT_LIST!$D$6:$D$1000,$F708)),
      N(INDEX(CUT_LIST!$G$6:$G$1000,$F708))
    )
  )
)</f>
        <v/>
      </c>
      <c r="F708" t="str" cm="1">
        <f t="array" ref="F70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ROWS($F$7:F708)
  ),
"")</f>
        <v/>
      </c>
    </row>
    <row r="709" spans="1:6">
      <c r="A709" t="str" cm="1">
        <f t="array" ref="A709">IF($F709="","",INDEX(CUT_LIST!$A$6:$A$1000,$F709))</f>
        <v/>
      </c>
      <c r="B709" t="str" cm="1">
        <f t="array" ref="B709">IF($F709="","",INDEX(CUT_LIST!$B$6:$B$1000,$F709))</f>
        <v/>
      </c>
      <c r="C709" t="str" cm="1">
        <f t="array" ref="C709">IF($F709="","",INDEX(CUT_LIST!$C$6:$C$1000,$F709))</f>
        <v/>
      </c>
      <c r="D709" t="str" cm="1">
        <f t="array" ref="D709">IF($F709="","",
  IF(
    TRIM(UPPER(INDEX(CUT_LIST!$F$6:$F$1000,$F709)))="NO",
    N(INDEX(CUT_LIST!$D$6:$D$1000,$F709)),
    N(INDEX(CUT_LIST!$D$6:$D$1000,$F709))-
    MIN(
      N(INDEX(CUT_LIST!$D$6:$D$1000,$F709)),
      N(INDEX(CUT_LIST!$G$6:$G$1000,$F709))
    )
  )
)</f>
        <v/>
      </c>
      <c r="F709" t="str" cm="1">
        <f t="array" ref="F70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ROWS($F$7:F709)
  ),
"")</f>
        <v/>
      </c>
    </row>
    <row r="710" spans="1:6">
      <c r="A710" t="str" cm="1">
        <f t="array" ref="A710">IF($F710="","",INDEX(CUT_LIST!$A$6:$A$1000,$F710))</f>
        <v/>
      </c>
      <c r="B710" t="str" cm="1">
        <f t="array" ref="B710">IF($F710="","",INDEX(CUT_LIST!$B$6:$B$1000,$F710))</f>
        <v/>
      </c>
      <c r="C710" t="str" cm="1">
        <f t="array" ref="C710">IF($F710="","",INDEX(CUT_LIST!$C$6:$C$1000,$F710))</f>
        <v/>
      </c>
      <c r="D710" t="str" cm="1">
        <f t="array" ref="D710">IF($F710="","",
  IF(
    TRIM(UPPER(INDEX(CUT_LIST!$F$6:$F$1000,$F710)))="NO",
    N(INDEX(CUT_LIST!$D$6:$D$1000,$F710)),
    N(INDEX(CUT_LIST!$D$6:$D$1000,$F710))-
    MIN(
      N(INDEX(CUT_LIST!$D$6:$D$1000,$F710)),
      N(INDEX(CUT_LIST!$G$6:$G$1000,$F710))
    )
  )
)</f>
        <v/>
      </c>
      <c r="F710" t="str" cm="1">
        <f t="array" ref="F71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ROWS($F$7:F710)
  ),
"")</f>
        <v/>
      </c>
    </row>
    <row r="711" spans="1:6">
      <c r="A711" t="str" cm="1">
        <f t="array" ref="A711">IF($F711="","",INDEX(CUT_LIST!$A$6:$A$1000,$F711))</f>
        <v/>
      </c>
      <c r="B711" t="str" cm="1">
        <f t="array" ref="B711">IF($F711="","",INDEX(CUT_LIST!$B$6:$B$1000,$F711))</f>
        <v/>
      </c>
      <c r="C711" t="str" cm="1">
        <f t="array" ref="C711">IF($F711="","",INDEX(CUT_LIST!$C$6:$C$1000,$F711))</f>
        <v/>
      </c>
      <c r="D711" t="str" cm="1">
        <f t="array" ref="D711">IF($F711="","",
  IF(
    TRIM(UPPER(INDEX(CUT_LIST!$F$6:$F$1000,$F711)))="NO",
    N(INDEX(CUT_LIST!$D$6:$D$1000,$F711)),
    N(INDEX(CUT_LIST!$D$6:$D$1000,$F711))-
    MIN(
      N(INDEX(CUT_LIST!$D$6:$D$1000,$F711)),
      N(INDEX(CUT_LIST!$G$6:$G$1000,$F711))
    )
  )
)</f>
        <v/>
      </c>
      <c r="F711" t="str" cm="1">
        <f t="array" ref="F71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ROWS($F$7:F711)
  ),
"")</f>
        <v/>
      </c>
    </row>
    <row r="712" spans="1:6">
      <c r="A712" t="str" cm="1">
        <f t="array" ref="A712">IF($F712="","",INDEX(CUT_LIST!$A$6:$A$1000,$F712))</f>
        <v/>
      </c>
      <c r="B712" t="str" cm="1">
        <f t="array" ref="B712">IF($F712="","",INDEX(CUT_LIST!$B$6:$B$1000,$F712))</f>
        <v/>
      </c>
      <c r="C712" t="str" cm="1">
        <f t="array" ref="C712">IF($F712="","",INDEX(CUT_LIST!$C$6:$C$1000,$F712))</f>
        <v/>
      </c>
      <c r="D712" t="str" cm="1">
        <f t="array" ref="D712">IF($F712="","",
  IF(
    TRIM(UPPER(INDEX(CUT_LIST!$F$6:$F$1000,$F712)))="NO",
    N(INDEX(CUT_LIST!$D$6:$D$1000,$F712)),
    N(INDEX(CUT_LIST!$D$6:$D$1000,$F712))-
    MIN(
      N(INDEX(CUT_LIST!$D$6:$D$1000,$F712)),
      N(INDEX(CUT_LIST!$G$6:$G$1000,$F712))
    )
  )
)</f>
        <v/>
      </c>
      <c r="F712" t="str" cm="1">
        <f t="array" ref="F71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ROWS($F$7:F712)
  ),
"")</f>
        <v/>
      </c>
    </row>
    <row r="713" spans="1:6">
      <c r="A713" t="str" cm="1">
        <f t="array" ref="A713">IF($F713="","",INDEX(CUT_LIST!$A$6:$A$1000,$F713))</f>
        <v/>
      </c>
      <c r="B713" t="str" cm="1">
        <f t="array" ref="B713">IF($F713="","",INDEX(CUT_LIST!$B$6:$B$1000,$F713))</f>
        <v/>
      </c>
      <c r="C713" t="str" cm="1">
        <f t="array" ref="C713">IF($F713="","",INDEX(CUT_LIST!$C$6:$C$1000,$F713))</f>
        <v/>
      </c>
      <c r="D713" t="str" cm="1">
        <f t="array" ref="D713">IF($F713="","",
  IF(
    TRIM(UPPER(INDEX(CUT_LIST!$F$6:$F$1000,$F713)))="NO",
    N(INDEX(CUT_LIST!$D$6:$D$1000,$F713)),
    N(INDEX(CUT_LIST!$D$6:$D$1000,$F713))-
    MIN(
      N(INDEX(CUT_LIST!$D$6:$D$1000,$F713)),
      N(INDEX(CUT_LIST!$G$6:$G$1000,$F713))
    )
  )
)</f>
        <v/>
      </c>
      <c r="F713" t="str" cm="1">
        <f t="array" ref="F71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ROWS($F$7:F713)
  ),
"")</f>
        <v/>
      </c>
    </row>
    <row r="714" spans="1:6">
      <c r="A714" t="str" cm="1">
        <f t="array" ref="A714">IF($F714="","",INDEX(CUT_LIST!$A$6:$A$1000,$F714))</f>
        <v/>
      </c>
      <c r="B714" t="str" cm="1">
        <f t="array" ref="B714">IF($F714="","",INDEX(CUT_LIST!$B$6:$B$1000,$F714))</f>
        <v/>
      </c>
      <c r="C714" t="str" cm="1">
        <f t="array" ref="C714">IF($F714="","",INDEX(CUT_LIST!$C$6:$C$1000,$F714))</f>
        <v/>
      </c>
      <c r="D714" t="str" cm="1">
        <f t="array" ref="D714">IF($F714="","",
  IF(
    TRIM(UPPER(INDEX(CUT_LIST!$F$6:$F$1000,$F714)))="NO",
    N(INDEX(CUT_LIST!$D$6:$D$1000,$F714)),
    N(INDEX(CUT_LIST!$D$6:$D$1000,$F714))-
    MIN(
      N(INDEX(CUT_LIST!$D$6:$D$1000,$F714)),
      N(INDEX(CUT_LIST!$G$6:$G$1000,$F714))
    )
  )
)</f>
        <v/>
      </c>
      <c r="F714" t="str" cm="1">
        <f t="array" ref="F71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ROWS($F$7:F714)
  ),
"")</f>
        <v/>
      </c>
    </row>
    <row r="715" spans="1:6">
      <c r="A715" t="str" cm="1">
        <f t="array" ref="A715">IF($F715="","",INDEX(CUT_LIST!$A$6:$A$1000,$F715))</f>
        <v/>
      </c>
      <c r="B715" t="str" cm="1">
        <f t="array" ref="B715">IF($F715="","",INDEX(CUT_LIST!$B$6:$B$1000,$F715))</f>
        <v/>
      </c>
      <c r="C715" t="str" cm="1">
        <f t="array" ref="C715">IF($F715="","",INDEX(CUT_LIST!$C$6:$C$1000,$F715))</f>
        <v/>
      </c>
      <c r="D715" t="str" cm="1">
        <f t="array" ref="D715">IF($F715="","",
  IF(
    TRIM(UPPER(INDEX(CUT_LIST!$F$6:$F$1000,$F715)))="NO",
    N(INDEX(CUT_LIST!$D$6:$D$1000,$F715)),
    N(INDEX(CUT_LIST!$D$6:$D$1000,$F715))-
    MIN(
      N(INDEX(CUT_LIST!$D$6:$D$1000,$F715)),
      N(INDEX(CUT_LIST!$G$6:$G$1000,$F715))
    )
  )
)</f>
        <v/>
      </c>
      <c r="F715" t="str" cm="1">
        <f t="array" ref="F71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ROWS($F$7:F715)
  ),
"")</f>
        <v/>
      </c>
    </row>
    <row r="716" spans="1:6">
      <c r="A716" t="str" cm="1">
        <f t="array" ref="A716">IF($F716="","",INDEX(CUT_LIST!$A$6:$A$1000,$F716))</f>
        <v/>
      </c>
      <c r="B716" t="str" cm="1">
        <f t="array" ref="B716">IF($F716="","",INDEX(CUT_LIST!$B$6:$B$1000,$F716))</f>
        <v/>
      </c>
      <c r="C716" t="str" cm="1">
        <f t="array" ref="C716">IF($F716="","",INDEX(CUT_LIST!$C$6:$C$1000,$F716))</f>
        <v/>
      </c>
      <c r="D716" t="str" cm="1">
        <f t="array" ref="D716">IF($F716="","",
  IF(
    TRIM(UPPER(INDEX(CUT_LIST!$F$6:$F$1000,$F716)))="NO",
    N(INDEX(CUT_LIST!$D$6:$D$1000,$F716)),
    N(INDEX(CUT_LIST!$D$6:$D$1000,$F716))-
    MIN(
      N(INDEX(CUT_LIST!$D$6:$D$1000,$F716)),
      N(INDEX(CUT_LIST!$G$6:$G$1000,$F716))
    )
  )
)</f>
        <v/>
      </c>
      <c r="F716" t="str" cm="1">
        <f t="array" ref="F71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ROWS($F$7:F716)
  ),
"")</f>
        <v/>
      </c>
    </row>
    <row r="717" spans="1:6">
      <c r="A717" t="str" cm="1">
        <f t="array" ref="A717">IF($F717="","",INDEX(CUT_LIST!$A$6:$A$1000,$F717))</f>
        <v/>
      </c>
      <c r="B717" t="str" cm="1">
        <f t="array" ref="B717">IF($F717="","",INDEX(CUT_LIST!$B$6:$B$1000,$F717))</f>
        <v/>
      </c>
      <c r="C717" t="str" cm="1">
        <f t="array" ref="C717">IF($F717="","",INDEX(CUT_LIST!$C$6:$C$1000,$F717))</f>
        <v/>
      </c>
      <c r="D717" t="str" cm="1">
        <f t="array" ref="D717">IF($F717="","",
  IF(
    TRIM(UPPER(INDEX(CUT_LIST!$F$6:$F$1000,$F717)))="NO",
    N(INDEX(CUT_LIST!$D$6:$D$1000,$F717)),
    N(INDEX(CUT_LIST!$D$6:$D$1000,$F717))-
    MIN(
      N(INDEX(CUT_LIST!$D$6:$D$1000,$F717)),
      N(INDEX(CUT_LIST!$G$6:$G$1000,$F717))
    )
  )
)</f>
        <v/>
      </c>
      <c r="F717" t="str" cm="1">
        <f t="array" ref="F71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ROWS($F$7:F717)
  ),
"")</f>
        <v/>
      </c>
    </row>
    <row r="718" spans="1:6">
      <c r="A718" t="str" cm="1">
        <f t="array" ref="A718">IF($F718="","",INDEX(CUT_LIST!$A$6:$A$1000,$F718))</f>
        <v/>
      </c>
      <c r="B718" t="str" cm="1">
        <f t="array" ref="B718">IF($F718="","",INDEX(CUT_LIST!$B$6:$B$1000,$F718))</f>
        <v/>
      </c>
      <c r="C718" t="str" cm="1">
        <f t="array" ref="C718">IF($F718="","",INDEX(CUT_LIST!$C$6:$C$1000,$F718))</f>
        <v/>
      </c>
      <c r="D718" t="str" cm="1">
        <f t="array" ref="D718">IF($F718="","",
  IF(
    TRIM(UPPER(INDEX(CUT_LIST!$F$6:$F$1000,$F718)))="NO",
    N(INDEX(CUT_LIST!$D$6:$D$1000,$F718)),
    N(INDEX(CUT_LIST!$D$6:$D$1000,$F718))-
    MIN(
      N(INDEX(CUT_LIST!$D$6:$D$1000,$F718)),
      N(INDEX(CUT_LIST!$G$6:$G$1000,$F718))
    )
  )
)</f>
        <v/>
      </c>
      <c r="F718" t="str" cm="1">
        <f t="array" ref="F71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ROWS($F$7:F718)
  ),
"")</f>
        <v/>
      </c>
    </row>
    <row r="719" spans="1:6">
      <c r="A719" t="str" cm="1">
        <f t="array" ref="A719">IF($F719="","",INDEX(CUT_LIST!$A$6:$A$1000,$F719))</f>
        <v/>
      </c>
      <c r="B719" t="str" cm="1">
        <f t="array" ref="B719">IF($F719="","",INDEX(CUT_LIST!$B$6:$B$1000,$F719))</f>
        <v/>
      </c>
      <c r="C719" t="str" cm="1">
        <f t="array" ref="C719">IF($F719="","",INDEX(CUT_LIST!$C$6:$C$1000,$F719))</f>
        <v/>
      </c>
      <c r="D719" t="str" cm="1">
        <f t="array" ref="D719">IF($F719="","",
  IF(
    TRIM(UPPER(INDEX(CUT_LIST!$F$6:$F$1000,$F719)))="NO",
    N(INDEX(CUT_LIST!$D$6:$D$1000,$F719)),
    N(INDEX(CUT_LIST!$D$6:$D$1000,$F719))-
    MIN(
      N(INDEX(CUT_LIST!$D$6:$D$1000,$F719)),
      N(INDEX(CUT_LIST!$G$6:$G$1000,$F719))
    )
  )
)</f>
        <v/>
      </c>
      <c r="F719" t="str" cm="1">
        <f t="array" ref="F71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ROWS($F$7:F719)
  ),
"")</f>
        <v/>
      </c>
    </row>
    <row r="720" spans="1:6">
      <c r="A720" t="str" cm="1">
        <f t="array" ref="A720">IF($F720="","",INDEX(CUT_LIST!$A$6:$A$1000,$F720))</f>
        <v/>
      </c>
      <c r="B720" t="str" cm="1">
        <f t="array" ref="B720">IF($F720="","",INDEX(CUT_LIST!$B$6:$B$1000,$F720))</f>
        <v/>
      </c>
      <c r="C720" t="str" cm="1">
        <f t="array" ref="C720">IF($F720="","",INDEX(CUT_LIST!$C$6:$C$1000,$F720))</f>
        <v/>
      </c>
      <c r="D720" t="str" cm="1">
        <f t="array" ref="D720">IF($F720="","",
  IF(
    TRIM(UPPER(INDEX(CUT_LIST!$F$6:$F$1000,$F720)))="NO",
    N(INDEX(CUT_LIST!$D$6:$D$1000,$F720)),
    N(INDEX(CUT_LIST!$D$6:$D$1000,$F720))-
    MIN(
      N(INDEX(CUT_LIST!$D$6:$D$1000,$F720)),
      N(INDEX(CUT_LIST!$G$6:$G$1000,$F720))
    )
  )
)</f>
        <v/>
      </c>
      <c r="F720" t="str" cm="1">
        <f t="array" ref="F72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ROWS($F$7:F720)
  ),
"")</f>
        <v/>
      </c>
    </row>
    <row r="721" spans="1:6">
      <c r="A721" t="str" cm="1">
        <f t="array" ref="A721">IF($F721="","",INDEX(CUT_LIST!$A$6:$A$1000,$F721))</f>
        <v/>
      </c>
      <c r="B721" t="str" cm="1">
        <f t="array" ref="B721">IF($F721="","",INDEX(CUT_LIST!$B$6:$B$1000,$F721))</f>
        <v/>
      </c>
      <c r="C721" t="str" cm="1">
        <f t="array" ref="C721">IF($F721="","",INDEX(CUT_LIST!$C$6:$C$1000,$F721))</f>
        <v/>
      </c>
      <c r="D721" t="str" cm="1">
        <f t="array" ref="D721">IF($F721="","",
  IF(
    TRIM(UPPER(INDEX(CUT_LIST!$F$6:$F$1000,$F721)))="NO",
    N(INDEX(CUT_LIST!$D$6:$D$1000,$F721)),
    N(INDEX(CUT_LIST!$D$6:$D$1000,$F721))-
    MIN(
      N(INDEX(CUT_LIST!$D$6:$D$1000,$F721)),
      N(INDEX(CUT_LIST!$G$6:$G$1000,$F721))
    )
  )
)</f>
        <v/>
      </c>
      <c r="F721" t="str" cm="1">
        <f t="array" ref="F72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ROWS($F$7:F721)
  ),
"")</f>
        <v/>
      </c>
    </row>
    <row r="722" spans="1:6">
      <c r="A722" t="str" cm="1">
        <f t="array" ref="A722">IF($F722="","",INDEX(CUT_LIST!$A$6:$A$1000,$F722))</f>
        <v/>
      </c>
      <c r="B722" t="str" cm="1">
        <f t="array" ref="B722">IF($F722="","",INDEX(CUT_LIST!$B$6:$B$1000,$F722))</f>
        <v/>
      </c>
      <c r="C722" t="str" cm="1">
        <f t="array" ref="C722">IF($F722="","",INDEX(CUT_LIST!$C$6:$C$1000,$F722))</f>
        <v/>
      </c>
      <c r="D722" t="str" cm="1">
        <f t="array" ref="D722">IF($F722="","",
  IF(
    TRIM(UPPER(INDEX(CUT_LIST!$F$6:$F$1000,$F722)))="NO",
    N(INDEX(CUT_LIST!$D$6:$D$1000,$F722)),
    N(INDEX(CUT_LIST!$D$6:$D$1000,$F722))-
    MIN(
      N(INDEX(CUT_LIST!$D$6:$D$1000,$F722)),
      N(INDEX(CUT_LIST!$G$6:$G$1000,$F722))
    )
  )
)</f>
        <v/>
      </c>
      <c r="F722" t="str" cm="1">
        <f t="array" ref="F72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ROWS($F$7:F722)
  ),
"")</f>
        <v/>
      </c>
    </row>
    <row r="723" spans="1:6">
      <c r="A723" t="str" cm="1">
        <f t="array" ref="A723">IF($F723="","",INDEX(CUT_LIST!$A$6:$A$1000,$F723))</f>
        <v/>
      </c>
      <c r="B723" t="str" cm="1">
        <f t="array" ref="B723">IF($F723="","",INDEX(CUT_LIST!$B$6:$B$1000,$F723))</f>
        <v/>
      </c>
      <c r="C723" t="str" cm="1">
        <f t="array" ref="C723">IF($F723="","",INDEX(CUT_LIST!$C$6:$C$1000,$F723))</f>
        <v/>
      </c>
      <c r="D723" t="str" cm="1">
        <f t="array" ref="D723">IF($F723="","",
  IF(
    TRIM(UPPER(INDEX(CUT_LIST!$F$6:$F$1000,$F723)))="NO",
    N(INDEX(CUT_LIST!$D$6:$D$1000,$F723)),
    N(INDEX(CUT_LIST!$D$6:$D$1000,$F723))-
    MIN(
      N(INDEX(CUT_LIST!$D$6:$D$1000,$F723)),
      N(INDEX(CUT_LIST!$G$6:$G$1000,$F723))
    )
  )
)</f>
        <v/>
      </c>
      <c r="F723" t="str" cm="1">
        <f t="array" ref="F72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ROWS($F$7:F723)
  ),
"")</f>
        <v/>
      </c>
    </row>
    <row r="724" spans="1:6">
      <c r="A724" t="str" cm="1">
        <f t="array" ref="A724">IF($F724="","",INDEX(CUT_LIST!$A$6:$A$1000,$F724))</f>
        <v/>
      </c>
      <c r="B724" t="str" cm="1">
        <f t="array" ref="B724">IF($F724="","",INDEX(CUT_LIST!$B$6:$B$1000,$F724))</f>
        <v/>
      </c>
      <c r="C724" t="str" cm="1">
        <f t="array" ref="C724">IF($F724="","",INDEX(CUT_LIST!$C$6:$C$1000,$F724))</f>
        <v/>
      </c>
      <c r="D724" t="str" cm="1">
        <f t="array" ref="D724">IF($F724="","",
  IF(
    TRIM(UPPER(INDEX(CUT_LIST!$F$6:$F$1000,$F724)))="NO",
    N(INDEX(CUT_LIST!$D$6:$D$1000,$F724)),
    N(INDEX(CUT_LIST!$D$6:$D$1000,$F724))-
    MIN(
      N(INDEX(CUT_LIST!$D$6:$D$1000,$F724)),
      N(INDEX(CUT_LIST!$G$6:$G$1000,$F724))
    )
  )
)</f>
        <v/>
      </c>
      <c r="F724" t="str" cm="1">
        <f t="array" ref="F72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ROWS($F$7:F724)
  ),
"")</f>
        <v/>
      </c>
    </row>
    <row r="725" spans="1:6">
      <c r="A725" t="str" cm="1">
        <f t="array" ref="A725">IF($F725="","",INDEX(CUT_LIST!$A$6:$A$1000,$F725))</f>
        <v/>
      </c>
      <c r="B725" t="str" cm="1">
        <f t="array" ref="B725">IF($F725="","",INDEX(CUT_LIST!$B$6:$B$1000,$F725))</f>
        <v/>
      </c>
      <c r="C725" t="str" cm="1">
        <f t="array" ref="C725">IF($F725="","",INDEX(CUT_LIST!$C$6:$C$1000,$F725))</f>
        <v/>
      </c>
      <c r="D725" t="str" cm="1">
        <f t="array" ref="D725">IF($F725="","",
  IF(
    TRIM(UPPER(INDEX(CUT_LIST!$F$6:$F$1000,$F725)))="NO",
    N(INDEX(CUT_LIST!$D$6:$D$1000,$F725)),
    N(INDEX(CUT_LIST!$D$6:$D$1000,$F725))-
    MIN(
      N(INDEX(CUT_LIST!$D$6:$D$1000,$F725)),
      N(INDEX(CUT_LIST!$G$6:$G$1000,$F725))
    )
  )
)</f>
        <v/>
      </c>
      <c r="F725" t="str" cm="1">
        <f t="array" ref="F72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ROWS($F$7:F725)
  ),
"")</f>
        <v/>
      </c>
    </row>
    <row r="726" spans="1:6">
      <c r="A726" t="str" cm="1">
        <f t="array" ref="A726">IF($F726="","",INDEX(CUT_LIST!$A$6:$A$1000,$F726))</f>
        <v/>
      </c>
      <c r="B726" t="str" cm="1">
        <f t="array" ref="B726">IF($F726="","",INDEX(CUT_LIST!$B$6:$B$1000,$F726))</f>
        <v/>
      </c>
      <c r="C726" t="str" cm="1">
        <f t="array" ref="C726">IF($F726="","",INDEX(CUT_LIST!$C$6:$C$1000,$F726))</f>
        <v/>
      </c>
      <c r="D726" t="str" cm="1">
        <f t="array" ref="D726">IF($F726="","",
  IF(
    TRIM(UPPER(INDEX(CUT_LIST!$F$6:$F$1000,$F726)))="NO",
    N(INDEX(CUT_LIST!$D$6:$D$1000,$F726)),
    N(INDEX(CUT_LIST!$D$6:$D$1000,$F726))-
    MIN(
      N(INDEX(CUT_LIST!$D$6:$D$1000,$F726)),
      N(INDEX(CUT_LIST!$G$6:$G$1000,$F726))
    )
  )
)</f>
        <v/>
      </c>
      <c r="F726" t="str" cm="1">
        <f t="array" ref="F72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ROWS($F$7:F726)
  ),
"")</f>
        <v/>
      </c>
    </row>
    <row r="727" spans="1:6">
      <c r="A727" t="str" cm="1">
        <f t="array" ref="A727">IF($F727="","",INDEX(CUT_LIST!$A$6:$A$1000,$F727))</f>
        <v/>
      </c>
      <c r="B727" t="str" cm="1">
        <f t="array" ref="B727">IF($F727="","",INDEX(CUT_LIST!$B$6:$B$1000,$F727))</f>
        <v/>
      </c>
      <c r="C727" t="str" cm="1">
        <f t="array" ref="C727">IF($F727="","",INDEX(CUT_LIST!$C$6:$C$1000,$F727))</f>
        <v/>
      </c>
      <c r="D727" t="str" cm="1">
        <f t="array" ref="D727">IF($F727="","",
  IF(
    TRIM(UPPER(INDEX(CUT_LIST!$F$6:$F$1000,$F727)))="NO",
    N(INDEX(CUT_LIST!$D$6:$D$1000,$F727)),
    N(INDEX(CUT_LIST!$D$6:$D$1000,$F727))-
    MIN(
      N(INDEX(CUT_LIST!$D$6:$D$1000,$F727)),
      N(INDEX(CUT_LIST!$G$6:$G$1000,$F727))
    )
  )
)</f>
        <v/>
      </c>
      <c r="F727" t="str" cm="1">
        <f t="array" ref="F72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ROWS($F$7:F727)
  ),
"")</f>
        <v/>
      </c>
    </row>
    <row r="728" spans="1:6">
      <c r="A728" t="str" cm="1">
        <f t="array" ref="A728">IF($F728="","",INDEX(CUT_LIST!$A$6:$A$1000,$F728))</f>
        <v/>
      </c>
      <c r="B728" t="str" cm="1">
        <f t="array" ref="B728">IF($F728="","",INDEX(CUT_LIST!$B$6:$B$1000,$F728))</f>
        <v/>
      </c>
      <c r="C728" t="str" cm="1">
        <f t="array" ref="C728">IF($F728="","",INDEX(CUT_LIST!$C$6:$C$1000,$F728))</f>
        <v/>
      </c>
      <c r="D728" t="str" cm="1">
        <f t="array" ref="D728">IF($F728="","",
  IF(
    TRIM(UPPER(INDEX(CUT_LIST!$F$6:$F$1000,$F728)))="NO",
    N(INDEX(CUT_LIST!$D$6:$D$1000,$F728)),
    N(INDEX(CUT_LIST!$D$6:$D$1000,$F728))-
    MIN(
      N(INDEX(CUT_LIST!$D$6:$D$1000,$F728)),
      N(INDEX(CUT_LIST!$G$6:$G$1000,$F728))
    )
  )
)</f>
        <v/>
      </c>
      <c r="F728" t="str" cm="1">
        <f t="array" ref="F72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ROWS($F$7:F728)
  ),
"")</f>
        <v/>
      </c>
    </row>
    <row r="729" spans="1:6">
      <c r="A729" t="str" cm="1">
        <f t="array" ref="A729">IF($F729="","",INDEX(CUT_LIST!$A$6:$A$1000,$F729))</f>
        <v/>
      </c>
      <c r="B729" t="str" cm="1">
        <f t="array" ref="B729">IF($F729="","",INDEX(CUT_LIST!$B$6:$B$1000,$F729))</f>
        <v/>
      </c>
      <c r="C729" t="str" cm="1">
        <f t="array" ref="C729">IF($F729="","",INDEX(CUT_LIST!$C$6:$C$1000,$F729))</f>
        <v/>
      </c>
      <c r="D729" t="str" cm="1">
        <f t="array" ref="D729">IF($F729="","",
  IF(
    TRIM(UPPER(INDEX(CUT_LIST!$F$6:$F$1000,$F729)))="NO",
    N(INDEX(CUT_LIST!$D$6:$D$1000,$F729)),
    N(INDEX(CUT_LIST!$D$6:$D$1000,$F729))-
    MIN(
      N(INDEX(CUT_LIST!$D$6:$D$1000,$F729)),
      N(INDEX(CUT_LIST!$G$6:$G$1000,$F729))
    )
  )
)</f>
        <v/>
      </c>
      <c r="F729" t="str" cm="1">
        <f t="array" ref="F72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ROWS($F$7:F729)
  ),
"")</f>
        <v/>
      </c>
    </row>
    <row r="730" spans="1:6">
      <c r="A730" t="str" cm="1">
        <f t="array" ref="A730">IF($F730="","",INDEX(CUT_LIST!$A$6:$A$1000,$F730))</f>
        <v/>
      </c>
      <c r="B730" t="str" cm="1">
        <f t="array" ref="B730">IF($F730="","",INDEX(CUT_LIST!$B$6:$B$1000,$F730))</f>
        <v/>
      </c>
      <c r="C730" t="str" cm="1">
        <f t="array" ref="C730">IF($F730="","",INDEX(CUT_LIST!$C$6:$C$1000,$F730))</f>
        <v/>
      </c>
      <c r="D730" t="str" cm="1">
        <f t="array" ref="D730">IF($F730="","",
  IF(
    TRIM(UPPER(INDEX(CUT_LIST!$F$6:$F$1000,$F730)))="NO",
    N(INDEX(CUT_LIST!$D$6:$D$1000,$F730)),
    N(INDEX(CUT_LIST!$D$6:$D$1000,$F730))-
    MIN(
      N(INDEX(CUT_LIST!$D$6:$D$1000,$F730)),
      N(INDEX(CUT_LIST!$G$6:$G$1000,$F730))
    )
  )
)</f>
        <v/>
      </c>
      <c r="F730" t="str" cm="1">
        <f t="array" ref="F73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ROWS($F$7:F730)
  ),
"")</f>
        <v/>
      </c>
    </row>
    <row r="731" spans="1:6">
      <c r="A731" t="str" cm="1">
        <f t="array" ref="A731">IF($F731="","",INDEX(CUT_LIST!$A$6:$A$1000,$F731))</f>
        <v/>
      </c>
      <c r="B731" t="str" cm="1">
        <f t="array" ref="B731">IF($F731="","",INDEX(CUT_LIST!$B$6:$B$1000,$F731))</f>
        <v/>
      </c>
      <c r="C731" t="str" cm="1">
        <f t="array" ref="C731">IF($F731="","",INDEX(CUT_LIST!$C$6:$C$1000,$F731))</f>
        <v/>
      </c>
      <c r="D731" t="str" cm="1">
        <f t="array" ref="D731">IF($F731="","",
  IF(
    TRIM(UPPER(INDEX(CUT_LIST!$F$6:$F$1000,$F731)))="NO",
    N(INDEX(CUT_LIST!$D$6:$D$1000,$F731)),
    N(INDEX(CUT_LIST!$D$6:$D$1000,$F731))-
    MIN(
      N(INDEX(CUT_LIST!$D$6:$D$1000,$F731)),
      N(INDEX(CUT_LIST!$G$6:$G$1000,$F731))
    )
  )
)</f>
        <v/>
      </c>
      <c r="F731" t="str" cm="1">
        <f t="array" ref="F73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ROWS($F$7:F731)
  ),
"")</f>
        <v/>
      </c>
    </row>
    <row r="732" spans="1:6">
      <c r="A732" t="str" cm="1">
        <f t="array" ref="A732">IF($F732="","",INDEX(CUT_LIST!$A$6:$A$1000,$F732))</f>
        <v/>
      </c>
      <c r="B732" t="str" cm="1">
        <f t="array" ref="B732">IF($F732="","",INDEX(CUT_LIST!$B$6:$B$1000,$F732))</f>
        <v/>
      </c>
      <c r="C732" t="str" cm="1">
        <f t="array" ref="C732">IF($F732="","",INDEX(CUT_LIST!$C$6:$C$1000,$F732))</f>
        <v/>
      </c>
      <c r="D732" t="str" cm="1">
        <f t="array" ref="D732">IF($F732="","",
  IF(
    TRIM(UPPER(INDEX(CUT_LIST!$F$6:$F$1000,$F732)))="NO",
    N(INDEX(CUT_LIST!$D$6:$D$1000,$F732)),
    N(INDEX(CUT_LIST!$D$6:$D$1000,$F732))-
    MIN(
      N(INDEX(CUT_LIST!$D$6:$D$1000,$F732)),
      N(INDEX(CUT_LIST!$G$6:$G$1000,$F732))
    )
  )
)</f>
        <v/>
      </c>
      <c r="F732" t="str" cm="1">
        <f t="array" ref="F73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ROWS($F$7:F732)
  ),
"")</f>
        <v/>
      </c>
    </row>
    <row r="733" spans="1:6">
      <c r="A733" t="str" cm="1">
        <f t="array" ref="A733">IF($F733="","",INDEX(CUT_LIST!$A$6:$A$1000,$F733))</f>
        <v/>
      </c>
      <c r="B733" t="str" cm="1">
        <f t="array" ref="B733">IF($F733="","",INDEX(CUT_LIST!$B$6:$B$1000,$F733))</f>
        <v/>
      </c>
      <c r="C733" t="str" cm="1">
        <f t="array" ref="C733">IF($F733="","",INDEX(CUT_LIST!$C$6:$C$1000,$F733))</f>
        <v/>
      </c>
      <c r="D733" t="str" cm="1">
        <f t="array" ref="D733">IF($F733="","",
  IF(
    TRIM(UPPER(INDEX(CUT_LIST!$F$6:$F$1000,$F733)))="NO",
    N(INDEX(CUT_LIST!$D$6:$D$1000,$F733)),
    N(INDEX(CUT_LIST!$D$6:$D$1000,$F733))-
    MIN(
      N(INDEX(CUT_LIST!$D$6:$D$1000,$F733)),
      N(INDEX(CUT_LIST!$G$6:$G$1000,$F733))
    )
  )
)</f>
        <v/>
      </c>
      <c r="F733" t="str" cm="1">
        <f t="array" ref="F73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ROWS($F$7:F733)
  ),
"")</f>
        <v/>
      </c>
    </row>
    <row r="734" spans="1:6">
      <c r="A734" t="str" cm="1">
        <f t="array" ref="A734">IF($F734="","",INDEX(CUT_LIST!$A$6:$A$1000,$F734))</f>
        <v/>
      </c>
      <c r="B734" t="str" cm="1">
        <f t="array" ref="B734">IF($F734="","",INDEX(CUT_LIST!$B$6:$B$1000,$F734))</f>
        <v/>
      </c>
      <c r="C734" t="str" cm="1">
        <f t="array" ref="C734">IF($F734="","",INDEX(CUT_LIST!$C$6:$C$1000,$F734))</f>
        <v/>
      </c>
      <c r="D734" t="str" cm="1">
        <f t="array" ref="D734">IF($F734="","",
  IF(
    TRIM(UPPER(INDEX(CUT_LIST!$F$6:$F$1000,$F734)))="NO",
    N(INDEX(CUT_LIST!$D$6:$D$1000,$F734)),
    N(INDEX(CUT_LIST!$D$6:$D$1000,$F734))-
    MIN(
      N(INDEX(CUT_LIST!$D$6:$D$1000,$F734)),
      N(INDEX(CUT_LIST!$G$6:$G$1000,$F734))
    )
  )
)</f>
        <v/>
      </c>
      <c r="F734" t="str" cm="1">
        <f t="array" ref="F73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ROWS($F$7:F734)
  ),
"")</f>
        <v/>
      </c>
    </row>
    <row r="735" spans="1:6">
      <c r="A735" t="str" cm="1">
        <f t="array" ref="A735">IF($F735="","",INDEX(CUT_LIST!$A$6:$A$1000,$F735))</f>
        <v/>
      </c>
      <c r="B735" t="str" cm="1">
        <f t="array" ref="B735">IF($F735="","",INDEX(CUT_LIST!$B$6:$B$1000,$F735))</f>
        <v/>
      </c>
      <c r="C735" t="str" cm="1">
        <f t="array" ref="C735">IF($F735="","",INDEX(CUT_LIST!$C$6:$C$1000,$F735))</f>
        <v/>
      </c>
      <c r="D735" t="str" cm="1">
        <f t="array" ref="D735">IF($F735="","",
  IF(
    TRIM(UPPER(INDEX(CUT_LIST!$F$6:$F$1000,$F735)))="NO",
    N(INDEX(CUT_LIST!$D$6:$D$1000,$F735)),
    N(INDEX(CUT_LIST!$D$6:$D$1000,$F735))-
    MIN(
      N(INDEX(CUT_LIST!$D$6:$D$1000,$F735)),
      N(INDEX(CUT_LIST!$G$6:$G$1000,$F735))
    )
  )
)</f>
        <v/>
      </c>
      <c r="F735" t="str" cm="1">
        <f t="array" ref="F73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ROWS($F$7:F735)
  ),
"")</f>
        <v/>
      </c>
    </row>
    <row r="736" spans="1:6">
      <c r="A736" t="str" cm="1">
        <f t="array" ref="A736">IF($F736="","",INDEX(CUT_LIST!$A$6:$A$1000,$F736))</f>
        <v/>
      </c>
      <c r="B736" t="str" cm="1">
        <f t="array" ref="B736">IF($F736="","",INDEX(CUT_LIST!$B$6:$B$1000,$F736))</f>
        <v/>
      </c>
      <c r="C736" t="str" cm="1">
        <f t="array" ref="C736">IF($F736="","",INDEX(CUT_LIST!$C$6:$C$1000,$F736))</f>
        <v/>
      </c>
      <c r="D736" t="str" cm="1">
        <f t="array" ref="D736">IF($F736="","",
  IF(
    TRIM(UPPER(INDEX(CUT_LIST!$F$6:$F$1000,$F736)))="NO",
    N(INDEX(CUT_LIST!$D$6:$D$1000,$F736)),
    N(INDEX(CUT_LIST!$D$6:$D$1000,$F736))-
    MIN(
      N(INDEX(CUT_LIST!$D$6:$D$1000,$F736)),
      N(INDEX(CUT_LIST!$G$6:$G$1000,$F736))
    )
  )
)</f>
        <v/>
      </c>
      <c r="F736" t="str" cm="1">
        <f t="array" ref="F73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ROWS($F$7:F736)
  ),
"")</f>
        <v/>
      </c>
    </row>
    <row r="737" spans="1:6">
      <c r="A737" t="str" cm="1">
        <f t="array" ref="A737">IF($F737="","",INDEX(CUT_LIST!$A$6:$A$1000,$F737))</f>
        <v/>
      </c>
      <c r="B737" t="str" cm="1">
        <f t="array" ref="B737">IF($F737="","",INDEX(CUT_LIST!$B$6:$B$1000,$F737))</f>
        <v/>
      </c>
      <c r="C737" t="str" cm="1">
        <f t="array" ref="C737">IF($F737="","",INDEX(CUT_LIST!$C$6:$C$1000,$F737))</f>
        <v/>
      </c>
      <c r="D737" t="str" cm="1">
        <f t="array" ref="D737">IF($F737="","",
  IF(
    TRIM(UPPER(INDEX(CUT_LIST!$F$6:$F$1000,$F737)))="NO",
    N(INDEX(CUT_LIST!$D$6:$D$1000,$F737)),
    N(INDEX(CUT_LIST!$D$6:$D$1000,$F737))-
    MIN(
      N(INDEX(CUT_LIST!$D$6:$D$1000,$F737)),
      N(INDEX(CUT_LIST!$G$6:$G$1000,$F737))
    )
  )
)</f>
        <v/>
      </c>
      <c r="F737" t="str" cm="1">
        <f t="array" ref="F73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ROWS($F$7:F737)
  ),
"")</f>
        <v/>
      </c>
    </row>
    <row r="738" spans="1:6">
      <c r="A738" t="str" cm="1">
        <f t="array" ref="A738">IF($F738="","",INDEX(CUT_LIST!$A$6:$A$1000,$F738))</f>
        <v/>
      </c>
      <c r="B738" t="str" cm="1">
        <f t="array" ref="B738">IF($F738="","",INDEX(CUT_LIST!$B$6:$B$1000,$F738))</f>
        <v/>
      </c>
      <c r="C738" t="str" cm="1">
        <f t="array" ref="C738">IF($F738="","",INDEX(CUT_LIST!$C$6:$C$1000,$F738))</f>
        <v/>
      </c>
      <c r="D738" t="str" cm="1">
        <f t="array" ref="D738">IF($F738="","",
  IF(
    TRIM(UPPER(INDEX(CUT_LIST!$F$6:$F$1000,$F738)))="NO",
    N(INDEX(CUT_LIST!$D$6:$D$1000,$F738)),
    N(INDEX(CUT_LIST!$D$6:$D$1000,$F738))-
    MIN(
      N(INDEX(CUT_LIST!$D$6:$D$1000,$F738)),
      N(INDEX(CUT_LIST!$G$6:$G$1000,$F738))
    )
  )
)</f>
        <v/>
      </c>
      <c r="F738" t="str" cm="1">
        <f t="array" ref="F73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ROWS($F$7:F738)
  ),
"")</f>
        <v/>
      </c>
    </row>
    <row r="739" spans="1:6">
      <c r="A739" t="str" cm="1">
        <f t="array" ref="A739">IF($F739="","",INDEX(CUT_LIST!$A$6:$A$1000,$F739))</f>
        <v/>
      </c>
      <c r="B739" t="str" cm="1">
        <f t="array" ref="B739">IF($F739="","",INDEX(CUT_LIST!$B$6:$B$1000,$F739))</f>
        <v/>
      </c>
      <c r="C739" t="str" cm="1">
        <f t="array" ref="C739">IF($F739="","",INDEX(CUT_LIST!$C$6:$C$1000,$F739))</f>
        <v/>
      </c>
      <c r="D739" t="str" cm="1">
        <f t="array" ref="D739">IF($F739="","",
  IF(
    TRIM(UPPER(INDEX(CUT_LIST!$F$6:$F$1000,$F739)))="NO",
    N(INDEX(CUT_LIST!$D$6:$D$1000,$F739)),
    N(INDEX(CUT_LIST!$D$6:$D$1000,$F739))-
    MIN(
      N(INDEX(CUT_LIST!$D$6:$D$1000,$F739)),
      N(INDEX(CUT_LIST!$G$6:$G$1000,$F739))
    )
  )
)</f>
        <v/>
      </c>
      <c r="F739" t="str" cm="1">
        <f t="array" ref="F73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ROWS($F$7:F739)
  ),
"")</f>
        <v/>
      </c>
    </row>
    <row r="740" spans="1:6">
      <c r="A740" t="str" cm="1">
        <f t="array" ref="A740">IF($F740="","",INDEX(CUT_LIST!$A$6:$A$1000,$F740))</f>
        <v/>
      </c>
      <c r="B740" t="str" cm="1">
        <f t="array" ref="B740">IF($F740="","",INDEX(CUT_LIST!$B$6:$B$1000,$F740))</f>
        <v/>
      </c>
      <c r="C740" t="str" cm="1">
        <f t="array" ref="C740">IF($F740="","",INDEX(CUT_LIST!$C$6:$C$1000,$F740))</f>
        <v/>
      </c>
      <c r="D740" t="str" cm="1">
        <f t="array" ref="D740">IF($F740="","",
  IF(
    TRIM(UPPER(INDEX(CUT_LIST!$F$6:$F$1000,$F740)))="NO",
    N(INDEX(CUT_LIST!$D$6:$D$1000,$F740)),
    N(INDEX(CUT_LIST!$D$6:$D$1000,$F740))-
    MIN(
      N(INDEX(CUT_LIST!$D$6:$D$1000,$F740)),
      N(INDEX(CUT_LIST!$G$6:$G$1000,$F740))
    )
  )
)</f>
        <v/>
      </c>
      <c r="F740" t="str" cm="1">
        <f t="array" ref="F74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ROWS($F$7:F740)
  ),
"")</f>
        <v/>
      </c>
    </row>
    <row r="741" spans="1:6">
      <c r="A741" t="str" cm="1">
        <f t="array" ref="A741">IF($F741="","",INDEX(CUT_LIST!$A$6:$A$1000,$F741))</f>
        <v/>
      </c>
      <c r="B741" t="str" cm="1">
        <f t="array" ref="B741">IF($F741="","",INDEX(CUT_LIST!$B$6:$B$1000,$F741))</f>
        <v/>
      </c>
      <c r="C741" t="str" cm="1">
        <f t="array" ref="C741">IF($F741="","",INDEX(CUT_LIST!$C$6:$C$1000,$F741))</f>
        <v/>
      </c>
      <c r="D741" t="str" cm="1">
        <f t="array" ref="D741">IF($F741="","",
  IF(
    TRIM(UPPER(INDEX(CUT_LIST!$F$6:$F$1000,$F741)))="NO",
    N(INDEX(CUT_LIST!$D$6:$D$1000,$F741)),
    N(INDEX(CUT_LIST!$D$6:$D$1000,$F741))-
    MIN(
      N(INDEX(CUT_LIST!$D$6:$D$1000,$F741)),
      N(INDEX(CUT_LIST!$G$6:$G$1000,$F741))
    )
  )
)</f>
        <v/>
      </c>
      <c r="F741" t="str" cm="1">
        <f t="array" ref="F74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ROWS($F$7:F741)
  ),
"")</f>
        <v/>
      </c>
    </row>
    <row r="742" spans="1:6">
      <c r="A742" t="str" cm="1">
        <f t="array" ref="A742">IF($F742="","",INDEX(CUT_LIST!$A$6:$A$1000,$F742))</f>
        <v/>
      </c>
      <c r="B742" t="str" cm="1">
        <f t="array" ref="B742">IF($F742="","",INDEX(CUT_LIST!$B$6:$B$1000,$F742))</f>
        <v/>
      </c>
      <c r="C742" t="str" cm="1">
        <f t="array" ref="C742">IF($F742="","",INDEX(CUT_LIST!$C$6:$C$1000,$F742))</f>
        <v/>
      </c>
      <c r="D742" t="str" cm="1">
        <f t="array" ref="D742">IF($F742="","",
  IF(
    TRIM(UPPER(INDEX(CUT_LIST!$F$6:$F$1000,$F742)))="NO",
    N(INDEX(CUT_LIST!$D$6:$D$1000,$F742)),
    N(INDEX(CUT_LIST!$D$6:$D$1000,$F742))-
    MIN(
      N(INDEX(CUT_LIST!$D$6:$D$1000,$F742)),
      N(INDEX(CUT_LIST!$G$6:$G$1000,$F742))
    )
  )
)</f>
        <v/>
      </c>
      <c r="F742" t="str" cm="1">
        <f t="array" ref="F74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ROWS($F$7:F742)
  ),
"")</f>
        <v/>
      </c>
    </row>
    <row r="743" spans="1:6">
      <c r="A743" t="str" cm="1">
        <f t="array" ref="A743">IF($F743="","",INDEX(CUT_LIST!$A$6:$A$1000,$F743))</f>
        <v/>
      </c>
      <c r="B743" t="str" cm="1">
        <f t="array" ref="B743">IF($F743="","",INDEX(CUT_LIST!$B$6:$B$1000,$F743))</f>
        <v/>
      </c>
      <c r="C743" t="str" cm="1">
        <f t="array" ref="C743">IF($F743="","",INDEX(CUT_LIST!$C$6:$C$1000,$F743))</f>
        <v/>
      </c>
      <c r="D743" t="str" cm="1">
        <f t="array" ref="D743">IF($F743="","",
  IF(
    TRIM(UPPER(INDEX(CUT_LIST!$F$6:$F$1000,$F743)))="NO",
    N(INDEX(CUT_LIST!$D$6:$D$1000,$F743)),
    N(INDEX(CUT_LIST!$D$6:$D$1000,$F743))-
    MIN(
      N(INDEX(CUT_LIST!$D$6:$D$1000,$F743)),
      N(INDEX(CUT_LIST!$G$6:$G$1000,$F743))
    )
  )
)</f>
        <v/>
      </c>
      <c r="F743" t="str" cm="1">
        <f t="array" ref="F74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ROWS($F$7:F743)
  ),
"")</f>
        <v/>
      </c>
    </row>
    <row r="744" spans="1:6">
      <c r="A744" t="str" cm="1">
        <f t="array" ref="A744">IF($F744="","",INDEX(CUT_LIST!$A$6:$A$1000,$F744))</f>
        <v/>
      </c>
      <c r="B744" t="str" cm="1">
        <f t="array" ref="B744">IF($F744="","",INDEX(CUT_LIST!$B$6:$B$1000,$F744))</f>
        <v/>
      </c>
      <c r="C744" t="str" cm="1">
        <f t="array" ref="C744">IF($F744="","",INDEX(CUT_LIST!$C$6:$C$1000,$F744))</f>
        <v/>
      </c>
      <c r="D744" t="str" cm="1">
        <f t="array" ref="D744">IF($F744="","",
  IF(
    TRIM(UPPER(INDEX(CUT_LIST!$F$6:$F$1000,$F744)))="NO",
    N(INDEX(CUT_LIST!$D$6:$D$1000,$F744)),
    N(INDEX(CUT_LIST!$D$6:$D$1000,$F744))-
    MIN(
      N(INDEX(CUT_LIST!$D$6:$D$1000,$F744)),
      N(INDEX(CUT_LIST!$G$6:$G$1000,$F744))
    )
  )
)</f>
        <v/>
      </c>
      <c r="F744" t="str" cm="1">
        <f t="array" ref="F74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ROWS($F$7:F744)
  ),
"")</f>
        <v/>
      </c>
    </row>
    <row r="745" spans="1:6">
      <c r="A745" t="str" cm="1">
        <f t="array" ref="A745">IF($F745="","",INDEX(CUT_LIST!$A$6:$A$1000,$F745))</f>
        <v/>
      </c>
      <c r="B745" t="str" cm="1">
        <f t="array" ref="B745">IF($F745="","",INDEX(CUT_LIST!$B$6:$B$1000,$F745))</f>
        <v/>
      </c>
      <c r="C745" t="str" cm="1">
        <f t="array" ref="C745">IF($F745="","",INDEX(CUT_LIST!$C$6:$C$1000,$F745))</f>
        <v/>
      </c>
      <c r="D745" t="str" cm="1">
        <f t="array" ref="D745">IF($F745="","",
  IF(
    TRIM(UPPER(INDEX(CUT_LIST!$F$6:$F$1000,$F745)))="NO",
    N(INDEX(CUT_LIST!$D$6:$D$1000,$F745)),
    N(INDEX(CUT_LIST!$D$6:$D$1000,$F745))-
    MIN(
      N(INDEX(CUT_LIST!$D$6:$D$1000,$F745)),
      N(INDEX(CUT_LIST!$G$6:$G$1000,$F745))
    )
  )
)</f>
        <v/>
      </c>
      <c r="F745" t="str" cm="1">
        <f t="array" ref="F74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ROWS($F$7:F745)
  ),
"")</f>
        <v/>
      </c>
    </row>
    <row r="746" spans="1:6">
      <c r="A746" t="str" cm="1">
        <f t="array" ref="A746">IF($F746="","",INDEX(CUT_LIST!$A$6:$A$1000,$F746))</f>
        <v/>
      </c>
      <c r="B746" t="str" cm="1">
        <f t="array" ref="B746">IF($F746="","",INDEX(CUT_LIST!$B$6:$B$1000,$F746))</f>
        <v/>
      </c>
      <c r="C746" t="str" cm="1">
        <f t="array" ref="C746">IF($F746="","",INDEX(CUT_LIST!$C$6:$C$1000,$F746))</f>
        <v/>
      </c>
      <c r="D746" t="str" cm="1">
        <f t="array" ref="D746">IF($F746="","",
  IF(
    TRIM(UPPER(INDEX(CUT_LIST!$F$6:$F$1000,$F746)))="NO",
    N(INDEX(CUT_LIST!$D$6:$D$1000,$F746)),
    N(INDEX(CUT_LIST!$D$6:$D$1000,$F746))-
    MIN(
      N(INDEX(CUT_LIST!$D$6:$D$1000,$F746)),
      N(INDEX(CUT_LIST!$G$6:$G$1000,$F746))
    )
  )
)</f>
        <v/>
      </c>
      <c r="F746" t="str" cm="1">
        <f t="array" ref="F74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ROWS($F$7:F746)
  ),
"")</f>
        <v/>
      </c>
    </row>
    <row r="747" spans="1:6">
      <c r="A747" t="str" cm="1">
        <f t="array" ref="A747">IF($F747="","",INDEX(CUT_LIST!$A$6:$A$1000,$F747))</f>
        <v/>
      </c>
      <c r="B747" t="str" cm="1">
        <f t="array" ref="B747">IF($F747="","",INDEX(CUT_LIST!$B$6:$B$1000,$F747))</f>
        <v/>
      </c>
      <c r="C747" t="str" cm="1">
        <f t="array" ref="C747">IF($F747="","",INDEX(CUT_LIST!$C$6:$C$1000,$F747))</f>
        <v/>
      </c>
      <c r="D747" t="str" cm="1">
        <f t="array" ref="D747">IF($F747="","",
  IF(
    TRIM(UPPER(INDEX(CUT_LIST!$F$6:$F$1000,$F747)))="NO",
    N(INDEX(CUT_LIST!$D$6:$D$1000,$F747)),
    N(INDEX(CUT_LIST!$D$6:$D$1000,$F747))-
    MIN(
      N(INDEX(CUT_LIST!$D$6:$D$1000,$F747)),
      N(INDEX(CUT_LIST!$G$6:$G$1000,$F747))
    )
  )
)</f>
        <v/>
      </c>
      <c r="F747" t="str" cm="1">
        <f t="array" ref="F74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ROWS($F$7:F747)
  ),
"")</f>
        <v/>
      </c>
    </row>
    <row r="748" spans="1:6">
      <c r="A748" t="str" cm="1">
        <f t="array" ref="A748">IF($F748="","",INDEX(CUT_LIST!$A$6:$A$1000,$F748))</f>
        <v/>
      </c>
      <c r="B748" t="str" cm="1">
        <f t="array" ref="B748">IF($F748="","",INDEX(CUT_LIST!$B$6:$B$1000,$F748))</f>
        <v/>
      </c>
      <c r="C748" t="str" cm="1">
        <f t="array" ref="C748">IF($F748="","",INDEX(CUT_LIST!$C$6:$C$1000,$F748))</f>
        <v/>
      </c>
      <c r="D748" t="str" cm="1">
        <f t="array" ref="D748">IF($F748="","",
  IF(
    TRIM(UPPER(INDEX(CUT_LIST!$F$6:$F$1000,$F748)))="NO",
    N(INDEX(CUT_LIST!$D$6:$D$1000,$F748)),
    N(INDEX(CUT_LIST!$D$6:$D$1000,$F748))-
    MIN(
      N(INDEX(CUT_LIST!$D$6:$D$1000,$F748)),
      N(INDEX(CUT_LIST!$G$6:$G$1000,$F748))
    )
  )
)</f>
        <v/>
      </c>
      <c r="F748" t="str" cm="1">
        <f t="array" ref="F74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ROWS($F$7:F748)
  ),
"")</f>
        <v/>
      </c>
    </row>
    <row r="749" spans="1:6">
      <c r="A749" t="str" cm="1">
        <f t="array" ref="A749">IF($F749="","",INDEX(CUT_LIST!$A$6:$A$1000,$F749))</f>
        <v/>
      </c>
      <c r="B749" t="str" cm="1">
        <f t="array" ref="B749">IF($F749="","",INDEX(CUT_LIST!$B$6:$B$1000,$F749))</f>
        <v/>
      </c>
      <c r="C749" t="str" cm="1">
        <f t="array" ref="C749">IF($F749="","",INDEX(CUT_LIST!$C$6:$C$1000,$F749))</f>
        <v/>
      </c>
      <c r="D749" t="str" cm="1">
        <f t="array" ref="D749">IF($F749="","",
  IF(
    TRIM(UPPER(INDEX(CUT_LIST!$F$6:$F$1000,$F749)))="NO",
    N(INDEX(CUT_LIST!$D$6:$D$1000,$F749)),
    N(INDEX(CUT_LIST!$D$6:$D$1000,$F749))-
    MIN(
      N(INDEX(CUT_LIST!$D$6:$D$1000,$F749)),
      N(INDEX(CUT_LIST!$G$6:$G$1000,$F749))
    )
  )
)</f>
        <v/>
      </c>
      <c r="F749" t="str" cm="1">
        <f t="array" ref="F74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ROWS($F$7:F749)
  ),
"")</f>
        <v/>
      </c>
    </row>
    <row r="750" spans="1:6">
      <c r="A750" t="str" cm="1">
        <f t="array" ref="A750">IF($F750="","",INDEX(CUT_LIST!$A$6:$A$1000,$F750))</f>
        <v/>
      </c>
      <c r="B750" t="str" cm="1">
        <f t="array" ref="B750">IF($F750="","",INDEX(CUT_LIST!$B$6:$B$1000,$F750))</f>
        <v/>
      </c>
      <c r="C750" t="str" cm="1">
        <f t="array" ref="C750">IF($F750="","",INDEX(CUT_LIST!$C$6:$C$1000,$F750))</f>
        <v/>
      </c>
      <c r="D750" t="str" cm="1">
        <f t="array" ref="D750">IF($F750="","",
  IF(
    TRIM(UPPER(INDEX(CUT_LIST!$F$6:$F$1000,$F750)))="NO",
    N(INDEX(CUT_LIST!$D$6:$D$1000,$F750)),
    N(INDEX(CUT_LIST!$D$6:$D$1000,$F750))-
    MIN(
      N(INDEX(CUT_LIST!$D$6:$D$1000,$F750)),
      N(INDEX(CUT_LIST!$G$6:$G$1000,$F750))
    )
  )
)</f>
        <v/>
      </c>
      <c r="F750" t="str" cm="1">
        <f t="array" ref="F75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ROWS($F$7:F750)
  ),
"")</f>
        <v/>
      </c>
    </row>
    <row r="751" spans="1:6">
      <c r="A751" t="str" cm="1">
        <f t="array" ref="A751">IF($F751="","",INDEX(CUT_LIST!$A$6:$A$1000,$F751))</f>
        <v/>
      </c>
      <c r="B751" t="str" cm="1">
        <f t="array" ref="B751">IF($F751="","",INDEX(CUT_LIST!$B$6:$B$1000,$F751))</f>
        <v/>
      </c>
      <c r="C751" t="str" cm="1">
        <f t="array" ref="C751">IF($F751="","",INDEX(CUT_LIST!$C$6:$C$1000,$F751))</f>
        <v/>
      </c>
      <c r="D751" t="str" cm="1">
        <f t="array" ref="D751">IF($F751="","",
  IF(
    TRIM(UPPER(INDEX(CUT_LIST!$F$6:$F$1000,$F751)))="NO",
    N(INDEX(CUT_LIST!$D$6:$D$1000,$F751)),
    N(INDEX(CUT_LIST!$D$6:$D$1000,$F751))-
    MIN(
      N(INDEX(CUT_LIST!$D$6:$D$1000,$F751)),
      N(INDEX(CUT_LIST!$G$6:$G$1000,$F751))
    )
  )
)</f>
        <v/>
      </c>
      <c r="F751" t="str" cm="1">
        <f t="array" ref="F75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ROWS($F$7:F751)
  ),
"")</f>
        <v/>
      </c>
    </row>
    <row r="752" spans="1:6">
      <c r="A752" t="str" cm="1">
        <f t="array" ref="A752">IF($F752="","",INDEX(CUT_LIST!$A$6:$A$1000,$F752))</f>
        <v/>
      </c>
      <c r="B752" t="str" cm="1">
        <f t="array" ref="B752">IF($F752="","",INDEX(CUT_LIST!$B$6:$B$1000,$F752))</f>
        <v/>
      </c>
      <c r="C752" t="str" cm="1">
        <f t="array" ref="C752">IF($F752="","",INDEX(CUT_LIST!$C$6:$C$1000,$F752))</f>
        <v/>
      </c>
      <c r="D752" t="str" cm="1">
        <f t="array" ref="D752">IF($F752="","",
  IF(
    TRIM(UPPER(INDEX(CUT_LIST!$F$6:$F$1000,$F752)))="NO",
    N(INDEX(CUT_LIST!$D$6:$D$1000,$F752)),
    N(INDEX(CUT_LIST!$D$6:$D$1000,$F752))-
    MIN(
      N(INDEX(CUT_LIST!$D$6:$D$1000,$F752)),
      N(INDEX(CUT_LIST!$G$6:$G$1000,$F752))
    )
  )
)</f>
        <v/>
      </c>
      <c r="F752" t="str" cm="1">
        <f t="array" ref="F75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ROWS($F$7:F752)
  ),
"")</f>
        <v/>
      </c>
    </row>
    <row r="753" spans="1:6">
      <c r="A753" t="str" cm="1">
        <f t="array" ref="A753">IF($F753="","",INDEX(CUT_LIST!$A$6:$A$1000,$F753))</f>
        <v/>
      </c>
      <c r="B753" t="str" cm="1">
        <f t="array" ref="B753">IF($F753="","",INDEX(CUT_LIST!$B$6:$B$1000,$F753))</f>
        <v/>
      </c>
      <c r="C753" t="str" cm="1">
        <f t="array" ref="C753">IF($F753="","",INDEX(CUT_LIST!$C$6:$C$1000,$F753))</f>
        <v/>
      </c>
      <c r="D753" t="str" cm="1">
        <f t="array" ref="D753">IF($F753="","",
  IF(
    TRIM(UPPER(INDEX(CUT_LIST!$F$6:$F$1000,$F753)))="NO",
    N(INDEX(CUT_LIST!$D$6:$D$1000,$F753)),
    N(INDEX(CUT_LIST!$D$6:$D$1000,$F753))-
    MIN(
      N(INDEX(CUT_LIST!$D$6:$D$1000,$F753)),
      N(INDEX(CUT_LIST!$G$6:$G$1000,$F753))
    )
  )
)</f>
        <v/>
      </c>
      <c r="F753" t="str" cm="1">
        <f t="array" ref="F75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ROWS($F$7:F753)
  ),
"")</f>
        <v/>
      </c>
    </row>
    <row r="754" spans="1:6">
      <c r="A754" t="str" cm="1">
        <f t="array" ref="A754">IF($F754="","",INDEX(CUT_LIST!$A$6:$A$1000,$F754))</f>
        <v/>
      </c>
      <c r="B754" t="str" cm="1">
        <f t="array" ref="B754">IF($F754="","",INDEX(CUT_LIST!$B$6:$B$1000,$F754))</f>
        <v/>
      </c>
      <c r="C754" t="str" cm="1">
        <f t="array" ref="C754">IF($F754="","",INDEX(CUT_LIST!$C$6:$C$1000,$F754))</f>
        <v/>
      </c>
      <c r="D754" t="str" cm="1">
        <f t="array" ref="D754">IF($F754="","",
  IF(
    TRIM(UPPER(INDEX(CUT_LIST!$F$6:$F$1000,$F754)))="NO",
    N(INDEX(CUT_LIST!$D$6:$D$1000,$F754)),
    N(INDEX(CUT_LIST!$D$6:$D$1000,$F754))-
    MIN(
      N(INDEX(CUT_LIST!$D$6:$D$1000,$F754)),
      N(INDEX(CUT_LIST!$G$6:$G$1000,$F754))
    )
  )
)</f>
        <v/>
      </c>
      <c r="F754" t="str" cm="1">
        <f t="array" ref="F75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ROWS($F$7:F754)
  ),
"")</f>
        <v/>
      </c>
    </row>
    <row r="755" spans="1:6">
      <c r="A755" t="str" cm="1">
        <f t="array" ref="A755">IF($F755="","",INDEX(CUT_LIST!$A$6:$A$1000,$F755))</f>
        <v/>
      </c>
      <c r="B755" t="str" cm="1">
        <f t="array" ref="B755">IF($F755="","",INDEX(CUT_LIST!$B$6:$B$1000,$F755))</f>
        <v/>
      </c>
      <c r="C755" t="str" cm="1">
        <f t="array" ref="C755">IF($F755="","",INDEX(CUT_LIST!$C$6:$C$1000,$F755))</f>
        <v/>
      </c>
      <c r="D755" t="str" cm="1">
        <f t="array" ref="D755">IF($F755="","",
  IF(
    TRIM(UPPER(INDEX(CUT_LIST!$F$6:$F$1000,$F755)))="NO",
    N(INDEX(CUT_LIST!$D$6:$D$1000,$F755)),
    N(INDEX(CUT_LIST!$D$6:$D$1000,$F755))-
    MIN(
      N(INDEX(CUT_LIST!$D$6:$D$1000,$F755)),
      N(INDEX(CUT_LIST!$G$6:$G$1000,$F755))
    )
  )
)</f>
        <v/>
      </c>
      <c r="F755" t="str" cm="1">
        <f t="array" ref="F75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ROWS($F$7:F755)
  ),
"")</f>
        <v/>
      </c>
    </row>
    <row r="756" spans="1:6">
      <c r="A756" t="str" cm="1">
        <f t="array" ref="A756">IF($F756="","",INDEX(CUT_LIST!$A$6:$A$1000,$F756))</f>
        <v/>
      </c>
      <c r="B756" t="str" cm="1">
        <f t="array" ref="B756">IF($F756="","",INDEX(CUT_LIST!$B$6:$B$1000,$F756))</f>
        <v/>
      </c>
      <c r="C756" t="str" cm="1">
        <f t="array" ref="C756">IF($F756="","",INDEX(CUT_LIST!$C$6:$C$1000,$F756))</f>
        <v/>
      </c>
      <c r="D756" t="str" cm="1">
        <f t="array" ref="D756">IF($F756="","",
  IF(
    TRIM(UPPER(INDEX(CUT_LIST!$F$6:$F$1000,$F756)))="NO",
    N(INDEX(CUT_LIST!$D$6:$D$1000,$F756)),
    N(INDEX(CUT_LIST!$D$6:$D$1000,$F756))-
    MIN(
      N(INDEX(CUT_LIST!$D$6:$D$1000,$F756)),
      N(INDEX(CUT_LIST!$G$6:$G$1000,$F756))
    )
  )
)</f>
        <v/>
      </c>
      <c r="F756" t="str" cm="1">
        <f t="array" ref="F75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ROWS($F$7:F756)
  ),
"")</f>
        <v/>
      </c>
    </row>
    <row r="757" spans="1:6">
      <c r="A757" t="str" cm="1">
        <f t="array" ref="A757">IF($F757="","",INDEX(CUT_LIST!$A$6:$A$1000,$F757))</f>
        <v/>
      </c>
      <c r="B757" t="str" cm="1">
        <f t="array" ref="B757">IF($F757="","",INDEX(CUT_LIST!$B$6:$B$1000,$F757))</f>
        <v/>
      </c>
      <c r="C757" t="str" cm="1">
        <f t="array" ref="C757">IF($F757="","",INDEX(CUT_LIST!$C$6:$C$1000,$F757))</f>
        <v/>
      </c>
      <c r="D757" t="str" cm="1">
        <f t="array" ref="D757">IF($F757="","",
  IF(
    TRIM(UPPER(INDEX(CUT_LIST!$F$6:$F$1000,$F757)))="NO",
    N(INDEX(CUT_LIST!$D$6:$D$1000,$F757)),
    N(INDEX(CUT_LIST!$D$6:$D$1000,$F757))-
    MIN(
      N(INDEX(CUT_LIST!$D$6:$D$1000,$F757)),
      N(INDEX(CUT_LIST!$G$6:$G$1000,$F757))
    )
  )
)</f>
        <v/>
      </c>
      <c r="F757" t="str" cm="1">
        <f t="array" ref="F75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ROWS($F$7:F757)
  ),
"")</f>
        <v/>
      </c>
    </row>
    <row r="758" spans="1:6">
      <c r="A758" t="str" cm="1">
        <f t="array" ref="A758">IF($F758="","",INDEX(CUT_LIST!$A$6:$A$1000,$F758))</f>
        <v/>
      </c>
      <c r="B758" t="str" cm="1">
        <f t="array" ref="B758">IF($F758="","",INDEX(CUT_LIST!$B$6:$B$1000,$F758))</f>
        <v/>
      </c>
      <c r="C758" t="str" cm="1">
        <f t="array" ref="C758">IF($F758="","",INDEX(CUT_LIST!$C$6:$C$1000,$F758))</f>
        <v/>
      </c>
      <c r="D758" t="str" cm="1">
        <f t="array" ref="D758">IF($F758="","",
  IF(
    TRIM(UPPER(INDEX(CUT_LIST!$F$6:$F$1000,$F758)))="NO",
    N(INDEX(CUT_LIST!$D$6:$D$1000,$F758)),
    N(INDEX(CUT_LIST!$D$6:$D$1000,$F758))-
    MIN(
      N(INDEX(CUT_LIST!$D$6:$D$1000,$F758)),
      N(INDEX(CUT_LIST!$G$6:$G$1000,$F758))
    )
  )
)</f>
        <v/>
      </c>
      <c r="F758" t="str" cm="1">
        <f t="array" ref="F75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ROWS($F$7:F758)
  ),
"")</f>
        <v/>
      </c>
    </row>
    <row r="759" spans="1:6">
      <c r="A759" t="str" cm="1">
        <f t="array" ref="A759">IF($F759="","",INDEX(CUT_LIST!$A$6:$A$1000,$F759))</f>
        <v/>
      </c>
      <c r="B759" t="str" cm="1">
        <f t="array" ref="B759">IF($F759="","",INDEX(CUT_LIST!$B$6:$B$1000,$F759))</f>
        <v/>
      </c>
      <c r="C759" t="str" cm="1">
        <f t="array" ref="C759">IF($F759="","",INDEX(CUT_LIST!$C$6:$C$1000,$F759))</f>
        <v/>
      </c>
      <c r="D759" t="str" cm="1">
        <f t="array" ref="D759">IF($F759="","",
  IF(
    TRIM(UPPER(INDEX(CUT_LIST!$F$6:$F$1000,$F759)))="NO",
    N(INDEX(CUT_LIST!$D$6:$D$1000,$F759)),
    N(INDEX(CUT_LIST!$D$6:$D$1000,$F759))-
    MIN(
      N(INDEX(CUT_LIST!$D$6:$D$1000,$F759)),
      N(INDEX(CUT_LIST!$G$6:$G$1000,$F759))
    )
  )
)</f>
        <v/>
      </c>
      <c r="F759" t="str" cm="1">
        <f t="array" ref="F75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ROWS($F$7:F759)
  ),
"")</f>
        <v/>
      </c>
    </row>
    <row r="760" spans="1:6">
      <c r="A760" t="str" cm="1">
        <f t="array" ref="A760">IF($F760="","",INDEX(CUT_LIST!$A$6:$A$1000,$F760))</f>
        <v/>
      </c>
      <c r="B760" t="str" cm="1">
        <f t="array" ref="B760">IF($F760="","",INDEX(CUT_LIST!$B$6:$B$1000,$F760))</f>
        <v/>
      </c>
      <c r="C760" t="str" cm="1">
        <f t="array" ref="C760">IF($F760="","",INDEX(CUT_LIST!$C$6:$C$1000,$F760))</f>
        <v/>
      </c>
      <c r="D760" t="str" cm="1">
        <f t="array" ref="D760">IF($F760="","",
  IF(
    TRIM(UPPER(INDEX(CUT_LIST!$F$6:$F$1000,$F760)))="NO",
    N(INDEX(CUT_LIST!$D$6:$D$1000,$F760)),
    N(INDEX(CUT_LIST!$D$6:$D$1000,$F760))-
    MIN(
      N(INDEX(CUT_LIST!$D$6:$D$1000,$F760)),
      N(INDEX(CUT_LIST!$G$6:$G$1000,$F760))
    )
  )
)</f>
        <v/>
      </c>
      <c r="F760" t="str" cm="1">
        <f t="array" ref="F76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ROWS($F$7:F760)
  ),
"")</f>
        <v/>
      </c>
    </row>
    <row r="761" spans="1:6">
      <c r="A761" t="str" cm="1">
        <f t="array" ref="A761">IF($F761="","",INDEX(CUT_LIST!$A$6:$A$1000,$F761))</f>
        <v/>
      </c>
      <c r="B761" t="str" cm="1">
        <f t="array" ref="B761">IF($F761="","",INDEX(CUT_LIST!$B$6:$B$1000,$F761))</f>
        <v/>
      </c>
      <c r="C761" t="str" cm="1">
        <f t="array" ref="C761">IF($F761="","",INDEX(CUT_LIST!$C$6:$C$1000,$F761))</f>
        <v/>
      </c>
      <c r="D761" t="str" cm="1">
        <f t="array" ref="D761">IF($F761="","",
  IF(
    TRIM(UPPER(INDEX(CUT_LIST!$F$6:$F$1000,$F761)))="NO",
    N(INDEX(CUT_LIST!$D$6:$D$1000,$F761)),
    N(INDEX(CUT_LIST!$D$6:$D$1000,$F761))-
    MIN(
      N(INDEX(CUT_LIST!$D$6:$D$1000,$F761)),
      N(INDEX(CUT_LIST!$G$6:$G$1000,$F761))
    )
  )
)</f>
        <v/>
      </c>
      <c r="F761" t="str" cm="1">
        <f t="array" ref="F76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ROWS($F$7:F761)
  ),
"")</f>
        <v/>
      </c>
    </row>
    <row r="762" spans="1:6">
      <c r="A762" t="str" cm="1">
        <f t="array" ref="A762">IF($F762="","",INDEX(CUT_LIST!$A$6:$A$1000,$F762))</f>
        <v/>
      </c>
      <c r="B762" t="str" cm="1">
        <f t="array" ref="B762">IF($F762="","",INDEX(CUT_LIST!$B$6:$B$1000,$F762))</f>
        <v/>
      </c>
      <c r="C762" t="str" cm="1">
        <f t="array" ref="C762">IF($F762="","",INDEX(CUT_LIST!$C$6:$C$1000,$F762))</f>
        <v/>
      </c>
      <c r="D762" t="str" cm="1">
        <f t="array" ref="D762">IF($F762="","",
  IF(
    TRIM(UPPER(INDEX(CUT_LIST!$F$6:$F$1000,$F762)))="NO",
    N(INDEX(CUT_LIST!$D$6:$D$1000,$F762)),
    N(INDEX(CUT_LIST!$D$6:$D$1000,$F762))-
    MIN(
      N(INDEX(CUT_LIST!$D$6:$D$1000,$F762)),
      N(INDEX(CUT_LIST!$G$6:$G$1000,$F762))
    )
  )
)</f>
        <v/>
      </c>
      <c r="F762" t="str" cm="1">
        <f t="array" ref="F76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ROWS($F$7:F762)
  ),
"")</f>
        <v/>
      </c>
    </row>
    <row r="763" spans="1:6">
      <c r="A763" t="str" cm="1">
        <f t="array" ref="A763">IF($F763="","",INDEX(CUT_LIST!$A$6:$A$1000,$F763))</f>
        <v/>
      </c>
      <c r="B763" t="str" cm="1">
        <f t="array" ref="B763">IF($F763="","",INDEX(CUT_LIST!$B$6:$B$1000,$F763))</f>
        <v/>
      </c>
      <c r="C763" t="str" cm="1">
        <f t="array" ref="C763">IF($F763="","",INDEX(CUT_LIST!$C$6:$C$1000,$F763))</f>
        <v/>
      </c>
      <c r="D763" t="str" cm="1">
        <f t="array" ref="D763">IF($F763="","",
  IF(
    TRIM(UPPER(INDEX(CUT_LIST!$F$6:$F$1000,$F763)))="NO",
    N(INDEX(CUT_LIST!$D$6:$D$1000,$F763)),
    N(INDEX(CUT_LIST!$D$6:$D$1000,$F763))-
    MIN(
      N(INDEX(CUT_LIST!$D$6:$D$1000,$F763)),
      N(INDEX(CUT_LIST!$G$6:$G$1000,$F763))
    )
  )
)</f>
        <v/>
      </c>
      <c r="F763" t="str" cm="1">
        <f t="array" ref="F76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ROWS($F$7:F763)
  ),
"")</f>
        <v/>
      </c>
    </row>
    <row r="764" spans="1:6">
      <c r="A764" t="str" cm="1">
        <f t="array" ref="A764">IF($F764="","",INDEX(CUT_LIST!$A$6:$A$1000,$F764))</f>
        <v/>
      </c>
      <c r="B764" t="str" cm="1">
        <f t="array" ref="B764">IF($F764="","",INDEX(CUT_LIST!$B$6:$B$1000,$F764))</f>
        <v/>
      </c>
      <c r="C764" t="str" cm="1">
        <f t="array" ref="C764">IF($F764="","",INDEX(CUT_LIST!$C$6:$C$1000,$F764))</f>
        <v/>
      </c>
      <c r="D764" t="str" cm="1">
        <f t="array" ref="D764">IF($F764="","",
  IF(
    TRIM(UPPER(INDEX(CUT_LIST!$F$6:$F$1000,$F764)))="NO",
    N(INDEX(CUT_LIST!$D$6:$D$1000,$F764)),
    N(INDEX(CUT_LIST!$D$6:$D$1000,$F764))-
    MIN(
      N(INDEX(CUT_LIST!$D$6:$D$1000,$F764)),
      N(INDEX(CUT_LIST!$G$6:$G$1000,$F764))
    )
  )
)</f>
        <v/>
      </c>
      <c r="F764" t="str" cm="1">
        <f t="array" ref="F76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ROWS($F$7:F764)
  ),
"")</f>
        <v/>
      </c>
    </row>
    <row r="765" spans="1:6">
      <c r="A765" t="str" cm="1">
        <f t="array" ref="A765">IF($F765="","",INDEX(CUT_LIST!$A$6:$A$1000,$F765))</f>
        <v/>
      </c>
      <c r="B765" t="str" cm="1">
        <f t="array" ref="B765">IF($F765="","",INDEX(CUT_LIST!$B$6:$B$1000,$F765))</f>
        <v/>
      </c>
      <c r="C765" t="str" cm="1">
        <f t="array" ref="C765">IF($F765="","",INDEX(CUT_LIST!$C$6:$C$1000,$F765))</f>
        <v/>
      </c>
      <c r="D765" t="str" cm="1">
        <f t="array" ref="D765">IF($F765="","",
  IF(
    TRIM(UPPER(INDEX(CUT_LIST!$F$6:$F$1000,$F765)))="NO",
    N(INDEX(CUT_LIST!$D$6:$D$1000,$F765)),
    N(INDEX(CUT_LIST!$D$6:$D$1000,$F765))-
    MIN(
      N(INDEX(CUT_LIST!$D$6:$D$1000,$F765)),
      N(INDEX(CUT_LIST!$G$6:$G$1000,$F765))
    )
  )
)</f>
        <v/>
      </c>
      <c r="F765" t="str" cm="1">
        <f t="array" ref="F76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ROWS($F$7:F765)
  ),
"")</f>
        <v/>
      </c>
    </row>
    <row r="766" spans="1:6">
      <c r="A766" t="str" cm="1">
        <f t="array" ref="A766">IF($F766="","",INDEX(CUT_LIST!$A$6:$A$1000,$F766))</f>
        <v/>
      </c>
      <c r="B766" t="str" cm="1">
        <f t="array" ref="B766">IF($F766="","",INDEX(CUT_LIST!$B$6:$B$1000,$F766))</f>
        <v/>
      </c>
      <c r="C766" t="str" cm="1">
        <f t="array" ref="C766">IF($F766="","",INDEX(CUT_LIST!$C$6:$C$1000,$F766))</f>
        <v/>
      </c>
      <c r="D766" t="str" cm="1">
        <f t="array" ref="D766">IF($F766="","",
  IF(
    TRIM(UPPER(INDEX(CUT_LIST!$F$6:$F$1000,$F766)))="NO",
    N(INDEX(CUT_LIST!$D$6:$D$1000,$F766)),
    N(INDEX(CUT_LIST!$D$6:$D$1000,$F766))-
    MIN(
      N(INDEX(CUT_LIST!$D$6:$D$1000,$F766)),
      N(INDEX(CUT_LIST!$G$6:$G$1000,$F766))
    )
  )
)</f>
        <v/>
      </c>
      <c r="F766" t="str" cm="1">
        <f t="array" ref="F76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ROWS($F$7:F766)
  ),
"")</f>
        <v/>
      </c>
    </row>
    <row r="767" spans="1:6">
      <c r="A767" t="str" cm="1">
        <f t="array" ref="A767">IF($F767="","",INDEX(CUT_LIST!$A$6:$A$1000,$F767))</f>
        <v/>
      </c>
      <c r="B767" t="str" cm="1">
        <f t="array" ref="B767">IF($F767="","",INDEX(CUT_LIST!$B$6:$B$1000,$F767))</f>
        <v/>
      </c>
      <c r="C767" t="str" cm="1">
        <f t="array" ref="C767">IF($F767="","",INDEX(CUT_LIST!$C$6:$C$1000,$F767))</f>
        <v/>
      </c>
      <c r="D767" t="str" cm="1">
        <f t="array" ref="D767">IF($F767="","",
  IF(
    TRIM(UPPER(INDEX(CUT_LIST!$F$6:$F$1000,$F767)))="NO",
    N(INDEX(CUT_LIST!$D$6:$D$1000,$F767)),
    N(INDEX(CUT_LIST!$D$6:$D$1000,$F767))-
    MIN(
      N(INDEX(CUT_LIST!$D$6:$D$1000,$F767)),
      N(INDEX(CUT_LIST!$G$6:$G$1000,$F767))
    )
  )
)</f>
        <v/>
      </c>
      <c r="F767" t="str" cm="1">
        <f t="array" ref="F76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ROWS($F$7:F767)
  ),
"")</f>
        <v/>
      </c>
    </row>
    <row r="768" spans="1:6">
      <c r="A768" t="str" cm="1">
        <f t="array" ref="A768">IF($F768="","",INDEX(CUT_LIST!$A$6:$A$1000,$F768))</f>
        <v/>
      </c>
      <c r="B768" t="str" cm="1">
        <f t="array" ref="B768">IF($F768="","",INDEX(CUT_LIST!$B$6:$B$1000,$F768))</f>
        <v/>
      </c>
      <c r="C768" t="str" cm="1">
        <f t="array" ref="C768">IF($F768="","",INDEX(CUT_LIST!$C$6:$C$1000,$F768))</f>
        <v/>
      </c>
      <c r="D768" t="str" cm="1">
        <f t="array" ref="D768">IF($F768="","",
  IF(
    TRIM(UPPER(INDEX(CUT_LIST!$F$6:$F$1000,$F768)))="NO",
    N(INDEX(CUT_LIST!$D$6:$D$1000,$F768)),
    N(INDEX(CUT_LIST!$D$6:$D$1000,$F768))-
    MIN(
      N(INDEX(CUT_LIST!$D$6:$D$1000,$F768)),
      N(INDEX(CUT_LIST!$G$6:$G$1000,$F768))
    )
  )
)</f>
        <v/>
      </c>
      <c r="F768" t="str" cm="1">
        <f t="array" ref="F76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ROWS($F$7:F768)
  ),
"")</f>
        <v/>
      </c>
    </row>
    <row r="769" spans="1:6">
      <c r="A769" t="str" cm="1">
        <f t="array" ref="A769">IF($F769="","",INDEX(CUT_LIST!$A$6:$A$1000,$F769))</f>
        <v/>
      </c>
      <c r="B769" t="str" cm="1">
        <f t="array" ref="B769">IF($F769="","",INDEX(CUT_LIST!$B$6:$B$1000,$F769))</f>
        <v/>
      </c>
      <c r="C769" t="str" cm="1">
        <f t="array" ref="C769">IF($F769="","",INDEX(CUT_LIST!$C$6:$C$1000,$F769))</f>
        <v/>
      </c>
      <c r="D769" t="str" cm="1">
        <f t="array" ref="D769">IF($F769="","",
  IF(
    TRIM(UPPER(INDEX(CUT_LIST!$F$6:$F$1000,$F769)))="NO",
    N(INDEX(CUT_LIST!$D$6:$D$1000,$F769)),
    N(INDEX(CUT_LIST!$D$6:$D$1000,$F769))-
    MIN(
      N(INDEX(CUT_LIST!$D$6:$D$1000,$F769)),
      N(INDEX(CUT_LIST!$G$6:$G$1000,$F769))
    )
  )
)</f>
        <v/>
      </c>
      <c r="F769" t="str" cm="1">
        <f t="array" ref="F76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ROWS($F$7:F769)
  ),
"")</f>
        <v/>
      </c>
    </row>
    <row r="770" spans="1:6">
      <c r="A770" t="str" cm="1">
        <f t="array" ref="A770">IF($F770="","",INDEX(CUT_LIST!$A$6:$A$1000,$F770))</f>
        <v/>
      </c>
      <c r="B770" t="str" cm="1">
        <f t="array" ref="B770">IF($F770="","",INDEX(CUT_LIST!$B$6:$B$1000,$F770))</f>
        <v/>
      </c>
      <c r="C770" t="str" cm="1">
        <f t="array" ref="C770">IF($F770="","",INDEX(CUT_LIST!$C$6:$C$1000,$F770))</f>
        <v/>
      </c>
      <c r="D770" t="str" cm="1">
        <f t="array" ref="D770">IF($F770="","",
  IF(
    TRIM(UPPER(INDEX(CUT_LIST!$F$6:$F$1000,$F770)))="NO",
    N(INDEX(CUT_LIST!$D$6:$D$1000,$F770)),
    N(INDEX(CUT_LIST!$D$6:$D$1000,$F770))-
    MIN(
      N(INDEX(CUT_LIST!$D$6:$D$1000,$F770)),
      N(INDEX(CUT_LIST!$G$6:$G$1000,$F770))
    )
  )
)</f>
        <v/>
      </c>
      <c r="F770" t="str" cm="1">
        <f t="array" ref="F77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ROWS($F$7:F770)
  ),
"")</f>
        <v/>
      </c>
    </row>
    <row r="771" spans="1:6">
      <c r="A771" t="str" cm="1">
        <f t="array" ref="A771">IF($F771="","",INDEX(CUT_LIST!$A$6:$A$1000,$F771))</f>
        <v/>
      </c>
      <c r="B771" t="str" cm="1">
        <f t="array" ref="B771">IF($F771="","",INDEX(CUT_LIST!$B$6:$B$1000,$F771))</f>
        <v/>
      </c>
      <c r="C771" t="str" cm="1">
        <f t="array" ref="C771">IF($F771="","",INDEX(CUT_LIST!$C$6:$C$1000,$F771))</f>
        <v/>
      </c>
      <c r="D771" t="str" cm="1">
        <f t="array" ref="D771">IF($F771="","",
  IF(
    TRIM(UPPER(INDEX(CUT_LIST!$F$6:$F$1000,$F771)))="NO",
    N(INDEX(CUT_LIST!$D$6:$D$1000,$F771)),
    N(INDEX(CUT_LIST!$D$6:$D$1000,$F771))-
    MIN(
      N(INDEX(CUT_LIST!$D$6:$D$1000,$F771)),
      N(INDEX(CUT_LIST!$G$6:$G$1000,$F771))
    )
  )
)</f>
        <v/>
      </c>
      <c r="F771" t="str" cm="1">
        <f t="array" ref="F77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ROWS($F$7:F771)
  ),
"")</f>
        <v/>
      </c>
    </row>
    <row r="772" spans="1:6">
      <c r="A772" t="str" cm="1">
        <f t="array" ref="A772">IF($F772="","",INDEX(CUT_LIST!$A$6:$A$1000,$F772))</f>
        <v/>
      </c>
      <c r="B772" t="str" cm="1">
        <f t="array" ref="B772">IF($F772="","",INDEX(CUT_LIST!$B$6:$B$1000,$F772))</f>
        <v/>
      </c>
      <c r="C772" t="str" cm="1">
        <f t="array" ref="C772">IF($F772="","",INDEX(CUT_LIST!$C$6:$C$1000,$F772))</f>
        <v/>
      </c>
      <c r="D772" t="str" cm="1">
        <f t="array" ref="D772">IF($F772="","",
  IF(
    TRIM(UPPER(INDEX(CUT_LIST!$F$6:$F$1000,$F772)))="NO",
    N(INDEX(CUT_LIST!$D$6:$D$1000,$F772)),
    N(INDEX(CUT_LIST!$D$6:$D$1000,$F772))-
    MIN(
      N(INDEX(CUT_LIST!$D$6:$D$1000,$F772)),
      N(INDEX(CUT_LIST!$G$6:$G$1000,$F772))
    )
  )
)</f>
        <v/>
      </c>
      <c r="F772" t="str" cm="1">
        <f t="array" ref="F77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ROWS($F$7:F772)
  ),
"")</f>
        <v/>
      </c>
    </row>
    <row r="773" spans="1:6">
      <c r="A773" t="str" cm="1">
        <f t="array" ref="A773">IF($F773="","",INDEX(CUT_LIST!$A$6:$A$1000,$F773))</f>
        <v/>
      </c>
      <c r="B773" t="str" cm="1">
        <f t="array" ref="B773">IF($F773="","",INDEX(CUT_LIST!$B$6:$B$1000,$F773))</f>
        <v/>
      </c>
      <c r="C773" t="str" cm="1">
        <f t="array" ref="C773">IF($F773="","",INDEX(CUT_LIST!$C$6:$C$1000,$F773))</f>
        <v/>
      </c>
      <c r="D773" t="str" cm="1">
        <f t="array" ref="D773">IF($F773="","",
  IF(
    TRIM(UPPER(INDEX(CUT_LIST!$F$6:$F$1000,$F773)))="NO",
    N(INDEX(CUT_LIST!$D$6:$D$1000,$F773)),
    N(INDEX(CUT_LIST!$D$6:$D$1000,$F773))-
    MIN(
      N(INDEX(CUT_LIST!$D$6:$D$1000,$F773)),
      N(INDEX(CUT_LIST!$G$6:$G$1000,$F773))
    )
  )
)</f>
        <v/>
      </c>
      <c r="F773" t="str" cm="1">
        <f t="array" ref="F77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ROWS($F$7:F773)
  ),
"")</f>
        <v/>
      </c>
    </row>
    <row r="774" spans="1:6">
      <c r="A774" t="str" cm="1">
        <f t="array" ref="A774">IF($F774="","",INDEX(CUT_LIST!$A$6:$A$1000,$F774))</f>
        <v/>
      </c>
      <c r="B774" t="str" cm="1">
        <f t="array" ref="B774">IF($F774="","",INDEX(CUT_LIST!$B$6:$B$1000,$F774))</f>
        <v/>
      </c>
      <c r="C774" t="str" cm="1">
        <f t="array" ref="C774">IF($F774="","",INDEX(CUT_LIST!$C$6:$C$1000,$F774))</f>
        <v/>
      </c>
      <c r="D774" t="str" cm="1">
        <f t="array" ref="D774">IF($F774="","",
  IF(
    TRIM(UPPER(INDEX(CUT_LIST!$F$6:$F$1000,$F774)))="NO",
    N(INDEX(CUT_LIST!$D$6:$D$1000,$F774)),
    N(INDEX(CUT_LIST!$D$6:$D$1000,$F774))-
    MIN(
      N(INDEX(CUT_LIST!$D$6:$D$1000,$F774)),
      N(INDEX(CUT_LIST!$G$6:$G$1000,$F774))
    )
  )
)</f>
        <v/>
      </c>
      <c r="F774" t="str" cm="1">
        <f t="array" ref="F77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ROWS($F$7:F774)
  ),
"")</f>
        <v/>
      </c>
    </row>
    <row r="775" spans="1:6">
      <c r="A775" t="str" cm="1">
        <f t="array" ref="A775">IF($F775="","",INDEX(CUT_LIST!$A$6:$A$1000,$F775))</f>
        <v/>
      </c>
      <c r="B775" t="str" cm="1">
        <f t="array" ref="B775">IF($F775="","",INDEX(CUT_LIST!$B$6:$B$1000,$F775))</f>
        <v/>
      </c>
      <c r="C775" t="str" cm="1">
        <f t="array" ref="C775">IF($F775="","",INDEX(CUT_LIST!$C$6:$C$1000,$F775))</f>
        <v/>
      </c>
      <c r="D775" t="str" cm="1">
        <f t="array" ref="D775">IF($F775="","",
  IF(
    TRIM(UPPER(INDEX(CUT_LIST!$F$6:$F$1000,$F775)))="NO",
    N(INDEX(CUT_LIST!$D$6:$D$1000,$F775)),
    N(INDEX(CUT_LIST!$D$6:$D$1000,$F775))-
    MIN(
      N(INDEX(CUT_LIST!$D$6:$D$1000,$F775)),
      N(INDEX(CUT_LIST!$G$6:$G$1000,$F775))
    )
  )
)</f>
        <v/>
      </c>
      <c r="F775" t="str" cm="1">
        <f t="array" ref="F77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ROWS($F$7:F775)
  ),
"")</f>
        <v/>
      </c>
    </row>
    <row r="776" spans="1:6">
      <c r="A776" t="str" cm="1">
        <f t="array" ref="A776">IF($F776="","",INDEX(CUT_LIST!$A$6:$A$1000,$F776))</f>
        <v/>
      </c>
      <c r="B776" t="str" cm="1">
        <f t="array" ref="B776">IF($F776="","",INDEX(CUT_LIST!$B$6:$B$1000,$F776))</f>
        <v/>
      </c>
      <c r="C776" t="str" cm="1">
        <f t="array" ref="C776">IF($F776="","",INDEX(CUT_LIST!$C$6:$C$1000,$F776))</f>
        <v/>
      </c>
      <c r="D776" t="str" cm="1">
        <f t="array" ref="D776">IF($F776="","",
  IF(
    TRIM(UPPER(INDEX(CUT_LIST!$F$6:$F$1000,$F776)))="NO",
    N(INDEX(CUT_LIST!$D$6:$D$1000,$F776)),
    N(INDEX(CUT_LIST!$D$6:$D$1000,$F776))-
    MIN(
      N(INDEX(CUT_LIST!$D$6:$D$1000,$F776)),
      N(INDEX(CUT_LIST!$G$6:$G$1000,$F776))
    )
  )
)</f>
        <v/>
      </c>
      <c r="F776" t="str" cm="1">
        <f t="array" ref="F77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ROWS($F$7:F776)
  ),
"")</f>
        <v/>
      </c>
    </row>
    <row r="777" spans="1:6">
      <c r="A777" t="str" cm="1">
        <f t="array" ref="A777">IF($F777="","",INDEX(CUT_LIST!$A$6:$A$1000,$F777))</f>
        <v/>
      </c>
      <c r="B777" t="str" cm="1">
        <f t="array" ref="B777">IF($F777="","",INDEX(CUT_LIST!$B$6:$B$1000,$F777))</f>
        <v/>
      </c>
      <c r="C777" t="str" cm="1">
        <f t="array" ref="C777">IF($F777="","",INDEX(CUT_LIST!$C$6:$C$1000,$F777))</f>
        <v/>
      </c>
      <c r="D777" t="str" cm="1">
        <f t="array" ref="D777">IF($F777="","",
  IF(
    TRIM(UPPER(INDEX(CUT_LIST!$F$6:$F$1000,$F777)))="NO",
    N(INDEX(CUT_LIST!$D$6:$D$1000,$F777)),
    N(INDEX(CUT_LIST!$D$6:$D$1000,$F777))-
    MIN(
      N(INDEX(CUT_LIST!$D$6:$D$1000,$F777)),
      N(INDEX(CUT_LIST!$G$6:$G$1000,$F777))
    )
  )
)</f>
        <v/>
      </c>
      <c r="F777" t="str" cm="1">
        <f t="array" ref="F77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ROWS($F$7:F777)
  ),
"")</f>
        <v/>
      </c>
    </row>
    <row r="778" spans="1:6">
      <c r="A778" t="str" cm="1">
        <f t="array" ref="A778">IF($F778="","",INDEX(CUT_LIST!$A$6:$A$1000,$F778))</f>
        <v/>
      </c>
      <c r="B778" t="str" cm="1">
        <f t="array" ref="B778">IF($F778="","",INDEX(CUT_LIST!$B$6:$B$1000,$F778))</f>
        <v/>
      </c>
      <c r="C778" t="str" cm="1">
        <f t="array" ref="C778">IF($F778="","",INDEX(CUT_LIST!$C$6:$C$1000,$F778))</f>
        <v/>
      </c>
      <c r="D778" t="str" cm="1">
        <f t="array" ref="D778">IF($F778="","",
  IF(
    TRIM(UPPER(INDEX(CUT_LIST!$F$6:$F$1000,$F778)))="NO",
    N(INDEX(CUT_LIST!$D$6:$D$1000,$F778)),
    N(INDEX(CUT_LIST!$D$6:$D$1000,$F778))-
    MIN(
      N(INDEX(CUT_LIST!$D$6:$D$1000,$F778)),
      N(INDEX(CUT_LIST!$G$6:$G$1000,$F778))
    )
  )
)</f>
        <v/>
      </c>
      <c r="F778" t="str" cm="1">
        <f t="array" ref="F77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ROWS($F$7:F778)
  ),
"")</f>
        <v/>
      </c>
    </row>
    <row r="779" spans="1:6">
      <c r="A779" t="str" cm="1">
        <f t="array" ref="A779">IF($F779="","",INDEX(CUT_LIST!$A$6:$A$1000,$F779))</f>
        <v/>
      </c>
      <c r="B779" t="str" cm="1">
        <f t="array" ref="B779">IF($F779="","",INDEX(CUT_LIST!$B$6:$B$1000,$F779))</f>
        <v/>
      </c>
      <c r="C779" t="str" cm="1">
        <f t="array" ref="C779">IF($F779="","",INDEX(CUT_LIST!$C$6:$C$1000,$F779))</f>
        <v/>
      </c>
      <c r="D779" t="str" cm="1">
        <f t="array" ref="D779">IF($F779="","",
  IF(
    TRIM(UPPER(INDEX(CUT_LIST!$F$6:$F$1000,$F779)))="NO",
    N(INDEX(CUT_LIST!$D$6:$D$1000,$F779)),
    N(INDEX(CUT_LIST!$D$6:$D$1000,$F779))-
    MIN(
      N(INDEX(CUT_LIST!$D$6:$D$1000,$F779)),
      N(INDEX(CUT_LIST!$G$6:$G$1000,$F779))
    )
  )
)</f>
        <v/>
      </c>
      <c r="F779" t="str" cm="1">
        <f t="array" ref="F77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ROWS($F$7:F779)
  ),
"")</f>
        <v/>
      </c>
    </row>
    <row r="780" spans="1:6">
      <c r="A780" t="str" cm="1">
        <f t="array" ref="A780">IF($F780="","",INDEX(CUT_LIST!$A$6:$A$1000,$F780))</f>
        <v/>
      </c>
      <c r="B780" t="str" cm="1">
        <f t="array" ref="B780">IF($F780="","",INDEX(CUT_LIST!$B$6:$B$1000,$F780))</f>
        <v/>
      </c>
      <c r="C780" t="str" cm="1">
        <f t="array" ref="C780">IF($F780="","",INDEX(CUT_LIST!$C$6:$C$1000,$F780))</f>
        <v/>
      </c>
      <c r="D780" t="str" cm="1">
        <f t="array" ref="D780">IF($F780="","",
  IF(
    TRIM(UPPER(INDEX(CUT_LIST!$F$6:$F$1000,$F780)))="NO",
    N(INDEX(CUT_LIST!$D$6:$D$1000,$F780)),
    N(INDEX(CUT_LIST!$D$6:$D$1000,$F780))-
    MIN(
      N(INDEX(CUT_LIST!$D$6:$D$1000,$F780)),
      N(INDEX(CUT_LIST!$G$6:$G$1000,$F780))
    )
  )
)</f>
        <v/>
      </c>
      <c r="F780" t="str" cm="1">
        <f t="array" ref="F78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ROWS($F$7:F780)
  ),
"")</f>
        <v/>
      </c>
    </row>
    <row r="781" spans="1:6">
      <c r="A781" t="str" cm="1">
        <f t="array" ref="A781">IF($F781="","",INDEX(CUT_LIST!$A$6:$A$1000,$F781))</f>
        <v/>
      </c>
      <c r="B781" t="str" cm="1">
        <f t="array" ref="B781">IF($F781="","",INDEX(CUT_LIST!$B$6:$B$1000,$F781))</f>
        <v/>
      </c>
      <c r="C781" t="str" cm="1">
        <f t="array" ref="C781">IF($F781="","",INDEX(CUT_LIST!$C$6:$C$1000,$F781))</f>
        <v/>
      </c>
      <c r="D781" t="str" cm="1">
        <f t="array" ref="D781">IF($F781="","",
  IF(
    TRIM(UPPER(INDEX(CUT_LIST!$F$6:$F$1000,$F781)))="NO",
    N(INDEX(CUT_LIST!$D$6:$D$1000,$F781)),
    N(INDEX(CUT_LIST!$D$6:$D$1000,$F781))-
    MIN(
      N(INDEX(CUT_LIST!$D$6:$D$1000,$F781)),
      N(INDEX(CUT_LIST!$G$6:$G$1000,$F781))
    )
  )
)</f>
        <v/>
      </c>
      <c r="F781" t="str" cm="1">
        <f t="array" ref="F78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ROWS($F$7:F781)
  ),
"")</f>
        <v/>
      </c>
    </row>
    <row r="782" spans="1:6">
      <c r="A782" t="str" cm="1">
        <f t="array" ref="A782">IF($F782="","",INDEX(CUT_LIST!$A$6:$A$1000,$F782))</f>
        <v/>
      </c>
      <c r="B782" t="str" cm="1">
        <f t="array" ref="B782">IF($F782="","",INDEX(CUT_LIST!$B$6:$B$1000,$F782))</f>
        <v/>
      </c>
      <c r="C782" t="str" cm="1">
        <f t="array" ref="C782">IF($F782="","",INDEX(CUT_LIST!$C$6:$C$1000,$F782))</f>
        <v/>
      </c>
      <c r="D782" t="str" cm="1">
        <f t="array" ref="D782">IF($F782="","",
  IF(
    TRIM(UPPER(INDEX(CUT_LIST!$F$6:$F$1000,$F782)))="NO",
    N(INDEX(CUT_LIST!$D$6:$D$1000,$F782)),
    N(INDEX(CUT_LIST!$D$6:$D$1000,$F782))-
    MIN(
      N(INDEX(CUT_LIST!$D$6:$D$1000,$F782)),
      N(INDEX(CUT_LIST!$G$6:$G$1000,$F782))
    )
  )
)</f>
        <v/>
      </c>
      <c r="F782" t="str" cm="1">
        <f t="array" ref="F78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ROWS($F$7:F782)
  ),
"")</f>
        <v/>
      </c>
    </row>
    <row r="783" spans="1:6">
      <c r="A783" t="str" cm="1">
        <f t="array" ref="A783">IF($F783="","",INDEX(CUT_LIST!$A$6:$A$1000,$F783))</f>
        <v/>
      </c>
      <c r="B783" t="str" cm="1">
        <f t="array" ref="B783">IF($F783="","",INDEX(CUT_LIST!$B$6:$B$1000,$F783))</f>
        <v/>
      </c>
      <c r="C783" t="str" cm="1">
        <f t="array" ref="C783">IF($F783="","",INDEX(CUT_LIST!$C$6:$C$1000,$F783))</f>
        <v/>
      </c>
      <c r="D783" t="str" cm="1">
        <f t="array" ref="D783">IF($F783="","",
  IF(
    TRIM(UPPER(INDEX(CUT_LIST!$F$6:$F$1000,$F783)))="NO",
    N(INDEX(CUT_LIST!$D$6:$D$1000,$F783)),
    N(INDEX(CUT_LIST!$D$6:$D$1000,$F783))-
    MIN(
      N(INDEX(CUT_LIST!$D$6:$D$1000,$F783)),
      N(INDEX(CUT_LIST!$G$6:$G$1000,$F783))
    )
  )
)</f>
        <v/>
      </c>
      <c r="F783" t="str" cm="1">
        <f t="array" ref="F78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ROWS($F$7:F783)
  ),
"")</f>
        <v/>
      </c>
    </row>
    <row r="784" spans="1:6">
      <c r="A784" t="str" cm="1">
        <f t="array" ref="A784">IF($F784="","",INDEX(CUT_LIST!$A$6:$A$1000,$F784))</f>
        <v/>
      </c>
      <c r="B784" t="str" cm="1">
        <f t="array" ref="B784">IF($F784="","",INDEX(CUT_LIST!$B$6:$B$1000,$F784))</f>
        <v/>
      </c>
      <c r="C784" t="str" cm="1">
        <f t="array" ref="C784">IF($F784="","",INDEX(CUT_LIST!$C$6:$C$1000,$F784))</f>
        <v/>
      </c>
      <c r="D784" t="str" cm="1">
        <f t="array" ref="D784">IF($F784="","",
  IF(
    TRIM(UPPER(INDEX(CUT_LIST!$F$6:$F$1000,$F784)))="NO",
    N(INDEX(CUT_LIST!$D$6:$D$1000,$F784)),
    N(INDEX(CUT_LIST!$D$6:$D$1000,$F784))-
    MIN(
      N(INDEX(CUT_LIST!$D$6:$D$1000,$F784)),
      N(INDEX(CUT_LIST!$G$6:$G$1000,$F784))
    )
  )
)</f>
        <v/>
      </c>
      <c r="F784" t="str" cm="1">
        <f t="array" ref="F78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ROWS($F$7:F784)
  ),
"")</f>
        <v/>
      </c>
    </row>
    <row r="785" spans="1:6">
      <c r="A785" t="str" cm="1">
        <f t="array" ref="A785">IF($F785="","",INDEX(CUT_LIST!$A$6:$A$1000,$F785))</f>
        <v/>
      </c>
      <c r="B785" t="str" cm="1">
        <f t="array" ref="B785">IF($F785="","",INDEX(CUT_LIST!$B$6:$B$1000,$F785))</f>
        <v/>
      </c>
      <c r="C785" t="str" cm="1">
        <f t="array" ref="C785">IF($F785="","",INDEX(CUT_LIST!$C$6:$C$1000,$F785))</f>
        <v/>
      </c>
      <c r="D785" t="str" cm="1">
        <f t="array" ref="D785">IF($F785="","",
  IF(
    TRIM(UPPER(INDEX(CUT_LIST!$F$6:$F$1000,$F785)))="NO",
    N(INDEX(CUT_LIST!$D$6:$D$1000,$F785)),
    N(INDEX(CUT_LIST!$D$6:$D$1000,$F785))-
    MIN(
      N(INDEX(CUT_LIST!$D$6:$D$1000,$F785)),
      N(INDEX(CUT_LIST!$G$6:$G$1000,$F785))
    )
  )
)</f>
        <v/>
      </c>
      <c r="F785" t="str" cm="1">
        <f t="array" ref="F78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ROWS($F$7:F785)
  ),
"")</f>
        <v/>
      </c>
    </row>
    <row r="786" spans="1:6">
      <c r="A786" t="str" cm="1">
        <f t="array" ref="A786">IF($F786="","",INDEX(CUT_LIST!$A$6:$A$1000,$F786))</f>
        <v/>
      </c>
      <c r="B786" t="str" cm="1">
        <f t="array" ref="B786">IF($F786="","",INDEX(CUT_LIST!$B$6:$B$1000,$F786))</f>
        <v/>
      </c>
      <c r="C786" t="str" cm="1">
        <f t="array" ref="C786">IF($F786="","",INDEX(CUT_LIST!$C$6:$C$1000,$F786))</f>
        <v/>
      </c>
      <c r="D786" t="str" cm="1">
        <f t="array" ref="D786">IF($F786="","",
  IF(
    TRIM(UPPER(INDEX(CUT_LIST!$F$6:$F$1000,$F786)))="NO",
    N(INDEX(CUT_LIST!$D$6:$D$1000,$F786)),
    N(INDEX(CUT_LIST!$D$6:$D$1000,$F786))-
    MIN(
      N(INDEX(CUT_LIST!$D$6:$D$1000,$F786)),
      N(INDEX(CUT_LIST!$G$6:$G$1000,$F786))
    )
  )
)</f>
        <v/>
      </c>
      <c r="F786" t="str" cm="1">
        <f t="array" ref="F78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ROWS($F$7:F786)
  ),
"")</f>
        <v/>
      </c>
    </row>
    <row r="787" spans="1:6">
      <c r="A787" t="str" cm="1">
        <f t="array" ref="A787">IF($F787="","",INDEX(CUT_LIST!$A$6:$A$1000,$F787))</f>
        <v/>
      </c>
      <c r="B787" t="str" cm="1">
        <f t="array" ref="B787">IF($F787="","",INDEX(CUT_LIST!$B$6:$B$1000,$F787))</f>
        <v/>
      </c>
      <c r="C787" t="str" cm="1">
        <f t="array" ref="C787">IF($F787="","",INDEX(CUT_LIST!$C$6:$C$1000,$F787))</f>
        <v/>
      </c>
      <c r="D787" t="str" cm="1">
        <f t="array" ref="D787">IF($F787="","",
  IF(
    TRIM(UPPER(INDEX(CUT_LIST!$F$6:$F$1000,$F787)))="NO",
    N(INDEX(CUT_LIST!$D$6:$D$1000,$F787)),
    N(INDEX(CUT_LIST!$D$6:$D$1000,$F787))-
    MIN(
      N(INDEX(CUT_LIST!$D$6:$D$1000,$F787)),
      N(INDEX(CUT_LIST!$G$6:$G$1000,$F787))
    )
  )
)</f>
        <v/>
      </c>
      <c r="F787" t="str" cm="1">
        <f t="array" ref="F78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ROWS($F$7:F787)
  ),
"")</f>
        <v/>
      </c>
    </row>
    <row r="788" spans="1:6">
      <c r="A788" t="str" cm="1">
        <f t="array" ref="A788">IF($F788="","",INDEX(CUT_LIST!$A$6:$A$1000,$F788))</f>
        <v/>
      </c>
      <c r="B788" t="str" cm="1">
        <f t="array" ref="B788">IF($F788="","",INDEX(CUT_LIST!$B$6:$B$1000,$F788))</f>
        <v/>
      </c>
      <c r="C788" t="str" cm="1">
        <f t="array" ref="C788">IF($F788="","",INDEX(CUT_LIST!$C$6:$C$1000,$F788))</f>
        <v/>
      </c>
      <c r="D788" t="str" cm="1">
        <f t="array" ref="D788">IF($F788="","",
  IF(
    TRIM(UPPER(INDEX(CUT_LIST!$F$6:$F$1000,$F788)))="NO",
    N(INDEX(CUT_LIST!$D$6:$D$1000,$F788)),
    N(INDEX(CUT_LIST!$D$6:$D$1000,$F788))-
    MIN(
      N(INDEX(CUT_LIST!$D$6:$D$1000,$F788)),
      N(INDEX(CUT_LIST!$G$6:$G$1000,$F788))
    )
  )
)</f>
        <v/>
      </c>
      <c r="F788" t="str" cm="1">
        <f t="array" ref="F78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ROWS($F$7:F788)
  ),
"")</f>
        <v/>
      </c>
    </row>
    <row r="789" spans="1:6">
      <c r="A789" t="str" cm="1">
        <f t="array" ref="A789">IF($F789="","",INDEX(CUT_LIST!$A$6:$A$1000,$F789))</f>
        <v/>
      </c>
      <c r="B789" t="str" cm="1">
        <f t="array" ref="B789">IF($F789="","",INDEX(CUT_LIST!$B$6:$B$1000,$F789))</f>
        <v/>
      </c>
      <c r="C789" t="str" cm="1">
        <f t="array" ref="C789">IF($F789="","",INDEX(CUT_LIST!$C$6:$C$1000,$F789))</f>
        <v/>
      </c>
      <c r="D789" t="str" cm="1">
        <f t="array" ref="D789">IF($F789="","",
  IF(
    TRIM(UPPER(INDEX(CUT_LIST!$F$6:$F$1000,$F789)))="NO",
    N(INDEX(CUT_LIST!$D$6:$D$1000,$F789)),
    N(INDEX(CUT_LIST!$D$6:$D$1000,$F789))-
    MIN(
      N(INDEX(CUT_LIST!$D$6:$D$1000,$F789)),
      N(INDEX(CUT_LIST!$G$6:$G$1000,$F789))
    )
  )
)</f>
        <v/>
      </c>
      <c r="F789" t="str" cm="1">
        <f t="array" ref="F78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ROWS($F$7:F789)
  ),
"")</f>
        <v/>
      </c>
    </row>
    <row r="790" spans="1:6">
      <c r="A790" t="str" cm="1">
        <f t="array" ref="A790">IF($F790="","",INDEX(CUT_LIST!$A$6:$A$1000,$F790))</f>
        <v/>
      </c>
      <c r="B790" t="str" cm="1">
        <f t="array" ref="B790">IF($F790="","",INDEX(CUT_LIST!$B$6:$B$1000,$F790))</f>
        <v/>
      </c>
      <c r="C790" t="str" cm="1">
        <f t="array" ref="C790">IF($F790="","",INDEX(CUT_LIST!$C$6:$C$1000,$F790))</f>
        <v/>
      </c>
      <c r="D790" t="str" cm="1">
        <f t="array" ref="D790">IF($F790="","",
  IF(
    TRIM(UPPER(INDEX(CUT_LIST!$F$6:$F$1000,$F790)))="NO",
    N(INDEX(CUT_LIST!$D$6:$D$1000,$F790)),
    N(INDEX(CUT_LIST!$D$6:$D$1000,$F790))-
    MIN(
      N(INDEX(CUT_LIST!$D$6:$D$1000,$F790)),
      N(INDEX(CUT_LIST!$G$6:$G$1000,$F790))
    )
  )
)</f>
        <v/>
      </c>
      <c r="F790" t="str" cm="1">
        <f t="array" ref="F79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ROWS($F$7:F790)
  ),
"")</f>
        <v/>
      </c>
    </row>
    <row r="791" spans="1:6">
      <c r="A791" t="str" cm="1">
        <f t="array" ref="A791">IF($F791="","",INDEX(CUT_LIST!$A$6:$A$1000,$F791))</f>
        <v/>
      </c>
      <c r="B791" t="str" cm="1">
        <f t="array" ref="B791">IF($F791="","",INDEX(CUT_LIST!$B$6:$B$1000,$F791))</f>
        <v/>
      </c>
      <c r="C791" t="str" cm="1">
        <f t="array" ref="C791">IF($F791="","",INDEX(CUT_LIST!$C$6:$C$1000,$F791))</f>
        <v/>
      </c>
      <c r="D791" t="str" cm="1">
        <f t="array" ref="D791">IF($F791="","",
  IF(
    TRIM(UPPER(INDEX(CUT_LIST!$F$6:$F$1000,$F791)))="NO",
    N(INDEX(CUT_LIST!$D$6:$D$1000,$F791)),
    N(INDEX(CUT_LIST!$D$6:$D$1000,$F791))-
    MIN(
      N(INDEX(CUT_LIST!$D$6:$D$1000,$F791)),
      N(INDEX(CUT_LIST!$G$6:$G$1000,$F791))
    )
  )
)</f>
        <v/>
      </c>
      <c r="F791" t="str" cm="1">
        <f t="array" ref="F79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ROWS($F$7:F791)
  ),
"")</f>
        <v/>
      </c>
    </row>
    <row r="792" spans="1:6">
      <c r="A792" t="str" cm="1">
        <f t="array" ref="A792">IF($F792="","",INDEX(CUT_LIST!$A$6:$A$1000,$F792))</f>
        <v/>
      </c>
      <c r="B792" t="str" cm="1">
        <f t="array" ref="B792">IF($F792="","",INDEX(CUT_LIST!$B$6:$B$1000,$F792))</f>
        <v/>
      </c>
      <c r="C792" t="str" cm="1">
        <f t="array" ref="C792">IF($F792="","",INDEX(CUT_LIST!$C$6:$C$1000,$F792))</f>
        <v/>
      </c>
      <c r="D792" t="str" cm="1">
        <f t="array" ref="D792">IF($F792="","",
  IF(
    TRIM(UPPER(INDEX(CUT_LIST!$F$6:$F$1000,$F792)))="NO",
    N(INDEX(CUT_LIST!$D$6:$D$1000,$F792)),
    N(INDEX(CUT_LIST!$D$6:$D$1000,$F792))-
    MIN(
      N(INDEX(CUT_LIST!$D$6:$D$1000,$F792)),
      N(INDEX(CUT_LIST!$G$6:$G$1000,$F792))
    )
  )
)</f>
        <v/>
      </c>
      <c r="F792" t="str" cm="1">
        <f t="array" ref="F79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ROWS($F$7:F792)
  ),
"")</f>
        <v/>
      </c>
    </row>
    <row r="793" spans="1:6">
      <c r="A793" t="str" cm="1">
        <f t="array" ref="A793">IF($F793="","",INDEX(CUT_LIST!$A$6:$A$1000,$F793))</f>
        <v/>
      </c>
      <c r="B793" t="str" cm="1">
        <f t="array" ref="B793">IF($F793="","",INDEX(CUT_LIST!$B$6:$B$1000,$F793))</f>
        <v/>
      </c>
      <c r="C793" t="str" cm="1">
        <f t="array" ref="C793">IF($F793="","",INDEX(CUT_LIST!$C$6:$C$1000,$F793))</f>
        <v/>
      </c>
      <c r="D793" t="str" cm="1">
        <f t="array" ref="D793">IF($F793="","",
  IF(
    TRIM(UPPER(INDEX(CUT_LIST!$F$6:$F$1000,$F793)))="NO",
    N(INDEX(CUT_LIST!$D$6:$D$1000,$F793)),
    N(INDEX(CUT_LIST!$D$6:$D$1000,$F793))-
    MIN(
      N(INDEX(CUT_LIST!$D$6:$D$1000,$F793)),
      N(INDEX(CUT_LIST!$G$6:$G$1000,$F793))
    )
  )
)</f>
        <v/>
      </c>
      <c r="F793" t="str" cm="1">
        <f t="array" ref="F79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ROWS($F$7:F793)
  ),
"")</f>
        <v/>
      </c>
    </row>
    <row r="794" spans="1:6">
      <c r="A794" t="str" cm="1">
        <f t="array" ref="A794">IF($F794="","",INDEX(CUT_LIST!$A$6:$A$1000,$F794))</f>
        <v/>
      </c>
      <c r="B794" t="str" cm="1">
        <f t="array" ref="B794">IF($F794="","",INDEX(CUT_LIST!$B$6:$B$1000,$F794))</f>
        <v/>
      </c>
      <c r="C794" t="str" cm="1">
        <f t="array" ref="C794">IF($F794="","",INDEX(CUT_LIST!$C$6:$C$1000,$F794))</f>
        <v/>
      </c>
      <c r="D794" t="str" cm="1">
        <f t="array" ref="D794">IF($F794="","",
  IF(
    TRIM(UPPER(INDEX(CUT_LIST!$F$6:$F$1000,$F794)))="NO",
    N(INDEX(CUT_LIST!$D$6:$D$1000,$F794)),
    N(INDEX(CUT_LIST!$D$6:$D$1000,$F794))-
    MIN(
      N(INDEX(CUT_LIST!$D$6:$D$1000,$F794)),
      N(INDEX(CUT_LIST!$G$6:$G$1000,$F794))
    )
  )
)</f>
        <v/>
      </c>
      <c r="F794" t="str" cm="1">
        <f t="array" ref="F79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ROWS($F$7:F794)
  ),
"")</f>
        <v/>
      </c>
    </row>
    <row r="795" spans="1:6">
      <c r="A795" t="str" cm="1">
        <f t="array" ref="A795">IF($F795="","",INDEX(CUT_LIST!$A$6:$A$1000,$F795))</f>
        <v/>
      </c>
      <c r="B795" t="str" cm="1">
        <f t="array" ref="B795">IF($F795="","",INDEX(CUT_LIST!$B$6:$B$1000,$F795))</f>
        <v/>
      </c>
      <c r="C795" t="str" cm="1">
        <f t="array" ref="C795">IF($F795="","",INDEX(CUT_LIST!$C$6:$C$1000,$F795))</f>
        <v/>
      </c>
      <c r="D795" t="str" cm="1">
        <f t="array" ref="D795">IF($F795="","",
  IF(
    TRIM(UPPER(INDEX(CUT_LIST!$F$6:$F$1000,$F795)))="NO",
    N(INDEX(CUT_LIST!$D$6:$D$1000,$F795)),
    N(INDEX(CUT_LIST!$D$6:$D$1000,$F795))-
    MIN(
      N(INDEX(CUT_LIST!$D$6:$D$1000,$F795)),
      N(INDEX(CUT_LIST!$G$6:$G$1000,$F795))
    )
  )
)</f>
        <v/>
      </c>
      <c r="F795" t="str" cm="1">
        <f t="array" ref="F79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ROWS($F$7:F795)
  ),
"")</f>
        <v/>
      </c>
    </row>
    <row r="796" spans="1:6">
      <c r="A796" t="str" cm="1">
        <f t="array" ref="A796">IF($F796="","",INDEX(CUT_LIST!$A$6:$A$1000,$F796))</f>
        <v/>
      </c>
      <c r="B796" t="str" cm="1">
        <f t="array" ref="B796">IF($F796="","",INDEX(CUT_LIST!$B$6:$B$1000,$F796))</f>
        <v/>
      </c>
      <c r="C796" t="str" cm="1">
        <f t="array" ref="C796">IF($F796="","",INDEX(CUT_LIST!$C$6:$C$1000,$F796))</f>
        <v/>
      </c>
      <c r="D796" t="str" cm="1">
        <f t="array" ref="D796">IF($F796="","",
  IF(
    TRIM(UPPER(INDEX(CUT_LIST!$F$6:$F$1000,$F796)))="NO",
    N(INDEX(CUT_LIST!$D$6:$D$1000,$F796)),
    N(INDEX(CUT_LIST!$D$6:$D$1000,$F796))-
    MIN(
      N(INDEX(CUT_LIST!$D$6:$D$1000,$F796)),
      N(INDEX(CUT_LIST!$G$6:$G$1000,$F796))
    )
  )
)</f>
        <v/>
      </c>
      <c r="F796" t="str" cm="1">
        <f t="array" ref="F79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ROWS($F$7:F796)
  ),
"")</f>
        <v/>
      </c>
    </row>
    <row r="797" spans="1:6">
      <c r="A797" t="str" cm="1">
        <f t="array" ref="A797">IF($F797="","",INDEX(CUT_LIST!$A$6:$A$1000,$F797))</f>
        <v/>
      </c>
      <c r="B797" t="str" cm="1">
        <f t="array" ref="B797">IF($F797="","",INDEX(CUT_LIST!$B$6:$B$1000,$F797))</f>
        <v/>
      </c>
      <c r="C797" t="str" cm="1">
        <f t="array" ref="C797">IF($F797="","",INDEX(CUT_LIST!$C$6:$C$1000,$F797))</f>
        <v/>
      </c>
      <c r="D797" t="str" cm="1">
        <f t="array" ref="D797">IF($F797="","",
  IF(
    TRIM(UPPER(INDEX(CUT_LIST!$F$6:$F$1000,$F797)))="NO",
    N(INDEX(CUT_LIST!$D$6:$D$1000,$F797)),
    N(INDEX(CUT_LIST!$D$6:$D$1000,$F797))-
    MIN(
      N(INDEX(CUT_LIST!$D$6:$D$1000,$F797)),
      N(INDEX(CUT_LIST!$G$6:$G$1000,$F797))
    )
  )
)</f>
        <v/>
      </c>
      <c r="F797" t="str" cm="1">
        <f t="array" ref="F79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ROWS($F$7:F797)
  ),
"")</f>
        <v/>
      </c>
    </row>
    <row r="798" spans="1:6">
      <c r="A798" t="str" cm="1">
        <f t="array" ref="A798">IF($F798="","",INDEX(CUT_LIST!$A$6:$A$1000,$F798))</f>
        <v/>
      </c>
      <c r="B798" t="str" cm="1">
        <f t="array" ref="B798">IF($F798="","",INDEX(CUT_LIST!$B$6:$B$1000,$F798))</f>
        <v/>
      </c>
      <c r="C798" t="str" cm="1">
        <f t="array" ref="C798">IF($F798="","",INDEX(CUT_LIST!$C$6:$C$1000,$F798))</f>
        <v/>
      </c>
      <c r="D798" t="str" cm="1">
        <f t="array" ref="D798">IF($F798="","",
  IF(
    TRIM(UPPER(INDEX(CUT_LIST!$F$6:$F$1000,$F798)))="NO",
    N(INDEX(CUT_LIST!$D$6:$D$1000,$F798)),
    N(INDEX(CUT_LIST!$D$6:$D$1000,$F798))-
    MIN(
      N(INDEX(CUT_LIST!$D$6:$D$1000,$F798)),
      N(INDEX(CUT_LIST!$G$6:$G$1000,$F798))
    )
  )
)</f>
        <v/>
      </c>
      <c r="F798" t="str" cm="1">
        <f t="array" ref="F79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ROWS($F$7:F798)
  ),
"")</f>
        <v/>
      </c>
    </row>
    <row r="799" spans="1:6">
      <c r="A799" t="str" cm="1">
        <f t="array" ref="A799">IF($F799="","",INDEX(CUT_LIST!$A$6:$A$1000,$F799))</f>
        <v/>
      </c>
      <c r="B799" t="str" cm="1">
        <f t="array" ref="B799">IF($F799="","",INDEX(CUT_LIST!$B$6:$B$1000,$F799))</f>
        <v/>
      </c>
      <c r="C799" t="str" cm="1">
        <f t="array" ref="C799">IF($F799="","",INDEX(CUT_LIST!$C$6:$C$1000,$F799))</f>
        <v/>
      </c>
      <c r="D799" t="str" cm="1">
        <f t="array" ref="D799">IF($F799="","",
  IF(
    TRIM(UPPER(INDEX(CUT_LIST!$F$6:$F$1000,$F799)))="NO",
    N(INDEX(CUT_LIST!$D$6:$D$1000,$F799)),
    N(INDEX(CUT_LIST!$D$6:$D$1000,$F799))-
    MIN(
      N(INDEX(CUT_LIST!$D$6:$D$1000,$F799)),
      N(INDEX(CUT_LIST!$G$6:$G$1000,$F799))
    )
  )
)</f>
        <v/>
      </c>
      <c r="F799" t="str" cm="1">
        <f t="array" ref="F79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ROWS($F$7:F799)
  ),
"")</f>
        <v/>
      </c>
    </row>
    <row r="800" spans="1:6">
      <c r="A800" t="str" cm="1">
        <f t="array" ref="A800">IF($F800="","",INDEX(CUT_LIST!$A$6:$A$1000,$F800))</f>
        <v/>
      </c>
      <c r="B800" t="str" cm="1">
        <f t="array" ref="B800">IF($F800="","",INDEX(CUT_LIST!$B$6:$B$1000,$F800))</f>
        <v/>
      </c>
      <c r="C800" t="str" cm="1">
        <f t="array" ref="C800">IF($F800="","",INDEX(CUT_LIST!$C$6:$C$1000,$F800))</f>
        <v/>
      </c>
      <c r="D800" t="str" cm="1">
        <f t="array" ref="D800">IF($F800="","",
  IF(
    TRIM(UPPER(INDEX(CUT_LIST!$F$6:$F$1000,$F800)))="NO",
    N(INDEX(CUT_LIST!$D$6:$D$1000,$F800)),
    N(INDEX(CUT_LIST!$D$6:$D$1000,$F800))-
    MIN(
      N(INDEX(CUT_LIST!$D$6:$D$1000,$F800)),
      N(INDEX(CUT_LIST!$G$6:$G$1000,$F800))
    )
  )
)</f>
        <v/>
      </c>
      <c r="F800" t="str" cm="1">
        <f t="array" ref="F80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ROWS($F$7:F800)
  ),
"")</f>
        <v/>
      </c>
    </row>
    <row r="801" spans="1:6">
      <c r="A801" t="str" cm="1">
        <f t="array" ref="A801">IF($F801="","",INDEX(CUT_LIST!$A$6:$A$1000,$F801))</f>
        <v/>
      </c>
      <c r="B801" t="str" cm="1">
        <f t="array" ref="B801">IF($F801="","",INDEX(CUT_LIST!$B$6:$B$1000,$F801))</f>
        <v/>
      </c>
      <c r="C801" t="str" cm="1">
        <f t="array" ref="C801">IF($F801="","",INDEX(CUT_LIST!$C$6:$C$1000,$F801))</f>
        <v/>
      </c>
      <c r="D801" t="str" cm="1">
        <f t="array" ref="D801">IF($F801="","",
  IF(
    TRIM(UPPER(INDEX(CUT_LIST!$F$6:$F$1000,$F801)))="NO",
    N(INDEX(CUT_LIST!$D$6:$D$1000,$F801)),
    N(INDEX(CUT_LIST!$D$6:$D$1000,$F801))-
    MIN(
      N(INDEX(CUT_LIST!$D$6:$D$1000,$F801)),
      N(INDEX(CUT_LIST!$G$6:$G$1000,$F801))
    )
  )
)</f>
        <v/>
      </c>
      <c r="F801" t="str" cm="1">
        <f t="array" ref="F80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ROWS($F$7:F801)
  ),
"")</f>
        <v/>
      </c>
    </row>
    <row r="802" spans="1:6">
      <c r="A802" t="str" cm="1">
        <f t="array" ref="A802">IF($F802="","",INDEX(CUT_LIST!$A$6:$A$1000,$F802))</f>
        <v/>
      </c>
      <c r="B802" t="str" cm="1">
        <f t="array" ref="B802">IF($F802="","",INDEX(CUT_LIST!$B$6:$B$1000,$F802))</f>
        <v/>
      </c>
      <c r="C802" t="str" cm="1">
        <f t="array" ref="C802">IF($F802="","",INDEX(CUT_LIST!$C$6:$C$1000,$F802))</f>
        <v/>
      </c>
      <c r="D802" t="str" cm="1">
        <f t="array" ref="D802">IF($F802="","",
  IF(
    TRIM(UPPER(INDEX(CUT_LIST!$F$6:$F$1000,$F802)))="NO",
    N(INDEX(CUT_LIST!$D$6:$D$1000,$F802)),
    N(INDEX(CUT_LIST!$D$6:$D$1000,$F802))-
    MIN(
      N(INDEX(CUT_LIST!$D$6:$D$1000,$F802)),
      N(INDEX(CUT_LIST!$G$6:$G$1000,$F802))
    )
  )
)</f>
        <v/>
      </c>
      <c r="F802" t="str" cm="1">
        <f t="array" ref="F80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ROWS($F$7:F802)
  ),
"")</f>
        <v/>
      </c>
    </row>
    <row r="803" spans="1:6">
      <c r="A803" t="str" cm="1">
        <f t="array" ref="A803">IF($F803="","",INDEX(CUT_LIST!$A$6:$A$1000,$F803))</f>
        <v/>
      </c>
      <c r="B803" t="str" cm="1">
        <f t="array" ref="B803">IF($F803="","",INDEX(CUT_LIST!$B$6:$B$1000,$F803))</f>
        <v/>
      </c>
      <c r="C803" t="str" cm="1">
        <f t="array" ref="C803">IF($F803="","",INDEX(CUT_LIST!$C$6:$C$1000,$F803))</f>
        <v/>
      </c>
      <c r="D803" t="str" cm="1">
        <f t="array" ref="D803">IF($F803="","",
  IF(
    TRIM(UPPER(INDEX(CUT_LIST!$F$6:$F$1000,$F803)))="NO",
    N(INDEX(CUT_LIST!$D$6:$D$1000,$F803)),
    N(INDEX(CUT_LIST!$D$6:$D$1000,$F803))-
    MIN(
      N(INDEX(CUT_LIST!$D$6:$D$1000,$F803)),
      N(INDEX(CUT_LIST!$G$6:$G$1000,$F803))
    )
  )
)</f>
        <v/>
      </c>
      <c r="F803" t="str" cm="1">
        <f t="array" ref="F80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ROWS($F$7:F803)
  ),
"")</f>
        <v/>
      </c>
    </row>
    <row r="804" spans="1:6">
      <c r="A804" t="str" cm="1">
        <f t="array" ref="A804">IF($F804="","",INDEX(CUT_LIST!$A$6:$A$1000,$F804))</f>
        <v/>
      </c>
      <c r="B804" t="str" cm="1">
        <f t="array" ref="B804">IF($F804="","",INDEX(CUT_LIST!$B$6:$B$1000,$F804))</f>
        <v/>
      </c>
      <c r="C804" t="str" cm="1">
        <f t="array" ref="C804">IF($F804="","",INDEX(CUT_LIST!$C$6:$C$1000,$F804))</f>
        <v/>
      </c>
      <c r="D804" t="str" cm="1">
        <f t="array" ref="D804">IF($F804="","",
  IF(
    TRIM(UPPER(INDEX(CUT_LIST!$F$6:$F$1000,$F804)))="NO",
    N(INDEX(CUT_LIST!$D$6:$D$1000,$F804)),
    N(INDEX(CUT_LIST!$D$6:$D$1000,$F804))-
    MIN(
      N(INDEX(CUT_LIST!$D$6:$D$1000,$F804)),
      N(INDEX(CUT_LIST!$G$6:$G$1000,$F804))
    )
  )
)</f>
        <v/>
      </c>
      <c r="F804" t="str" cm="1">
        <f t="array" ref="F80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ROWS($F$7:F804)
  ),
"")</f>
        <v/>
      </c>
    </row>
    <row r="805" spans="1:6">
      <c r="A805" t="str" cm="1">
        <f t="array" ref="A805">IF($F805="","",INDEX(CUT_LIST!$A$6:$A$1000,$F805))</f>
        <v/>
      </c>
      <c r="B805" t="str" cm="1">
        <f t="array" ref="B805">IF($F805="","",INDEX(CUT_LIST!$B$6:$B$1000,$F805))</f>
        <v/>
      </c>
      <c r="C805" t="str" cm="1">
        <f t="array" ref="C805">IF($F805="","",INDEX(CUT_LIST!$C$6:$C$1000,$F805))</f>
        <v/>
      </c>
      <c r="D805" t="str" cm="1">
        <f t="array" ref="D805">IF($F805="","",
  IF(
    TRIM(UPPER(INDEX(CUT_LIST!$F$6:$F$1000,$F805)))="NO",
    N(INDEX(CUT_LIST!$D$6:$D$1000,$F805)),
    N(INDEX(CUT_LIST!$D$6:$D$1000,$F805))-
    MIN(
      N(INDEX(CUT_LIST!$D$6:$D$1000,$F805)),
      N(INDEX(CUT_LIST!$G$6:$G$1000,$F805))
    )
  )
)</f>
        <v/>
      </c>
      <c r="F805" t="str" cm="1">
        <f t="array" ref="F80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ROWS($F$7:F805)
  ),
"")</f>
        <v/>
      </c>
    </row>
    <row r="806" spans="1:6">
      <c r="A806" t="str" cm="1">
        <f t="array" ref="A806">IF($F806="","",INDEX(CUT_LIST!$A$6:$A$1000,$F806))</f>
        <v/>
      </c>
      <c r="B806" t="str" cm="1">
        <f t="array" ref="B806">IF($F806="","",INDEX(CUT_LIST!$B$6:$B$1000,$F806))</f>
        <v/>
      </c>
      <c r="C806" t="str" cm="1">
        <f t="array" ref="C806">IF($F806="","",INDEX(CUT_LIST!$C$6:$C$1000,$F806))</f>
        <v/>
      </c>
      <c r="D806" t="str" cm="1">
        <f t="array" ref="D806">IF($F806="","",
  IF(
    TRIM(UPPER(INDEX(CUT_LIST!$F$6:$F$1000,$F806)))="NO",
    N(INDEX(CUT_LIST!$D$6:$D$1000,$F806)),
    N(INDEX(CUT_LIST!$D$6:$D$1000,$F806))-
    MIN(
      N(INDEX(CUT_LIST!$D$6:$D$1000,$F806)),
      N(INDEX(CUT_LIST!$G$6:$G$1000,$F806))
    )
  )
)</f>
        <v/>
      </c>
      <c r="F806" t="str" cm="1">
        <f t="array" ref="F80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ROWS($F$7:F806)
  ),
"")</f>
        <v/>
      </c>
    </row>
    <row r="807" spans="1:6">
      <c r="A807" t="str" cm="1">
        <f t="array" ref="A807">IF($F807="","",INDEX(CUT_LIST!$A$6:$A$1000,$F807))</f>
        <v/>
      </c>
      <c r="B807" t="str" cm="1">
        <f t="array" ref="B807">IF($F807="","",INDEX(CUT_LIST!$B$6:$B$1000,$F807))</f>
        <v/>
      </c>
      <c r="C807" t="str" cm="1">
        <f t="array" ref="C807">IF($F807="","",INDEX(CUT_LIST!$C$6:$C$1000,$F807))</f>
        <v/>
      </c>
      <c r="D807" t="str" cm="1">
        <f t="array" ref="D807">IF($F807="","",
  IF(
    TRIM(UPPER(INDEX(CUT_LIST!$F$6:$F$1000,$F807)))="NO",
    N(INDEX(CUT_LIST!$D$6:$D$1000,$F807)),
    N(INDEX(CUT_LIST!$D$6:$D$1000,$F807))-
    MIN(
      N(INDEX(CUT_LIST!$D$6:$D$1000,$F807)),
      N(INDEX(CUT_LIST!$G$6:$G$1000,$F807))
    )
  )
)</f>
        <v/>
      </c>
      <c r="F807" t="str" cm="1">
        <f t="array" ref="F80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ROWS($F$7:F807)
  ),
"")</f>
        <v/>
      </c>
    </row>
    <row r="808" spans="1:6">
      <c r="A808" t="str" cm="1">
        <f t="array" ref="A808">IF($F808="","",INDEX(CUT_LIST!$A$6:$A$1000,$F808))</f>
        <v/>
      </c>
      <c r="B808" t="str" cm="1">
        <f t="array" ref="B808">IF($F808="","",INDEX(CUT_LIST!$B$6:$B$1000,$F808))</f>
        <v/>
      </c>
      <c r="C808" t="str" cm="1">
        <f t="array" ref="C808">IF($F808="","",INDEX(CUT_LIST!$C$6:$C$1000,$F808))</f>
        <v/>
      </c>
      <c r="D808" t="str" cm="1">
        <f t="array" ref="D808">IF($F808="","",
  IF(
    TRIM(UPPER(INDEX(CUT_LIST!$F$6:$F$1000,$F808)))="NO",
    N(INDEX(CUT_LIST!$D$6:$D$1000,$F808)),
    N(INDEX(CUT_LIST!$D$6:$D$1000,$F808))-
    MIN(
      N(INDEX(CUT_LIST!$D$6:$D$1000,$F808)),
      N(INDEX(CUT_LIST!$G$6:$G$1000,$F808))
    )
  )
)</f>
        <v/>
      </c>
      <c r="F808" t="str" cm="1">
        <f t="array" ref="F80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ROWS($F$7:F808)
  ),
"")</f>
        <v/>
      </c>
    </row>
    <row r="809" spans="1:6">
      <c r="A809" t="str" cm="1">
        <f t="array" ref="A809">IF($F809="","",INDEX(CUT_LIST!$A$6:$A$1000,$F809))</f>
        <v/>
      </c>
      <c r="B809" t="str" cm="1">
        <f t="array" ref="B809">IF($F809="","",INDEX(CUT_LIST!$B$6:$B$1000,$F809))</f>
        <v/>
      </c>
      <c r="C809" t="str" cm="1">
        <f t="array" ref="C809">IF($F809="","",INDEX(CUT_LIST!$C$6:$C$1000,$F809))</f>
        <v/>
      </c>
      <c r="D809" t="str" cm="1">
        <f t="array" ref="D809">IF($F809="","",
  IF(
    TRIM(UPPER(INDEX(CUT_LIST!$F$6:$F$1000,$F809)))="NO",
    N(INDEX(CUT_LIST!$D$6:$D$1000,$F809)),
    N(INDEX(CUT_LIST!$D$6:$D$1000,$F809))-
    MIN(
      N(INDEX(CUT_LIST!$D$6:$D$1000,$F809)),
      N(INDEX(CUT_LIST!$G$6:$G$1000,$F809))
    )
  )
)</f>
        <v/>
      </c>
      <c r="F809" t="str" cm="1">
        <f t="array" ref="F80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ROWS($F$7:F809)
  ),
"")</f>
        <v/>
      </c>
    </row>
    <row r="810" spans="1:6">
      <c r="A810" t="str" cm="1">
        <f t="array" ref="A810">IF($F810="","",INDEX(CUT_LIST!$A$6:$A$1000,$F810))</f>
        <v/>
      </c>
      <c r="B810" t="str" cm="1">
        <f t="array" ref="B810">IF($F810="","",INDEX(CUT_LIST!$B$6:$B$1000,$F810))</f>
        <v/>
      </c>
      <c r="C810" t="str" cm="1">
        <f t="array" ref="C810">IF($F810="","",INDEX(CUT_LIST!$C$6:$C$1000,$F810))</f>
        <v/>
      </c>
      <c r="D810" t="str" cm="1">
        <f t="array" ref="D810">IF($F810="","",
  IF(
    TRIM(UPPER(INDEX(CUT_LIST!$F$6:$F$1000,$F810)))="NO",
    N(INDEX(CUT_LIST!$D$6:$D$1000,$F810)),
    N(INDEX(CUT_LIST!$D$6:$D$1000,$F810))-
    MIN(
      N(INDEX(CUT_LIST!$D$6:$D$1000,$F810)),
      N(INDEX(CUT_LIST!$G$6:$G$1000,$F810))
    )
  )
)</f>
        <v/>
      </c>
      <c r="F810" t="str" cm="1">
        <f t="array" ref="F81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ROWS($F$7:F810)
  ),
"")</f>
        <v/>
      </c>
    </row>
    <row r="811" spans="1:6">
      <c r="A811" t="str" cm="1">
        <f t="array" ref="A811">IF($F811="","",INDEX(CUT_LIST!$A$6:$A$1000,$F811))</f>
        <v/>
      </c>
      <c r="B811" t="str" cm="1">
        <f t="array" ref="B811">IF($F811="","",INDEX(CUT_LIST!$B$6:$B$1000,$F811))</f>
        <v/>
      </c>
      <c r="C811" t="str" cm="1">
        <f t="array" ref="C811">IF($F811="","",INDEX(CUT_LIST!$C$6:$C$1000,$F811))</f>
        <v/>
      </c>
      <c r="D811" t="str" cm="1">
        <f t="array" ref="D811">IF($F811="","",
  IF(
    TRIM(UPPER(INDEX(CUT_LIST!$F$6:$F$1000,$F811)))="NO",
    N(INDEX(CUT_LIST!$D$6:$D$1000,$F811)),
    N(INDEX(CUT_LIST!$D$6:$D$1000,$F811))-
    MIN(
      N(INDEX(CUT_LIST!$D$6:$D$1000,$F811)),
      N(INDEX(CUT_LIST!$G$6:$G$1000,$F811))
    )
  )
)</f>
        <v/>
      </c>
      <c r="F811" t="str" cm="1">
        <f t="array" ref="F81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ROWS($F$7:F811)
  ),
"")</f>
        <v/>
      </c>
    </row>
    <row r="812" spans="1:6">
      <c r="A812" t="str" cm="1">
        <f t="array" ref="A812">IF($F812="","",INDEX(CUT_LIST!$A$6:$A$1000,$F812))</f>
        <v/>
      </c>
      <c r="B812" t="str" cm="1">
        <f t="array" ref="B812">IF($F812="","",INDEX(CUT_LIST!$B$6:$B$1000,$F812))</f>
        <v/>
      </c>
      <c r="C812" t="str" cm="1">
        <f t="array" ref="C812">IF($F812="","",INDEX(CUT_LIST!$C$6:$C$1000,$F812))</f>
        <v/>
      </c>
      <c r="D812" t="str" cm="1">
        <f t="array" ref="D812">IF($F812="","",
  IF(
    TRIM(UPPER(INDEX(CUT_LIST!$F$6:$F$1000,$F812)))="NO",
    N(INDEX(CUT_LIST!$D$6:$D$1000,$F812)),
    N(INDEX(CUT_LIST!$D$6:$D$1000,$F812))-
    MIN(
      N(INDEX(CUT_LIST!$D$6:$D$1000,$F812)),
      N(INDEX(CUT_LIST!$G$6:$G$1000,$F812))
    )
  )
)</f>
        <v/>
      </c>
      <c r="F812" t="str" cm="1">
        <f t="array" ref="F81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ROWS($F$7:F812)
  ),
"")</f>
        <v/>
      </c>
    </row>
    <row r="813" spans="1:6">
      <c r="A813" t="str" cm="1">
        <f t="array" ref="A813">IF($F813="","",INDEX(CUT_LIST!$A$6:$A$1000,$F813))</f>
        <v/>
      </c>
      <c r="B813" t="str" cm="1">
        <f t="array" ref="B813">IF($F813="","",INDEX(CUT_LIST!$B$6:$B$1000,$F813))</f>
        <v/>
      </c>
      <c r="C813" t="str" cm="1">
        <f t="array" ref="C813">IF($F813="","",INDEX(CUT_LIST!$C$6:$C$1000,$F813))</f>
        <v/>
      </c>
      <c r="D813" t="str" cm="1">
        <f t="array" ref="D813">IF($F813="","",
  IF(
    TRIM(UPPER(INDEX(CUT_LIST!$F$6:$F$1000,$F813)))="NO",
    N(INDEX(CUT_LIST!$D$6:$D$1000,$F813)),
    N(INDEX(CUT_LIST!$D$6:$D$1000,$F813))-
    MIN(
      N(INDEX(CUT_LIST!$D$6:$D$1000,$F813)),
      N(INDEX(CUT_LIST!$G$6:$G$1000,$F813))
    )
  )
)</f>
        <v/>
      </c>
      <c r="F813" t="str" cm="1">
        <f t="array" ref="F81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ROWS($F$7:F813)
  ),
"")</f>
        <v/>
      </c>
    </row>
    <row r="814" spans="1:6">
      <c r="A814" t="str" cm="1">
        <f t="array" ref="A814">IF($F814="","",INDEX(CUT_LIST!$A$6:$A$1000,$F814))</f>
        <v/>
      </c>
      <c r="B814" t="str" cm="1">
        <f t="array" ref="B814">IF($F814="","",INDEX(CUT_LIST!$B$6:$B$1000,$F814))</f>
        <v/>
      </c>
      <c r="C814" t="str" cm="1">
        <f t="array" ref="C814">IF($F814="","",INDEX(CUT_LIST!$C$6:$C$1000,$F814))</f>
        <v/>
      </c>
      <c r="D814" t="str" cm="1">
        <f t="array" ref="D814">IF($F814="","",
  IF(
    TRIM(UPPER(INDEX(CUT_LIST!$F$6:$F$1000,$F814)))="NO",
    N(INDEX(CUT_LIST!$D$6:$D$1000,$F814)),
    N(INDEX(CUT_LIST!$D$6:$D$1000,$F814))-
    MIN(
      N(INDEX(CUT_LIST!$D$6:$D$1000,$F814)),
      N(INDEX(CUT_LIST!$G$6:$G$1000,$F814))
    )
  )
)</f>
        <v/>
      </c>
      <c r="F814" t="str" cm="1">
        <f t="array" ref="F81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ROWS($F$7:F814)
  ),
"")</f>
        <v/>
      </c>
    </row>
    <row r="815" spans="1:6">
      <c r="A815" t="str" cm="1">
        <f t="array" ref="A815">IF($F815="","",INDEX(CUT_LIST!$A$6:$A$1000,$F815))</f>
        <v/>
      </c>
      <c r="B815" t="str" cm="1">
        <f t="array" ref="B815">IF($F815="","",INDEX(CUT_LIST!$B$6:$B$1000,$F815))</f>
        <v/>
      </c>
      <c r="C815" t="str" cm="1">
        <f t="array" ref="C815">IF($F815="","",INDEX(CUT_LIST!$C$6:$C$1000,$F815))</f>
        <v/>
      </c>
      <c r="D815" t="str" cm="1">
        <f t="array" ref="D815">IF($F815="","",
  IF(
    TRIM(UPPER(INDEX(CUT_LIST!$F$6:$F$1000,$F815)))="NO",
    N(INDEX(CUT_LIST!$D$6:$D$1000,$F815)),
    N(INDEX(CUT_LIST!$D$6:$D$1000,$F815))-
    MIN(
      N(INDEX(CUT_LIST!$D$6:$D$1000,$F815)),
      N(INDEX(CUT_LIST!$G$6:$G$1000,$F815))
    )
  )
)</f>
        <v/>
      </c>
      <c r="F815" t="str" cm="1">
        <f t="array" ref="F81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ROWS($F$7:F815)
  ),
"")</f>
        <v/>
      </c>
    </row>
    <row r="816" spans="1:6">
      <c r="A816" t="str" cm="1">
        <f t="array" ref="A816">IF($F816="","",INDEX(CUT_LIST!$A$6:$A$1000,$F816))</f>
        <v/>
      </c>
      <c r="B816" t="str" cm="1">
        <f t="array" ref="B816">IF($F816="","",INDEX(CUT_LIST!$B$6:$B$1000,$F816))</f>
        <v/>
      </c>
      <c r="C816" t="str" cm="1">
        <f t="array" ref="C816">IF($F816="","",INDEX(CUT_LIST!$C$6:$C$1000,$F816))</f>
        <v/>
      </c>
      <c r="D816" t="str" cm="1">
        <f t="array" ref="D816">IF($F816="","",
  IF(
    TRIM(UPPER(INDEX(CUT_LIST!$F$6:$F$1000,$F816)))="NO",
    N(INDEX(CUT_LIST!$D$6:$D$1000,$F816)),
    N(INDEX(CUT_LIST!$D$6:$D$1000,$F816))-
    MIN(
      N(INDEX(CUT_LIST!$D$6:$D$1000,$F816)),
      N(INDEX(CUT_LIST!$G$6:$G$1000,$F816))
    )
  )
)</f>
        <v/>
      </c>
      <c r="F816" t="str" cm="1">
        <f t="array" ref="F81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ROWS($F$7:F816)
  ),
"")</f>
        <v/>
      </c>
    </row>
    <row r="817" spans="1:6">
      <c r="A817" t="str" cm="1">
        <f t="array" ref="A817">IF($F817="","",INDEX(CUT_LIST!$A$6:$A$1000,$F817))</f>
        <v/>
      </c>
      <c r="B817" t="str" cm="1">
        <f t="array" ref="B817">IF($F817="","",INDEX(CUT_LIST!$B$6:$B$1000,$F817))</f>
        <v/>
      </c>
      <c r="C817" t="str" cm="1">
        <f t="array" ref="C817">IF($F817="","",INDEX(CUT_LIST!$C$6:$C$1000,$F817))</f>
        <v/>
      </c>
      <c r="D817" t="str" cm="1">
        <f t="array" ref="D817">IF($F817="","",
  IF(
    TRIM(UPPER(INDEX(CUT_LIST!$F$6:$F$1000,$F817)))="NO",
    N(INDEX(CUT_LIST!$D$6:$D$1000,$F817)),
    N(INDEX(CUT_LIST!$D$6:$D$1000,$F817))-
    MIN(
      N(INDEX(CUT_LIST!$D$6:$D$1000,$F817)),
      N(INDEX(CUT_LIST!$G$6:$G$1000,$F817))
    )
  )
)</f>
        <v/>
      </c>
      <c r="F817" t="str" cm="1">
        <f t="array" ref="F81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ROWS($F$7:F817)
  ),
"")</f>
        <v/>
      </c>
    </row>
    <row r="818" spans="1:6">
      <c r="A818" t="str" cm="1">
        <f t="array" ref="A818">IF($F818="","",INDEX(CUT_LIST!$A$6:$A$1000,$F818))</f>
        <v/>
      </c>
      <c r="B818" t="str" cm="1">
        <f t="array" ref="B818">IF($F818="","",INDEX(CUT_LIST!$B$6:$B$1000,$F818))</f>
        <v/>
      </c>
      <c r="C818" t="str" cm="1">
        <f t="array" ref="C818">IF($F818="","",INDEX(CUT_LIST!$C$6:$C$1000,$F818))</f>
        <v/>
      </c>
      <c r="D818" t="str" cm="1">
        <f t="array" ref="D818">IF($F818="","",
  IF(
    TRIM(UPPER(INDEX(CUT_LIST!$F$6:$F$1000,$F818)))="NO",
    N(INDEX(CUT_LIST!$D$6:$D$1000,$F818)),
    N(INDEX(CUT_LIST!$D$6:$D$1000,$F818))-
    MIN(
      N(INDEX(CUT_LIST!$D$6:$D$1000,$F818)),
      N(INDEX(CUT_LIST!$G$6:$G$1000,$F818))
    )
  )
)</f>
        <v/>
      </c>
      <c r="F818" t="str" cm="1">
        <f t="array" ref="F81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ROWS($F$7:F818)
  ),
"")</f>
        <v/>
      </c>
    </row>
    <row r="819" spans="1:6">
      <c r="A819" t="str" cm="1">
        <f t="array" ref="A819">IF($F819="","",INDEX(CUT_LIST!$A$6:$A$1000,$F819))</f>
        <v/>
      </c>
      <c r="B819" t="str" cm="1">
        <f t="array" ref="B819">IF($F819="","",INDEX(CUT_LIST!$B$6:$B$1000,$F819))</f>
        <v/>
      </c>
      <c r="C819" t="str" cm="1">
        <f t="array" ref="C819">IF($F819="","",INDEX(CUT_LIST!$C$6:$C$1000,$F819))</f>
        <v/>
      </c>
      <c r="D819" t="str" cm="1">
        <f t="array" ref="D819">IF($F819="","",
  IF(
    TRIM(UPPER(INDEX(CUT_LIST!$F$6:$F$1000,$F819)))="NO",
    N(INDEX(CUT_LIST!$D$6:$D$1000,$F819)),
    N(INDEX(CUT_LIST!$D$6:$D$1000,$F819))-
    MIN(
      N(INDEX(CUT_LIST!$D$6:$D$1000,$F819)),
      N(INDEX(CUT_LIST!$G$6:$G$1000,$F819))
    )
  )
)</f>
        <v/>
      </c>
      <c r="F819" t="str" cm="1">
        <f t="array" ref="F81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ROWS($F$7:F819)
  ),
"")</f>
        <v/>
      </c>
    </row>
    <row r="820" spans="1:6">
      <c r="A820" t="str" cm="1">
        <f t="array" ref="A820">IF($F820="","",INDEX(CUT_LIST!$A$6:$A$1000,$F820))</f>
        <v/>
      </c>
      <c r="B820" t="str" cm="1">
        <f t="array" ref="B820">IF($F820="","",INDEX(CUT_LIST!$B$6:$B$1000,$F820))</f>
        <v/>
      </c>
      <c r="C820" t="str" cm="1">
        <f t="array" ref="C820">IF($F820="","",INDEX(CUT_LIST!$C$6:$C$1000,$F820))</f>
        <v/>
      </c>
      <c r="D820" t="str" cm="1">
        <f t="array" ref="D820">IF($F820="","",
  IF(
    TRIM(UPPER(INDEX(CUT_LIST!$F$6:$F$1000,$F820)))="NO",
    N(INDEX(CUT_LIST!$D$6:$D$1000,$F820)),
    N(INDEX(CUT_LIST!$D$6:$D$1000,$F820))-
    MIN(
      N(INDEX(CUT_LIST!$D$6:$D$1000,$F820)),
      N(INDEX(CUT_LIST!$G$6:$G$1000,$F820))
    )
  )
)</f>
        <v/>
      </c>
      <c r="F820" t="str" cm="1">
        <f t="array" ref="F82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ROWS($F$7:F820)
  ),
"")</f>
        <v/>
      </c>
    </row>
    <row r="821" spans="1:6">
      <c r="A821" t="str" cm="1">
        <f t="array" ref="A821">IF($F821="","",INDEX(CUT_LIST!$A$6:$A$1000,$F821))</f>
        <v/>
      </c>
      <c r="B821" t="str" cm="1">
        <f t="array" ref="B821">IF($F821="","",INDEX(CUT_LIST!$B$6:$B$1000,$F821))</f>
        <v/>
      </c>
      <c r="C821" t="str" cm="1">
        <f t="array" ref="C821">IF($F821="","",INDEX(CUT_LIST!$C$6:$C$1000,$F821))</f>
        <v/>
      </c>
      <c r="D821" t="str" cm="1">
        <f t="array" ref="D821">IF($F821="","",
  IF(
    TRIM(UPPER(INDEX(CUT_LIST!$F$6:$F$1000,$F821)))="NO",
    N(INDEX(CUT_LIST!$D$6:$D$1000,$F821)),
    N(INDEX(CUT_LIST!$D$6:$D$1000,$F821))-
    MIN(
      N(INDEX(CUT_LIST!$D$6:$D$1000,$F821)),
      N(INDEX(CUT_LIST!$G$6:$G$1000,$F821))
    )
  )
)</f>
        <v/>
      </c>
      <c r="F821" t="str" cm="1">
        <f t="array" ref="F82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ROWS($F$7:F821)
  ),
"")</f>
        <v/>
      </c>
    </row>
    <row r="822" spans="1:6">
      <c r="A822" t="str" cm="1">
        <f t="array" ref="A822">IF($F822="","",INDEX(CUT_LIST!$A$6:$A$1000,$F822))</f>
        <v/>
      </c>
      <c r="B822" t="str" cm="1">
        <f t="array" ref="B822">IF($F822="","",INDEX(CUT_LIST!$B$6:$B$1000,$F822))</f>
        <v/>
      </c>
      <c r="C822" t="str" cm="1">
        <f t="array" ref="C822">IF($F822="","",INDEX(CUT_LIST!$C$6:$C$1000,$F822))</f>
        <v/>
      </c>
      <c r="D822" t="str" cm="1">
        <f t="array" ref="D822">IF($F822="","",
  IF(
    TRIM(UPPER(INDEX(CUT_LIST!$F$6:$F$1000,$F822)))="NO",
    N(INDEX(CUT_LIST!$D$6:$D$1000,$F822)),
    N(INDEX(CUT_LIST!$D$6:$D$1000,$F822))-
    MIN(
      N(INDEX(CUT_LIST!$D$6:$D$1000,$F822)),
      N(INDEX(CUT_LIST!$G$6:$G$1000,$F822))
    )
  )
)</f>
        <v/>
      </c>
      <c r="F822" t="str" cm="1">
        <f t="array" ref="F82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ROWS($F$7:F822)
  ),
"")</f>
        <v/>
      </c>
    </row>
    <row r="823" spans="1:6">
      <c r="A823" t="str" cm="1">
        <f t="array" ref="A823">IF($F823="","",INDEX(CUT_LIST!$A$6:$A$1000,$F823))</f>
        <v/>
      </c>
      <c r="B823" t="str" cm="1">
        <f t="array" ref="B823">IF($F823="","",INDEX(CUT_LIST!$B$6:$B$1000,$F823))</f>
        <v/>
      </c>
      <c r="C823" t="str" cm="1">
        <f t="array" ref="C823">IF($F823="","",INDEX(CUT_LIST!$C$6:$C$1000,$F823))</f>
        <v/>
      </c>
      <c r="D823" t="str" cm="1">
        <f t="array" ref="D823">IF($F823="","",
  IF(
    TRIM(UPPER(INDEX(CUT_LIST!$F$6:$F$1000,$F823)))="NO",
    N(INDEX(CUT_LIST!$D$6:$D$1000,$F823)),
    N(INDEX(CUT_LIST!$D$6:$D$1000,$F823))-
    MIN(
      N(INDEX(CUT_LIST!$D$6:$D$1000,$F823)),
      N(INDEX(CUT_LIST!$G$6:$G$1000,$F823))
    )
  )
)</f>
        <v/>
      </c>
      <c r="F823" t="str" cm="1">
        <f t="array" ref="F82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ROWS($F$7:F823)
  ),
"")</f>
        <v/>
      </c>
    </row>
    <row r="824" spans="1:6">
      <c r="A824" t="str" cm="1">
        <f t="array" ref="A824">IF($F824="","",INDEX(CUT_LIST!$A$6:$A$1000,$F824))</f>
        <v/>
      </c>
      <c r="B824" t="str" cm="1">
        <f t="array" ref="B824">IF($F824="","",INDEX(CUT_LIST!$B$6:$B$1000,$F824))</f>
        <v/>
      </c>
      <c r="C824" t="str" cm="1">
        <f t="array" ref="C824">IF($F824="","",INDEX(CUT_LIST!$C$6:$C$1000,$F824))</f>
        <v/>
      </c>
      <c r="D824" t="str" cm="1">
        <f t="array" ref="D824">IF($F824="","",
  IF(
    TRIM(UPPER(INDEX(CUT_LIST!$F$6:$F$1000,$F824)))="NO",
    N(INDEX(CUT_LIST!$D$6:$D$1000,$F824)),
    N(INDEX(CUT_LIST!$D$6:$D$1000,$F824))-
    MIN(
      N(INDEX(CUT_LIST!$D$6:$D$1000,$F824)),
      N(INDEX(CUT_LIST!$G$6:$G$1000,$F824))
    )
  )
)</f>
        <v/>
      </c>
      <c r="F824" t="str" cm="1">
        <f t="array" ref="F82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ROWS($F$7:F824)
  ),
"")</f>
        <v/>
      </c>
    </row>
    <row r="825" spans="1:6">
      <c r="A825" t="str" cm="1">
        <f t="array" ref="A825">IF($F825="","",INDEX(CUT_LIST!$A$6:$A$1000,$F825))</f>
        <v/>
      </c>
      <c r="B825" t="str" cm="1">
        <f t="array" ref="B825">IF($F825="","",INDEX(CUT_LIST!$B$6:$B$1000,$F825))</f>
        <v/>
      </c>
      <c r="C825" t="str" cm="1">
        <f t="array" ref="C825">IF($F825="","",INDEX(CUT_LIST!$C$6:$C$1000,$F825))</f>
        <v/>
      </c>
      <c r="D825" t="str" cm="1">
        <f t="array" ref="D825">IF($F825="","",
  IF(
    TRIM(UPPER(INDEX(CUT_LIST!$F$6:$F$1000,$F825)))="NO",
    N(INDEX(CUT_LIST!$D$6:$D$1000,$F825)),
    N(INDEX(CUT_LIST!$D$6:$D$1000,$F825))-
    MIN(
      N(INDEX(CUT_LIST!$D$6:$D$1000,$F825)),
      N(INDEX(CUT_LIST!$G$6:$G$1000,$F825))
    )
  )
)</f>
        <v/>
      </c>
      <c r="F825" t="str" cm="1">
        <f t="array" ref="F82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ROWS($F$7:F825)
  ),
"")</f>
        <v/>
      </c>
    </row>
    <row r="826" spans="1:6">
      <c r="A826" t="str" cm="1">
        <f t="array" ref="A826">IF($F826="","",INDEX(CUT_LIST!$A$6:$A$1000,$F826))</f>
        <v/>
      </c>
      <c r="B826" t="str" cm="1">
        <f t="array" ref="B826">IF($F826="","",INDEX(CUT_LIST!$B$6:$B$1000,$F826))</f>
        <v/>
      </c>
      <c r="C826" t="str" cm="1">
        <f t="array" ref="C826">IF($F826="","",INDEX(CUT_LIST!$C$6:$C$1000,$F826))</f>
        <v/>
      </c>
      <c r="D826" t="str" cm="1">
        <f t="array" ref="D826">IF($F826="","",
  IF(
    TRIM(UPPER(INDEX(CUT_LIST!$F$6:$F$1000,$F826)))="NO",
    N(INDEX(CUT_LIST!$D$6:$D$1000,$F826)),
    N(INDEX(CUT_LIST!$D$6:$D$1000,$F826))-
    MIN(
      N(INDEX(CUT_LIST!$D$6:$D$1000,$F826)),
      N(INDEX(CUT_LIST!$G$6:$G$1000,$F826))
    )
  )
)</f>
        <v/>
      </c>
      <c r="F826" t="str" cm="1">
        <f t="array" ref="F82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ROWS($F$7:F826)
  ),
"")</f>
        <v/>
      </c>
    </row>
    <row r="827" spans="1:6">
      <c r="A827" t="str" cm="1">
        <f t="array" ref="A827">IF($F827="","",INDEX(CUT_LIST!$A$6:$A$1000,$F827))</f>
        <v/>
      </c>
      <c r="B827" t="str" cm="1">
        <f t="array" ref="B827">IF($F827="","",INDEX(CUT_LIST!$B$6:$B$1000,$F827))</f>
        <v/>
      </c>
      <c r="C827" t="str" cm="1">
        <f t="array" ref="C827">IF($F827="","",INDEX(CUT_LIST!$C$6:$C$1000,$F827))</f>
        <v/>
      </c>
      <c r="D827" t="str" cm="1">
        <f t="array" ref="D827">IF($F827="","",
  IF(
    TRIM(UPPER(INDEX(CUT_LIST!$F$6:$F$1000,$F827)))="NO",
    N(INDEX(CUT_LIST!$D$6:$D$1000,$F827)),
    N(INDEX(CUT_LIST!$D$6:$D$1000,$F827))-
    MIN(
      N(INDEX(CUT_LIST!$D$6:$D$1000,$F827)),
      N(INDEX(CUT_LIST!$G$6:$G$1000,$F827))
    )
  )
)</f>
        <v/>
      </c>
      <c r="F827" t="str" cm="1">
        <f t="array" ref="F82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ROWS($F$7:F827)
  ),
"")</f>
        <v/>
      </c>
    </row>
    <row r="828" spans="1:6">
      <c r="A828" t="str" cm="1">
        <f t="array" ref="A828">IF($F828="","",INDEX(CUT_LIST!$A$6:$A$1000,$F828))</f>
        <v/>
      </c>
      <c r="B828" t="str" cm="1">
        <f t="array" ref="B828">IF($F828="","",INDEX(CUT_LIST!$B$6:$B$1000,$F828))</f>
        <v/>
      </c>
      <c r="C828" t="str" cm="1">
        <f t="array" ref="C828">IF($F828="","",INDEX(CUT_LIST!$C$6:$C$1000,$F828))</f>
        <v/>
      </c>
      <c r="D828" t="str" cm="1">
        <f t="array" ref="D828">IF($F828="","",
  IF(
    TRIM(UPPER(INDEX(CUT_LIST!$F$6:$F$1000,$F828)))="NO",
    N(INDEX(CUT_LIST!$D$6:$D$1000,$F828)),
    N(INDEX(CUT_LIST!$D$6:$D$1000,$F828))-
    MIN(
      N(INDEX(CUT_LIST!$D$6:$D$1000,$F828)),
      N(INDEX(CUT_LIST!$G$6:$G$1000,$F828))
    )
  )
)</f>
        <v/>
      </c>
      <c r="F828" t="str" cm="1">
        <f t="array" ref="F82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ROWS($F$7:F828)
  ),
"")</f>
        <v/>
      </c>
    </row>
    <row r="829" spans="1:6">
      <c r="A829" t="str" cm="1">
        <f t="array" ref="A829">IF($F829="","",INDEX(CUT_LIST!$A$6:$A$1000,$F829))</f>
        <v/>
      </c>
      <c r="B829" t="str" cm="1">
        <f t="array" ref="B829">IF($F829="","",INDEX(CUT_LIST!$B$6:$B$1000,$F829))</f>
        <v/>
      </c>
      <c r="C829" t="str" cm="1">
        <f t="array" ref="C829">IF($F829="","",INDEX(CUT_LIST!$C$6:$C$1000,$F829))</f>
        <v/>
      </c>
      <c r="D829" t="str" cm="1">
        <f t="array" ref="D829">IF($F829="","",
  IF(
    TRIM(UPPER(INDEX(CUT_LIST!$F$6:$F$1000,$F829)))="NO",
    N(INDEX(CUT_LIST!$D$6:$D$1000,$F829)),
    N(INDEX(CUT_LIST!$D$6:$D$1000,$F829))-
    MIN(
      N(INDEX(CUT_LIST!$D$6:$D$1000,$F829)),
      N(INDEX(CUT_LIST!$G$6:$G$1000,$F829))
    )
  )
)</f>
        <v/>
      </c>
      <c r="F829" t="str" cm="1">
        <f t="array" ref="F82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ROWS($F$7:F829)
  ),
"")</f>
        <v/>
      </c>
    </row>
    <row r="830" spans="1:6">
      <c r="A830" t="str" cm="1">
        <f t="array" ref="A830">IF($F830="","",INDEX(CUT_LIST!$A$6:$A$1000,$F830))</f>
        <v/>
      </c>
      <c r="B830" t="str" cm="1">
        <f t="array" ref="B830">IF($F830="","",INDEX(CUT_LIST!$B$6:$B$1000,$F830))</f>
        <v/>
      </c>
      <c r="C830" t="str" cm="1">
        <f t="array" ref="C830">IF($F830="","",INDEX(CUT_LIST!$C$6:$C$1000,$F830))</f>
        <v/>
      </c>
      <c r="D830" t="str" cm="1">
        <f t="array" ref="D830">IF($F830="","",
  IF(
    TRIM(UPPER(INDEX(CUT_LIST!$F$6:$F$1000,$F830)))="NO",
    N(INDEX(CUT_LIST!$D$6:$D$1000,$F830)),
    N(INDEX(CUT_LIST!$D$6:$D$1000,$F830))-
    MIN(
      N(INDEX(CUT_LIST!$D$6:$D$1000,$F830)),
      N(INDEX(CUT_LIST!$G$6:$G$1000,$F830))
    )
  )
)</f>
        <v/>
      </c>
      <c r="F830" t="str" cm="1">
        <f t="array" ref="F83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ROWS($F$7:F830)
  ),
"")</f>
        <v/>
      </c>
    </row>
    <row r="831" spans="1:6">
      <c r="A831" t="str" cm="1">
        <f t="array" ref="A831">IF($F831="","",INDEX(CUT_LIST!$A$6:$A$1000,$F831))</f>
        <v/>
      </c>
      <c r="B831" t="str" cm="1">
        <f t="array" ref="B831">IF($F831="","",INDEX(CUT_LIST!$B$6:$B$1000,$F831))</f>
        <v/>
      </c>
      <c r="C831" t="str" cm="1">
        <f t="array" ref="C831">IF($F831="","",INDEX(CUT_LIST!$C$6:$C$1000,$F831))</f>
        <v/>
      </c>
      <c r="D831" t="str" cm="1">
        <f t="array" ref="D831">IF($F831="","",
  IF(
    TRIM(UPPER(INDEX(CUT_LIST!$F$6:$F$1000,$F831)))="NO",
    N(INDEX(CUT_LIST!$D$6:$D$1000,$F831)),
    N(INDEX(CUT_LIST!$D$6:$D$1000,$F831))-
    MIN(
      N(INDEX(CUT_LIST!$D$6:$D$1000,$F831)),
      N(INDEX(CUT_LIST!$G$6:$G$1000,$F831))
    )
  )
)</f>
        <v/>
      </c>
      <c r="F831" t="str" cm="1">
        <f t="array" ref="F83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ROWS($F$7:F831)
  ),
"")</f>
        <v/>
      </c>
    </row>
    <row r="832" spans="1:6">
      <c r="A832" t="str" cm="1">
        <f t="array" ref="A832">IF($F832="","",INDEX(CUT_LIST!$A$6:$A$1000,$F832))</f>
        <v/>
      </c>
      <c r="B832" t="str" cm="1">
        <f t="array" ref="B832">IF($F832="","",INDEX(CUT_LIST!$B$6:$B$1000,$F832))</f>
        <v/>
      </c>
      <c r="C832" t="str" cm="1">
        <f t="array" ref="C832">IF($F832="","",INDEX(CUT_LIST!$C$6:$C$1000,$F832))</f>
        <v/>
      </c>
      <c r="D832" t="str" cm="1">
        <f t="array" ref="D832">IF($F832="","",
  IF(
    TRIM(UPPER(INDEX(CUT_LIST!$F$6:$F$1000,$F832)))="NO",
    N(INDEX(CUT_LIST!$D$6:$D$1000,$F832)),
    N(INDEX(CUT_LIST!$D$6:$D$1000,$F832))-
    MIN(
      N(INDEX(CUT_LIST!$D$6:$D$1000,$F832)),
      N(INDEX(CUT_LIST!$G$6:$G$1000,$F832))
    )
  )
)</f>
        <v/>
      </c>
      <c r="F832" t="str" cm="1">
        <f t="array" ref="F83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ROWS($F$7:F832)
  ),
"")</f>
        <v/>
      </c>
    </row>
    <row r="833" spans="1:6">
      <c r="A833" t="str" cm="1">
        <f t="array" ref="A833">IF($F833="","",INDEX(CUT_LIST!$A$6:$A$1000,$F833))</f>
        <v/>
      </c>
      <c r="B833" t="str" cm="1">
        <f t="array" ref="B833">IF($F833="","",INDEX(CUT_LIST!$B$6:$B$1000,$F833))</f>
        <v/>
      </c>
      <c r="C833" t="str" cm="1">
        <f t="array" ref="C833">IF($F833="","",INDEX(CUT_LIST!$C$6:$C$1000,$F833))</f>
        <v/>
      </c>
      <c r="D833" t="str" cm="1">
        <f t="array" ref="D833">IF($F833="","",
  IF(
    TRIM(UPPER(INDEX(CUT_LIST!$F$6:$F$1000,$F833)))="NO",
    N(INDEX(CUT_LIST!$D$6:$D$1000,$F833)),
    N(INDEX(CUT_LIST!$D$6:$D$1000,$F833))-
    MIN(
      N(INDEX(CUT_LIST!$D$6:$D$1000,$F833)),
      N(INDEX(CUT_LIST!$G$6:$G$1000,$F833))
    )
  )
)</f>
        <v/>
      </c>
      <c r="F833" t="str" cm="1">
        <f t="array" ref="F83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ROWS($F$7:F833)
  ),
"")</f>
        <v/>
      </c>
    </row>
    <row r="834" spans="1:6">
      <c r="A834" t="str" cm="1">
        <f t="array" ref="A834">IF($F834="","",INDEX(CUT_LIST!$A$6:$A$1000,$F834))</f>
        <v/>
      </c>
      <c r="B834" t="str" cm="1">
        <f t="array" ref="B834">IF($F834="","",INDEX(CUT_LIST!$B$6:$B$1000,$F834))</f>
        <v/>
      </c>
      <c r="C834" t="str" cm="1">
        <f t="array" ref="C834">IF($F834="","",INDEX(CUT_LIST!$C$6:$C$1000,$F834))</f>
        <v/>
      </c>
      <c r="D834" t="str" cm="1">
        <f t="array" ref="D834">IF($F834="","",
  IF(
    TRIM(UPPER(INDEX(CUT_LIST!$F$6:$F$1000,$F834)))="NO",
    N(INDEX(CUT_LIST!$D$6:$D$1000,$F834)),
    N(INDEX(CUT_LIST!$D$6:$D$1000,$F834))-
    MIN(
      N(INDEX(CUT_LIST!$D$6:$D$1000,$F834)),
      N(INDEX(CUT_LIST!$G$6:$G$1000,$F834))
    )
  )
)</f>
        <v/>
      </c>
      <c r="F834" t="str" cm="1">
        <f t="array" ref="F83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ROWS($F$7:F834)
  ),
"")</f>
        <v/>
      </c>
    </row>
    <row r="835" spans="1:6">
      <c r="A835" t="str" cm="1">
        <f t="array" ref="A835">IF($F835="","",INDEX(CUT_LIST!$A$6:$A$1000,$F835))</f>
        <v/>
      </c>
      <c r="B835" t="str" cm="1">
        <f t="array" ref="B835">IF($F835="","",INDEX(CUT_LIST!$B$6:$B$1000,$F835))</f>
        <v/>
      </c>
      <c r="C835" t="str" cm="1">
        <f t="array" ref="C835">IF($F835="","",INDEX(CUT_LIST!$C$6:$C$1000,$F835))</f>
        <v/>
      </c>
      <c r="D835" t="str" cm="1">
        <f t="array" ref="D835">IF($F835="","",
  IF(
    TRIM(UPPER(INDEX(CUT_LIST!$F$6:$F$1000,$F835)))="NO",
    N(INDEX(CUT_LIST!$D$6:$D$1000,$F835)),
    N(INDEX(CUT_LIST!$D$6:$D$1000,$F835))-
    MIN(
      N(INDEX(CUT_LIST!$D$6:$D$1000,$F835)),
      N(INDEX(CUT_LIST!$G$6:$G$1000,$F835))
    )
  )
)</f>
        <v/>
      </c>
      <c r="F835" t="str" cm="1">
        <f t="array" ref="F83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ROWS($F$7:F835)
  ),
"")</f>
        <v/>
      </c>
    </row>
    <row r="836" spans="1:6">
      <c r="A836" t="str" cm="1">
        <f t="array" ref="A836">IF($F836="","",INDEX(CUT_LIST!$A$6:$A$1000,$F836))</f>
        <v/>
      </c>
      <c r="B836" t="str" cm="1">
        <f t="array" ref="B836">IF($F836="","",INDEX(CUT_LIST!$B$6:$B$1000,$F836))</f>
        <v/>
      </c>
      <c r="C836" t="str" cm="1">
        <f t="array" ref="C836">IF($F836="","",INDEX(CUT_LIST!$C$6:$C$1000,$F836))</f>
        <v/>
      </c>
      <c r="D836" t="str" cm="1">
        <f t="array" ref="D836">IF($F836="","",
  IF(
    TRIM(UPPER(INDEX(CUT_LIST!$F$6:$F$1000,$F836)))="NO",
    N(INDEX(CUT_LIST!$D$6:$D$1000,$F836)),
    N(INDEX(CUT_LIST!$D$6:$D$1000,$F836))-
    MIN(
      N(INDEX(CUT_LIST!$D$6:$D$1000,$F836)),
      N(INDEX(CUT_LIST!$G$6:$G$1000,$F836))
    )
  )
)</f>
        <v/>
      </c>
      <c r="F836" t="str" cm="1">
        <f t="array" ref="F83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ROWS($F$7:F836)
  ),
"")</f>
        <v/>
      </c>
    </row>
    <row r="837" spans="1:6">
      <c r="A837" t="str" cm="1">
        <f t="array" ref="A837">IF($F837="","",INDEX(CUT_LIST!$A$6:$A$1000,$F837))</f>
        <v/>
      </c>
      <c r="B837" t="str" cm="1">
        <f t="array" ref="B837">IF($F837="","",INDEX(CUT_LIST!$B$6:$B$1000,$F837))</f>
        <v/>
      </c>
      <c r="C837" t="str" cm="1">
        <f t="array" ref="C837">IF($F837="","",INDEX(CUT_LIST!$C$6:$C$1000,$F837))</f>
        <v/>
      </c>
      <c r="D837" t="str" cm="1">
        <f t="array" ref="D837">IF($F837="","",
  IF(
    TRIM(UPPER(INDEX(CUT_LIST!$F$6:$F$1000,$F837)))="NO",
    N(INDEX(CUT_LIST!$D$6:$D$1000,$F837)),
    N(INDEX(CUT_LIST!$D$6:$D$1000,$F837))-
    MIN(
      N(INDEX(CUT_LIST!$D$6:$D$1000,$F837)),
      N(INDEX(CUT_LIST!$G$6:$G$1000,$F837))
    )
  )
)</f>
        <v/>
      </c>
      <c r="F837" t="str" cm="1">
        <f t="array" ref="F83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ROWS($F$7:F837)
  ),
"")</f>
        <v/>
      </c>
    </row>
    <row r="838" spans="1:6">
      <c r="A838" t="str" cm="1">
        <f t="array" ref="A838">IF($F838="","",INDEX(CUT_LIST!$A$6:$A$1000,$F838))</f>
        <v/>
      </c>
      <c r="B838" t="str" cm="1">
        <f t="array" ref="B838">IF($F838="","",INDEX(CUT_LIST!$B$6:$B$1000,$F838))</f>
        <v/>
      </c>
      <c r="C838" t="str" cm="1">
        <f t="array" ref="C838">IF($F838="","",INDEX(CUT_LIST!$C$6:$C$1000,$F838))</f>
        <v/>
      </c>
      <c r="D838" t="str" cm="1">
        <f t="array" ref="D838">IF($F838="","",
  IF(
    TRIM(UPPER(INDEX(CUT_LIST!$F$6:$F$1000,$F838)))="NO",
    N(INDEX(CUT_LIST!$D$6:$D$1000,$F838)),
    N(INDEX(CUT_LIST!$D$6:$D$1000,$F838))-
    MIN(
      N(INDEX(CUT_LIST!$D$6:$D$1000,$F838)),
      N(INDEX(CUT_LIST!$G$6:$G$1000,$F838))
    )
  )
)</f>
        <v/>
      </c>
      <c r="F838" t="str" cm="1">
        <f t="array" ref="F83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ROWS($F$7:F838)
  ),
"")</f>
        <v/>
      </c>
    </row>
    <row r="839" spans="1:6">
      <c r="A839" t="str" cm="1">
        <f t="array" ref="A839">IF($F839="","",INDEX(CUT_LIST!$A$6:$A$1000,$F839))</f>
        <v/>
      </c>
      <c r="B839" t="str" cm="1">
        <f t="array" ref="B839">IF($F839="","",INDEX(CUT_LIST!$B$6:$B$1000,$F839))</f>
        <v/>
      </c>
      <c r="C839" t="str" cm="1">
        <f t="array" ref="C839">IF($F839="","",INDEX(CUT_LIST!$C$6:$C$1000,$F839))</f>
        <v/>
      </c>
      <c r="D839" t="str" cm="1">
        <f t="array" ref="D839">IF($F839="","",
  IF(
    TRIM(UPPER(INDEX(CUT_LIST!$F$6:$F$1000,$F839)))="NO",
    N(INDEX(CUT_LIST!$D$6:$D$1000,$F839)),
    N(INDEX(CUT_LIST!$D$6:$D$1000,$F839))-
    MIN(
      N(INDEX(CUT_LIST!$D$6:$D$1000,$F839)),
      N(INDEX(CUT_LIST!$G$6:$G$1000,$F839))
    )
  )
)</f>
        <v/>
      </c>
      <c r="F839" t="str" cm="1">
        <f t="array" ref="F83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ROWS($F$7:F839)
  ),
"")</f>
        <v/>
      </c>
    </row>
    <row r="840" spans="1:6">
      <c r="A840" t="str" cm="1">
        <f t="array" ref="A840">IF($F840="","",INDEX(CUT_LIST!$A$6:$A$1000,$F840))</f>
        <v/>
      </c>
      <c r="B840" t="str" cm="1">
        <f t="array" ref="B840">IF($F840="","",INDEX(CUT_LIST!$B$6:$B$1000,$F840))</f>
        <v/>
      </c>
      <c r="C840" t="str" cm="1">
        <f t="array" ref="C840">IF($F840="","",INDEX(CUT_LIST!$C$6:$C$1000,$F840))</f>
        <v/>
      </c>
      <c r="D840" t="str" cm="1">
        <f t="array" ref="D840">IF($F840="","",
  IF(
    TRIM(UPPER(INDEX(CUT_LIST!$F$6:$F$1000,$F840)))="NO",
    N(INDEX(CUT_LIST!$D$6:$D$1000,$F840)),
    N(INDEX(CUT_LIST!$D$6:$D$1000,$F840))-
    MIN(
      N(INDEX(CUT_LIST!$D$6:$D$1000,$F840)),
      N(INDEX(CUT_LIST!$G$6:$G$1000,$F840))
    )
  )
)</f>
        <v/>
      </c>
      <c r="F840" t="str" cm="1">
        <f t="array" ref="F84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ROWS($F$7:F840)
  ),
"")</f>
        <v/>
      </c>
    </row>
    <row r="841" spans="1:6">
      <c r="A841" t="str" cm="1">
        <f t="array" ref="A841">IF($F841="","",INDEX(CUT_LIST!$A$6:$A$1000,$F841))</f>
        <v/>
      </c>
      <c r="B841" t="str" cm="1">
        <f t="array" ref="B841">IF($F841="","",INDEX(CUT_LIST!$B$6:$B$1000,$F841))</f>
        <v/>
      </c>
      <c r="C841" t="str" cm="1">
        <f t="array" ref="C841">IF($F841="","",INDEX(CUT_LIST!$C$6:$C$1000,$F841))</f>
        <v/>
      </c>
      <c r="D841" t="str" cm="1">
        <f t="array" ref="D841">IF($F841="","",
  IF(
    TRIM(UPPER(INDEX(CUT_LIST!$F$6:$F$1000,$F841)))="NO",
    N(INDEX(CUT_LIST!$D$6:$D$1000,$F841)),
    N(INDEX(CUT_LIST!$D$6:$D$1000,$F841))-
    MIN(
      N(INDEX(CUT_LIST!$D$6:$D$1000,$F841)),
      N(INDEX(CUT_LIST!$G$6:$G$1000,$F841))
    )
  )
)</f>
        <v/>
      </c>
      <c r="F841" t="str" cm="1">
        <f t="array" ref="F84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ROWS($F$7:F841)
  ),
"")</f>
        <v/>
      </c>
    </row>
    <row r="842" spans="1:6">
      <c r="A842" t="str" cm="1">
        <f t="array" ref="A842">IF($F842="","",INDEX(CUT_LIST!$A$6:$A$1000,$F842))</f>
        <v/>
      </c>
      <c r="B842" t="str" cm="1">
        <f t="array" ref="B842">IF($F842="","",INDEX(CUT_LIST!$B$6:$B$1000,$F842))</f>
        <v/>
      </c>
      <c r="C842" t="str" cm="1">
        <f t="array" ref="C842">IF($F842="","",INDEX(CUT_LIST!$C$6:$C$1000,$F842))</f>
        <v/>
      </c>
      <c r="D842" t="str" cm="1">
        <f t="array" ref="D842">IF($F842="","",
  IF(
    TRIM(UPPER(INDEX(CUT_LIST!$F$6:$F$1000,$F842)))="NO",
    N(INDEX(CUT_LIST!$D$6:$D$1000,$F842)),
    N(INDEX(CUT_LIST!$D$6:$D$1000,$F842))-
    MIN(
      N(INDEX(CUT_LIST!$D$6:$D$1000,$F842)),
      N(INDEX(CUT_LIST!$G$6:$G$1000,$F842))
    )
  )
)</f>
        <v/>
      </c>
      <c r="F842" t="str" cm="1">
        <f t="array" ref="F84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ROWS($F$7:F842)
  ),
"")</f>
        <v/>
      </c>
    </row>
    <row r="843" spans="1:6">
      <c r="A843" t="str" cm="1">
        <f t="array" ref="A843">IF($F843="","",INDEX(CUT_LIST!$A$6:$A$1000,$F843))</f>
        <v/>
      </c>
      <c r="B843" t="str" cm="1">
        <f t="array" ref="B843">IF($F843="","",INDEX(CUT_LIST!$B$6:$B$1000,$F843))</f>
        <v/>
      </c>
      <c r="C843" t="str" cm="1">
        <f t="array" ref="C843">IF($F843="","",INDEX(CUT_LIST!$C$6:$C$1000,$F843))</f>
        <v/>
      </c>
      <c r="D843" t="str" cm="1">
        <f t="array" ref="D843">IF($F843="","",
  IF(
    TRIM(UPPER(INDEX(CUT_LIST!$F$6:$F$1000,$F843)))="NO",
    N(INDEX(CUT_LIST!$D$6:$D$1000,$F843)),
    N(INDEX(CUT_LIST!$D$6:$D$1000,$F843))-
    MIN(
      N(INDEX(CUT_LIST!$D$6:$D$1000,$F843)),
      N(INDEX(CUT_LIST!$G$6:$G$1000,$F843))
    )
  )
)</f>
        <v/>
      </c>
      <c r="F843" t="str" cm="1">
        <f t="array" ref="F84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ROWS($F$7:F843)
  ),
"")</f>
        <v/>
      </c>
    </row>
    <row r="844" spans="1:6">
      <c r="A844" t="str" cm="1">
        <f t="array" ref="A844">IF($F844="","",INDEX(CUT_LIST!$A$6:$A$1000,$F844))</f>
        <v/>
      </c>
      <c r="B844" t="str" cm="1">
        <f t="array" ref="B844">IF($F844="","",INDEX(CUT_LIST!$B$6:$B$1000,$F844))</f>
        <v/>
      </c>
      <c r="C844" t="str" cm="1">
        <f t="array" ref="C844">IF($F844="","",INDEX(CUT_LIST!$C$6:$C$1000,$F844))</f>
        <v/>
      </c>
      <c r="D844" t="str" cm="1">
        <f t="array" ref="D844">IF($F844="","",
  IF(
    TRIM(UPPER(INDEX(CUT_LIST!$F$6:$F$1000,$F844)))="NO",
    N(INDEX(CUT_LIST!$D$6:$D$1000,$F844)),
    N(INDEX(CUT_LIST!$D$6:$D$1000,$F844))-
    MIN(
      N(INDEX(CUT_LIST!$D$6:$D$1000,$F844)),
      N(INDEX(CUT_LIST!$G$6:$G$1000,$F844))
    )
  )
)</f>
        <v/>
      </c>
      <c r="F844" t="str" cm="1">
        <f t="array" ref="F84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ROWS($F$7:F844)
  ),
"")</f>
        <v/>
      </c>
    </row>
    <row r="845" spans="1:6">
      <c r="A845" t="str" cm="1">
        <f t="array" ref="A845">IF($F845="","",INDEX(CUT_LIST!$A$6:$A$1000,$F845))</f>
        <v/>
      </c>
      <c r="B845" t="str" cm="1">
        <f t="array" ref="B845">IF($F845="","",INDEX(CUT_LIST!$B$6:$B$1000,$F845))</f>
        <v/>
      </c>
      <c r="C845" t="str" cm="1">
        <f t="array" ref="C845">IF($F845="","",INDEX(CUT_LIST!$C$6:$C$1000,$F845))</f>
        <v/>
      </c>
      <c r="D845" t="str" cm="1">
        <f t="array" ref="D845">IF($F845="","",
  IF(
    TRIM(UPPER(INDEX(CUT_LIST!$F$6:$F$1000,$F845)))="NO",
    N(INDEX(CUT_LIST!$D$6:$D$1000,$F845)),
    N(INDEX(CUT_LIST!$D$6:$D$1000,$F845))-
    MIN(
      N(INDEX(CUT_LIST!$D$6:$D$1000,$F845)),
      N(INDEX(CUT_LIST!$G$6:$G$1000,$F845))
    )
  )
)</f>
        <v/>
      </c>
      <c r="F845" t="str" cm="1">
        <f t="array" ref="F84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ROWS($F$7:F845)
  ),
"")</f>
        <v/>
      </c>
    </row>
    <row r="846" spans="1:6">
      <c r="A846" t="str" cm="1">
        <f t="array" ref="A846">IF($F846="","",INDEX(CUT_LIST!$A$6:$A$1000,$F846))</f>
        <v/>
      </c>
      <c r="B846" t="str" cm="1">
        <f t="array" ref="B846">IF($F846="","",INDEX(CUT_LIST!$B$6:$B$1000,$F846))</f>
        <v/>
      </c>
      <c r="C846" t="str" cm="1">
        <f t="array" ref="C846">IF($F846="","",INDEX(CUT_LIST!$C$6:$C$1000,$F846))</f>
        <v/>
      </c>
      <c r="D846" t="str" cm="1">
        <f t="array" ref="D846">IF($F846="","",
  IF(
    TRIM(UPPER(INDEX(CUT_LIST!$F$6:$F$1000,$F846)))="NO",
    N(INDEX(CUT_LIST!$D$6:$D$1000,$F846)),
    N(INDEX(CUT_LIST!$D$6:$D$1000,$F846))-
    MIN(
      N(INDEX(CUT_LIST!$D$6:$D$1000,$F846)),
      N(INDEX(CUT_LIST!$G$6:$G$1000,$F846))
    )
  )
)</f>
        <v/>
      </c>
      <c r="F846" t="str" cm="1">
        <f t="array" ref="F84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ROWS($F$7:F846)
  ),
"")</f>
        <v/>
      </c>
    </row>
    <row r="847" spans="1:6">
      <c r="A847" t="str" cm="1">
        <f t="array" ref="A847">IF($F847="","",INDEX(CUT_LIST!$A$6:$A$1000,$F847))</f>
        <v/>
      </c>
      <c r="B847" t="str" cm="1">
        <f t="array" ref="B847">IF($F847="","",INDEX(CUT_LIST!$B$6:$B$1000,$F847))</f>
        <v/>
      </c>
      <c r="C847" t="str" cm="1">
        <f t="array" ref="C847">IF($F847="","",INDEX(CUT_LIST!$C$6:$C$1000,$F847))</f>
        <v/>
      </c>
      <c r="D847" t="str" cm="1">
        <f t="array" ref="D847">IF($F847="","",
  IF(
    TRIM(UPPER(INDEX(CUT_LIST!$F$6:$F$1000,$F847)))="NO",
    N(INDEX(CUT_LIST!$D$6:$D$1000,$F847)),
    N(INDEX(CUT_LIST!$D$6:$D$1000,$F847))-
    MIN(
      N(INDEX(CUT_LIST!$D$6:$D$1000,$F847)),
      N(INDEX(CUT_LIST!$G$6:$G$1000,$F847))
    )
  )
)</f>
        <v/>
      </c>
      <c r="F847" t="str" cm="1">
        <f t="array" ref="F84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ROWS($F$7:F847)
  ),
"")</f>
        <v/>
      </c>
    </row>
    <row r="848" spans="1:6">
      <c r="A848" t="str" cm="1">
        <f t="array" ref="A848">IF($F848="","",INDEX(CUT_LIST!$A$6:$A$1000,$F848))</f>
        <v/>
      </c>
      <c r="B848" t="str" cm="1">
        <f t="array" ref="B848">IF($F848="","",INDEX(CUT_LIST!$B$6:$B$1000,$F848))</f>
        <v/>
      </c>
      <c r="C848" t="str" cm="1">
        <f t="array" ref="C848">IF($F848="","",INDEX(CUT_LIST!$C$6:$C$1000,$F848))</f>
        <v/>
      </c>
      <c r="D848" t="str" cm="1">
        <f t="array" ref="D848">IF($F848="","",
  IF(
    TRIM(UPPER(INDEX(CUT_LIST!$F$6:$F$1000,$F848)))="NO",
    N(INDEX(CUT_LIST!$D$6:$D$1000,$F848)),
    N(INDEX(CUT_LIST!$D$6:$D$1000,$F848))-
    MIN(
      N(INDEX(CUT_LIST!$D$6:$D$1000,$F848)),
      N(INDEX(CUT_LIST!$G$6:$G$1000,$F848))
    )
  )
)</f>
        <v/>
      </c>
      <c r="F848" t="str" cm="1">
        <f t="array" ref="F84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ROWS($F$7:F848)
  ),
"")</f>
        <v/>
      </c>
    </row>
    <row r="849" spans="1:6">
      <c r="A849" t="str" cm="1">
        <f t="array" ref="A849">IF($F849="","",INDEX(CUT_LIST!$A$6:$A$1000,$F849))</f>
        <v/>
      </c>
      <c r="B849" t="str" cm="1">
        <f t="array" ref="B849">IF($F849="","",INDEX(CUT_LIST!$B$6:$B$1000,$F849))</f>
        <v/>
      </c>
      <c r="C849" t="str" cm="1">
        <f t="array" ref="C849">IF($F849="","",INDEX(CUT_LIST!$C$6:$C$1000,$F849))</f>
        <v/>
      </c>
      <c r="D849" t="str" cm="1">
        <f t="array" ref="D849">IF($F849="","",
  IF(
    TRIM(UPPER(INDEX(CUT_LIST!$F$6:$F$1000,$F849)))="NO",
    N(INDEX(CUT_LIST!$D$6:$D$1000,$F849)),
    N(INDEX(CUT_LIST!$D$6:$D$1000,$F849))-
    MIN(
      N(INDEX(CUT_LIST!$D$6:$D$1000,$F849)),
      N(INDEX(CUT_LIST!$G$6:$G$1000,$F849))
    )
  )
)</f>
        <v/>
      </c>
      <c r="F849" t="str" cm="1">
        <f t="array" ref="F84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ROWS($F$7:F849)
  ),
"")</f>
        <v/>
      </c>
    </row>
    <row r="850" spans="1:6">
      <c r="A850" t="str" cm="1">
        <f t="array" ref="A850">IF($F850="","",INDEX(CUT_LIST!$A$6:$A$1000,$F850))</f>
        <v/>
      </c>
      <c r="B850" t="str" cm="1">
        <f t="array" ref="B850">IF($F850="","",INDEX(CUT_LIST!$B$6:$B$1000,$F850))</f>
        <v/>
      </c>
      <c r="C850" t="str" cm="1">
        <f t="array" ref="C850">IF($F850="","",INDEX(CUT_LIST!$C$6:$C$1000,$F850))</f>
        <v/>
      </c>
      <c r="D850" t="str" cm="1">
        <f t="array" ref="D850">IF($F850="","",
  IF(
    TRIM(UPPER(INDEX(CUT_LIST!$F$6:$F$1000,$F850)))="NO",
    N(INDEX(CUT_LIST!$D$6:$D$1000,$F850)),
    N(INDEX(CUT_LIST!$D$6:$D$1000,$F850))-
    MIN(
      N(INDEX(CUT_LIST!$D$6:$D$1000,$F850)),
      N(INDEX(CUT_LIST!$G$6:$G$1000,$F850))
    )
  )
)</f>
        <v/>
      </c>
      <c r="F850" t="str" cm="1">
        <f t="array" ref="F85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ROWS($F$7:F850)
  ),
"")</f>
        <v/>
      </c>
    </row>
    <row r="851" spans="1:6">
      <c r="A851" t="str" cm="1">
        <f t="array" ref="A851">IF($F851="","",INDEX(CUT_LIST!$A$6:$A$1000,$F851))</f>
        <v/>
      </c>
      <c r="B851" t="str" cm="1">
        <f t="array" ref="B851">IF($F851="","",INDEX(CUT_LIST!$B$6:$B$1000,$F851))</f>
        <v/>
      </c>
      <c r="C851" t="str" cm="1">
        <f t="array" ref="C851">IF($F851="","",INDEX(CUT_LIST!$C$6:$C$1000,$F851))</f>
        <v/>
      </c>
      <c r="D851" t="str" cm="1">
        <f t="array" ref="D851">IF($F851="","",
  IF(
    TRIM(UPPER(INDEX(CUT_LIST!$F$6:$F$1000,$F851)))="NO",
    N(INDEX(CUT_LIST!$D$6:$D$1000,$F851)),
    N(INDEX(CUT_LIST!$D$6:$D$1000,$F851))-
    MIN(
      N(INDEX(CUT_LIST!$D$6:$D$1000,$F851)),
      N(INDEX(CUT_LIST!$G$6:$G$1000,$F851))
    )
  )
)</f>
        <v/>
      </c>
      <c r="F851" t="str" cm="1">
        <f t="array" ref="F85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ROWS($F$7:F851)
  ),
"")</f>
        <v/>
      </c>
    </row>
    <row r="852" spans="1:6">
      <c r="A852" t="str" cm="1">
        <f t="array" ref="A852">IF($F852="","",INDEX(CUT_LIST!$A$6:$A$1000,$F852))</f>
        <v/>
      </c>
      <c r="B852" t="str" cm="1">
        <f t="array" ref="B852">IF($F852="","",INDEX(CUT_LIST!$B$6:$B$1000,$F852))</f>
        <v/>
      </c>
      <c r="C852" t="str" cm="1">
        <f t="array" ref="C852">IF($F852="","",INDEX(CUT_LIST!$C$6:$C$1000,$F852))</f>
        <v/>
      </c>
      <c r="D852" t="str" cm="1">
        <f t="array" ref="D852">IF($F852="","",
  IF(
    TRIM(UPPER(INDEX(CUT_LIST!$F$6:$F$1000,$F852)))="NO",
    N(INDEX(CUT_LIST!$D$6:$D$1000,$F852)),
    N(INDEX(CUT_LIST!$D$6:$D$1000,$F852))-
    MIN(
      N(INDEX(CUT_LIST!$D$6:$D$1000,$F852)),
      N(INDEX(CUT_LIST!$G$6:$G$1000,$F852))
    )
  )
)</f>
        <v/>
      </c>
      <c r="F852" t="str" cm="1">
        <f t="array" ref="F85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ROWS($F$7:F852)
  ),
"")</f>
        <v/>
      </c>
    </row>
    <row r="853" spans="1:6">
      <c r="A853" t="str" cm="1">
        <f t="array" ref="A853">IF($F853="","",INDEX(CUT_LIST!$A$6:$A$1000,$F853))</f>
        <v/>
      </c>
      <c r="B853" t="str" cm="1">
        <f t="array" ref="B853">IF($F853="","",INDEX(CUT_LIST!$B$6:$B$1000,$F853))</f>
        <v/>
      </c>
      <c r="C853" t="str" cm="1">
        <f t="array" ref="C853">IF($F853="","",INDEX(CUT_LIST!$C$6:$C$1000,$F853))</f>
        <v/>
      </c>
      <c r="D853" t="str" cm="1">
        <f t="array" ref="D853">IF($F853="","",
  IF(
    TRIM(UPPER(INDEX(CUT_LIST!$F$6:$F$1000,$F853)))="NO",
    N(INDEX(CUT_LIST!$D$6:$D$1000,$F853)),
    N(INDEX(CUT_LIST!$D$6:$D$1000,$F853))-
    MIN(
      N(INDEX(CUT_LIST!$D$6:$D$1000,$F853)),
      N(INDEX(CUT_LIST!$G$6:$G$1000,$F853))
    )
  )
)</f>
        <v/>
      </c>
      <c r="F853" t="str" cm="1">
        <f t="array" ref="F85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ROWS($F$7:F853)
  ),
"")</f>
        <v/>
      </c>
    </row>
    <row r="854" spans="1:6">
      <c r="A854" t="str" cm="1">
        <f t="array" ref="A854">IF($F854="","",INDEX(CUT_LIST!$A$6:$A$1000,$F854))</f>
        <v/>
      </c>
      <c r="B854" t="str" cm="1">
        <f t="array" ref="B854">IF($F854="","",INDEX(CUT_LIST!$B$6:$B$1000,$F854))</f>
        <v/>
      </c>
      <c r="C854" t="str" cm="1">
        <f t="array" ref="C854">IF($F854="","",INDEX(CUT_LIST!$C$6:$C$1000,$F854))</f>
        <v/>
      </c>
      <c r="D854" t="str" cm="1">
        <f t="array" ref="D854">IF($F854="","",
  IF(
    TRIM(UPPER(INDEX(CUT_LIST!$F$6:$F$1000,$F854)))="NO",
    N(INDEX(CUT_LIST!$D$6:$D$1000,$F854)),
    N(INDEX(CUT_LIST!$D$6:$D$1000,$F854))-
    MIN(
      N(INDEX(CUT_LIST!$D$6:$D$1000,$F854)),
      N(INDEX(CUT_LIST!$G$6:$G$1000,$F854))
    )
  )
)</f>
        <v/>
      </c>
      <c r="F854" t="str" cm="1">
        <f t="array" ref="F85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ROWS($F$7:F854)
  ),
"")</f>
        <v/>
      </c>
    </row>
    <row r="855" spans="1:6">
      <c r="A855" t="str" cm="1">
        <f t="array" ref="A855">IF($F855="","",INDEX(CUT_LIST!$A$6:$A$1000,$F855))</f>
        <v/>
      </c>
      <c r="B855" t="str" cm="1">
        <f t="array" ref="B855">IF($F855="","",INDEX(CUT_LIST!$B$6:$B$1000,$F855))</f>
        <v/>
      </c>
      <c r="C855" t="str" cm="1">
        <f t="array" ref="C855">IF($F855="","",INDEX(CUT_LIST!$C$6:$C$1000,$F855))</f>
        <v/>
      </c>
      <c r="D855" t="str" cm="1">
        <f t="array" ref="D855">IF($F855="","",
  IF(
    TRIM(UPPER(INDEX(CUT_LIST!$F$6:$F$1000,$F855)))="NO",
    N(INDEX(CUT_LIST!$D$6:$D$1000,$F855)),
    N(INDEX(CUT_LIST!$D$6:$D$1000,$F855))-
    MIN(
      N(INDEX(CUT_LIST!$D$6:$D$1000,$F855)),
      N(INDEX(CUT_LIST!$G$6:$G$1000,$F855))
    )
  )
)</f>
        <v/>
      </c>
      <c r="F855" t="str" cm="1">
        <f t="array" ref="F85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ROWS($F$7:F855)
  ),
"")</f>
        <v/>
      </c>
    </row>
    <row r="856" spans="1:6">
      <c r="A856" t="str" cm="1">
        <f t="array" ref="A856">IF($F856="","",INDEX(CUT_LIST!$A$6:$A$1000,$F856))</f>
        <v/>
      </c>
      <c r="B856" t="str" cm="1">
        <f t="array" ref="B856">IF($F856="","",INDEX(CUT_LIST!$B$6:$B$1000,$F856))</f>
        <v/>
      </c>
      <c r="C856" t="str" cm="1">
        <f t="array" ref="C856">IF($F856="","",INDEX(CUT_LIST!$C$6:$C$1000,$F856))</f>
        <v/>
      </c>
      <c r="D856" t="str" cm="1">
        <f t="array" ref="D856">IF($F856="","",
  IF(
    TRIM(UPPER(INDEX(CUT_LIST!$F$6:$F$1000,$F856)))="NO",
    N(INDEX(CUT_LIST!$D$6:$D$1000,$F856)),
    N(INDEX(CUT_LIST!$D$6:$D$1000,$F856))-
    MIN(
      N(INDEX(CUT_LIST!$D$6:$D$1000,$F856)),
      N(INDEX(CUT_LIST!$G$6:$G$1000,$F856))
    )
  )
)</f>
        <v/>
      </c>
      <c r="F856" t="str" cm="1">
        <f t="array" ref="F85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ROWS($F$7:F856)
  ),
"")</f>
        <v/>
      </c>
    </row>
    <row r="857" spans="1:6">
      <c r="A857" t="str" cm="1">
        <f t="array" ref="A857">IF($F857="","",INDEX(CUT_LIST!$A$6:$A$1000,$F857))</f>
        <v/>
      </c>
      <c r="B857" t="str" cm="1">
        <f t="array" ref="B857">IF($F857="","",INDEX(CUT_LIST!$B$6:$B$1000,$F857))</f>
        <v/>
      </c>
      <c r="C857" t="str" cm="1">
        <f t="array" ref="C857">IF($F857="","",INDEX(CUT_LIST!$C$6:$C$1000,$F857))</f>
        <v/>
      </c>
      <c r="D857" t="str" cm="1">
        <f t="array" ref="D857">IF($F857="","",
  IF(
    TRIM(UPPER(INDEX(CUT_LIST!$F$6:$F$1000,$F857)))="NO",
    N(INDEX(CUT_LIST!$D$6:$D$1000,$F857)),
    N(INDEX(CUT_LIST!$D$6:$D$1000,$F857))-
    MIN(
      N(INDEX(CUT_LIST!$D$6:$D$1000,$F857)),
      N(INDEX(CUT_LIST!$G$6:$G$1000,$F857))
    )
  )
)</f>
        <v/>
      </c>
      <c r="F857" t="str" cm="1">
        <f t="array" ref="F85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ROWS($F$7:F857)
  ),
"")</f>
        <v/>
      </c>
    </row>
    <row r="858" spans="1:6">
      <c r="A858" t="str" cm="1">
        <f t="array" ref="A858">IF($F858="","",INDEX(CUT_LIST!$A$6:$A$1000,$F858))</f>
        <v/>
      </c>
      <c r="B858" t="str" cm="1">
        <f t="array" ref="B858">IF($F858="","",INDEX(CUT_LIST!$B$6:$B$1000,$F858))</f>
        <v/>
      </c>
      <c r="C858" t="str" cm="1">
        <f t="array" ref="C858">IF($F858="","",INDEX(CUT_LIST!$C$6:$C$1000,$F858))</f>
        <v/>
      </c>
      <c r="D858" t="str" cm="1">
        <f t="array" ref="D858">IF($F858="","",
  IF(
    TRIM(UPPER(INDEX(CUT_LIST!$F$6:$F$1000,$F858)))="NO",
    N(INDEX(CUT_LIST!$D$6:$D$1000,$F858)),
    N(INDEX(CUT_LIST!$D$6:$D$1000,$F858))-
    MIN(
      N(INDEX(CUT_LIST!$D$6:$D$1000,$F858)),
      N(INDEX(CUT_LIST!$G$6:$G$1000,$F858))
    )
  )
)</f>
        <v/>
      </c>
      <c r="F858" t="str" cm="1">
        <f t="array" ref="F85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ROWS($F$7:F858)
  ),
"")</f>
        <v/>
      </c>
    </row>
    <row r="859" spans="1:6">
      <c r="A859" t="str" cm="1">
        <f t="array" ref="A859">IF($F859="","",INDEX(CUT_LIST!$A$6:$A$1000,$F859))</f>
        <v/>
      </c>
      <c r="B859" t="str" cm="1">
        <f t="array" ref="B859">IF($F859="","",INDEX(CUT_LIST!$B$6:$B$1000,$F859))</f>
        <v/>
      </c>
      <c r="C859" t="str" cm="1">
        <f t="array" ref="C859">IF($F859="","",INDEX(CUT_LIST!$C$6:$C$1000,$F859))</f>
        <v/>
      </c>
      <c r="D859" t="str" cm="1">
        <f t="array" ref="D859">IF($F859="","",
  IF(
    TRIM(UPPER(INDEX(CUT_LIST!$F$6:$F$1000,$F859)))="NO",
    N(INDEX(CUT_LIST!$D$6:$D$1000,$F859)),
    N(INDEX(CUT_LIST!$D$6:$D$1000,$F859))-
    MIN(
      N(INDEX(CUT_LIST!$D$6:$D$1000,$F859)),
      N(INDEX(CUT_LIST!$G$6:$G$1000,$F859))
    )
  )
)</f>
        <v/>
      </c>
      <c r="F859" t="str" cm="1">
        <f t="array" ref="F85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ROWS($F$7:F859)
  ),
"")</f>
        <v/>
      </c>
    </row>
    <row r="860" spans="1:6">
      <c r="A860" t="str" cm="1">
        <f t="array" ref="A860">IF($F860="","",INDEX(CUT_LIST!$A$6:$A$1000,$F860))</f>
        <v/>
      </c>
      <c r="B860" t="str" cm="1">
        <f t="array" ref="B860">IF($F860="","",INDEX(CUT_LIST!$B$6:$B$1000,$F860))</f>
        <v/>
      </c>
      <c r="C860" t="str" cm="1">
        <f t="array" ref="C860">IF($F860="","",INDEX(CUT_LIST!$C$6:$C$1000,$F860))</f>
        <v/>
      </c>
      <c r="D860" t="str" cm="1">
        <f t="array" ref="D860">IF($F860="","",
  IF(
    TRIM(UPPER(INDEX(CUT_LIST!$F$6:$F$1000,$F860)))="NO",
    N(INDEX(CUT_LIST!$D$6:$D$1000,$F860)),
    N(INDEX(CUT_LIST!$D$6:$D$1000,$F860))-
    MIN(
      N(INDEX(CUT_LIST!$D$6:$D$1000,$F860)),
      N(INDEX(CUT_LIST!$G$6:$G$1000,$F860))
    )
  )
)</f>
        <v/>
      </c>
      <c r="F860" t="str" cm="1">
        <f t="array" ref="F86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ROWS($F$7:F860)
  ),
"")</f>
        <v/>
      </c>
    </row>
    <row r="861" spans="1:6">
      <c r="A861" t="str" cm="1">
        <f t="array" ref="A861">IF($F861="","",INDEX(CUT_LIST!$A$6:$A$1000,$F861))</f>
        <v/>
      </c>
      <c r="B861" t="str" cm="1">
        <f t="array" ref="B861">IF($F861="","",INDEX(CUT_LIST!$B$6:$B$1000,$F861))</f>
        <v/>
      </c>
      <c r="C861" t="str" cm="1">
        <f t="array" ref="C861">IF($F861="","",INDEX(CUT_LIST!$C$6:$C$1000,$F861))</f>
        <v/>
      </c>
      <c r="D861" t="str" cm="1">
        <f t="array" ref="D861">IF($F861="","",
  IF(
    TRIM(UPPER(INDEX(CUT_LIST!$F$6:$F$1000,$F861)))="NO",
    N(INDEX(CUT_LIST!$D$6:$D$1000,$F861)),
    N(INDEX(CUT_LIST!$D$6:$D$1000,$F861))-
    MIN(
      N(INDEX(CUT_LIST!$D$6:$D$1000,$F861)),
      N(INDEX(CUT_LIST!$G$6:$G$1000,$F861))
    )
  )
)</f>
        <v/>
      </c>
      <c r="F861" t="str" cm="1">
        <f t="array" ref="F86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ROWS($F$7:F861)
  ),
"")</f>
        <v/>
      </c>
    </row>
    <row r="862" spans="1:6">
      <c r="A862" t="str" cm="1">
        <f t="array" ref="A862">IF($F862="","",INDEX(CUT_LIST!$A$6:$A$1000,$F862))</f>
        <v/>
      </c>
      <c r="B862" t="str" cm="1">
        <f t="array" ref="B862">IF($F862="","",INDEX(CUT_LIST!$B$6:$B$1000,$F862))</f>
        <v/>
      </c>
      <c r="C862" t="str" cm="1">
        <f t="array" ref="C862">IF($F862="","",INDEX(CUT_LIST!$C$6:$C$1000,$F862))</f>
        <v/>
      </c>
      <c r="D862" t="str" cm="1">
        <f t="array" ref="D862">IF($F862="","",
  IF(
    TRIM(UPPER(INDEX(CUT_LIST!$F$6:$F$1000,$F862)))="NO",
    N(INDEX(CUT_LIST!$D$6:$D$1000,$F862)),
    N(INDEX(CUT_LIST!$D$6:$D$1000,$F862))-
    MIN(
      N(INDEX(CUT_LIST!$D$6:$D$1000,$F862)),
      N(INDEX(CUT_LIST!$G$6:$G$1000,$F862))
    )
  )
)</f>
        <v/>
      </c>
      <c r="F862" t="str" cm="1">
        <f t="array" ref="F86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ROWS($F$7:F862)
  ),
"")</f>
        <v/>
      </c>
    </row>
    <row r="863" spans="1:6">
      <c r="A863" t="str" cm="1">
        <f t="array" ref="A863">IF($F863="","",INDEX(CUT_LIST!$A$6:$A$1000,$F863))</f>
        <v/>
      </c>
      <c r="B863" t="str" cm="1">
        <f t="array" ref="B863">IF($F863="","",INDEX(CUT_LIST!$B$6:$B$1000,$F863))</f>
        <v/>
      </c>
      <c r="C863" t="str" cm="1">
        <f t="array" ref="C863">IF($F863="","",INDEX(CUT_LIST!$C$6:$C$1000,$F863))</f>
        <v/>
      </c>
      <c r="D863" t="str" cm="1">
        <f t="array" ref="D863">IF($F863="","",
  IF(
    TRIM(UPPER(INDEX(CUT_LIST!$F$6:$F$1000,$F863)))="NO",
    N(INDEX(CUT_LIST!$D$6:$D$1000,$F863)),
    N(INDEX(CUT_LIST!$D$6:$D$1000,$F863))-
    MIN(
      N(INDEX(CUT_LIST!$D$6:$D$1000,$F863)),
      N(INDEX(CUT_LIST!$G$6:$G$1000,$F863))
    )
  )
)</f>
        <v/>
      </c>
      <c r="F863" t="str" cm="1">
        <f t="array" ref="F86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ROWS($F$7:F863)
  ),
"")</f>
        <v/>
      </c>
    </row>
    <row r="864" spans="1:6">
      <c r="A864" t="str" cm="1">
        <f t="array" ref="A864">IF($F864="","",INDEX(CUT_LIST!$A$6:$A$1000,$F864))</f>
        <v/>
      </c>
      <c r="B864" t="str" cm="1">
        <f t="array" ref="B864">IF($F864="","",INDEX(CUT_LIST!$B$6:$B$1000,$F864))</f>
        <v/>
      </c>
      <c r="C864" t="str" cm="1">
        <f t="array" ref="C864">IF($F864="","",INDEX(CUT_LIST!$C$6:$C$1000,$F864))</f>
        <v/>
      </c>
      <c r="D864" t="str" cm="1">
        <f t="array" ref="D864">IF($F864="","",
  IF(
    TRIM(UPPER(INDEX(CUT_LIST!$F$6:$F$1000,$F864)))="NO",
    N(INDEX(CUT_LIST!$D$6:$D$1000,$F864)),
    N(INDEX(CUT_LIST!$D$6:$D$1000,$F864))-
    MIN(
      N(INDEX(CUT_LIST!$D$6:$D$1000,$F864)),
      N(INDEX(CUT_LIST!$G$6:$G$1000,$F864))
    )
  )
)</f>
        <v/>
      </c>
      <c r="F864" t="str" cm="1">
        <f t="array" ref="F86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ROWS($F$7:F864)
  ),
"")</f>
        <v/>
      </c>
    </row>
    <row r="865" spans="1:6">
      <c r="A865" t="str" cm="1">
        <f t="array" ref="A865">IF($F865="","",INDEX(CUT_LIST!$A$6:$A$1000,$F865))</f>
        <v/>
      </c>
      <c r="B865" t="str" cm="1">
        <f t="array" ref="B865">IF($F865="","",INDEX(CUT_LIST!$B$6:$B$1000,$F865))</f>
        <v/>
      </c>
      <c r="C865" t="str" cm="1">
        <f t="array" ref="C865">IF($F865="","",INDEX(CUT_LIST!$C$6:$C$1000,$F865))</f>
        <v/>
      </c>
      <c r="D865" t="str" cm="1">
        <f t="array" ref="D865">IF($F865="","",
  IF(
    TRIM(UPPER(INDEX(CUT_LIST!$F$6:$F$1000,$F865)))="NO",
    N(INDEX(CUT_LIST!$D$6:$D$1000,$F865)),
    N(INDEX(CUT_LIST!$D$6:$D$1000,$F865))-
    MIN(
      N(INDEX(CUT_LIST!$D$6:$D$1000,$F865)),
      N(INDEX(CUT_LIST!$G$6:$G$1000,$F865))
    )
  )
)</f>
        <v/>
      </c>
      <c r="F865" t="str" cm="1">
        <f t="array" ref="F86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ROWS($F$7:F865)
  ),
"")</f>
        <v/>
      </c>
    </row>
    <row r="866" spans="1:6">
      <c r="A866" t="str" cm="1">
        <f t="array" ref="A866">IF($F866="","",INDEX(CUT_LIST!$A$6:$A$1000,$F866))</f>
        <v/>
      </c>
      <c r="B866" t="str" cm="1">
        <f t="array" ref="B866">IF($F866="","",INDEX(CUT_LIST!$B$6:$B$1000,$F866))</f>
        <v/>
      </c>
      <c r="C866" t="str" cm="1">
        <f t="array" ref="C866">IF($F866="","",INDEX(CUT_LIST!$C$6:$C$1000,$F866))</f>
        <v/>
      </c>
      <c r="D866" t="str" cm="1">
        <f t="array" ref="D866">IF($F866="","",
  IF(
    TRIM(UPPER(INDEX(CUT_LIST!$F$6:$F$1000,$F866)))="NO",
    N(INDEX(CUT_LIST!$D$6:$D$1000,$F866)),
    N(INDEX(CUT_LIST!$D$6:$D$1000,$F866))-
    MIN(
      N(INDEX(CUT_LIST!$D$6:$D$1000,$F866)),
      N(INDEX(CUT_LIST!$G$6:$G$1000,$F866))
    )
  )
)</f>
        <v/>
      </c>
      <c r="F866" t="str" cm="1">
        <f t="array" ref="F86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ROWS($F$7:F866)
  ),
"")</f>
        <v/>
      </c>
    </row>
    <row r="867" spans="1:6">
      <c r="A867" t="str" cm="1">
        <f t="array" ref="A867">IF($F867="","",INDEX(CUT_LIST!$A$6:$A$1000,$F867))</f>
        <v/>
      </c>
      <c r="B867" t="str" cm="1">
        <f t="array" ref="B867">IF($F867="","",INDEX(CUT_LIST!$B$6:$B$1000,$F867))</f>
        <v/>
      </c>
      <c r="C867" t="str" cm="1">
        <f t="array" ref="C867">IF($F867="","",INDEX(CUT_LIST!$C$6:$C$1000,$F867))</f>
        <v/>
      </c>
      <c r="D867" t="str" cm="1">
        <f t="array" ref="D867">IF($F867="","",
  IF(
    TRIM(UPPER(INDEX(CUT_LIST!$F$6:$F$1000,$F867)))="NO",
    N(INDEX(CUT_LIST!$D$6:$D$1000,$F867)),
    N(INDEX(CUT_LIST!$D$6:$D$1000,$F867))-
    MIN(
      N(INDEX(CUT_LIST!$D$6:$D$1000,$F867)),
      N(INDEX(CUT_LIST!$G$6:$G$1000,$F867))
    )
  )
)</f>
        <v/>
      </c>
      <c r="F867" t="str" cm="1">
        <f t="array" ref="F86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ROWS($F$7:F867)
  ),
"")</f>
        <v/>
      </c>
    </row>
    <row r="868" spans="1:6">
      <c r="A868" t="str" cm="1">
        <f t="array" ref="A868">IF($F868="","",INDEX(CUT_LIST!$A$6:$A$1000,$F868))</f>
        <v/>
      </c>
      <c r="B868" t="str" cm="1">
        <f t="array" ref="B868">IF($F868="","",INDEX(CUT_LIST!$B$6:$B$1000,$F868))</f>
        <v/>
      </c>
      <c r="C868" t="str" cm="1">
        <f t="array" ref="C868">IF($F868="","",INDEX(CUT_LIST!$C$6:$C$1000,$F868))</f>
        <v/>
      </c>
      <c r="D868" t="str" cm="1">
        <f t="array" ref="D868">IF($F868="","",
  IF(
    TRIM(UPPER(INDEX(CUT_LIST!$F$6:$F$1000,$F868)))="NO",
    N(INDEX(CUT_LIST!$D$6:$D$1000,$F868)),
    N(INDEX(CUT_LIST!$D$6:$D$1000,$F868))-
    MIN(
      N(INDEX(CUT_LIST!$D$6:$D$1000,$F868)),
      N(INDEX(CUT_LIST!$G$6:$G$1000,$F868))
    )
  )
)</f>
        <v/>
      </c>
      <c r="F868" t="str" cm="1">
        <f t="array" ref="F86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ROWS($F$7:F868)
  ),
"")</f>
        <v/>
      </c>
    </row>
    <row r="869" spans="1:6">
      <c r="A869" t="str" cm="1">
        <f t="array" ref="A869">IF($F869="","",INDEX(CUT_LIST!$A$6:$A$1000,$F869))</f>
        <v/>
      </c>
      <c r="B869" t="str" cm="1">
        <f t="array" ref="B869">IF($F869="","",INDEX(CUT_LIST!$B$6:$B$1000,$F869))</f>
        <v/>
      </c>
      <c r="C869" t="str" cm="1">
        <f t="array" ref="C869">IF($F869="","",INDEX(CUT_LIST!$C$6:$C$1000,$F869))</f>
        <v/>
      </c>
      <c r="D869" t="str" cm="1">
        <f t="array" ref="D869">IF($F869="","",
  IF(
    TRIM(UPPER(INDEX(CUT_LIST!$F$6:$F$1000,$F869)))="NO",
    N(INDEX(CUT_LIST!$D$6:$D$1000,$F869)),
    N(INDEX(CUT_LIST!$D$6:$D$1000,$F869))-
    MIN(
      N(INDEX(CUT_LIST!$D$6:$D$1000,$F869)),
      N(INDEX(CUT_LIST!$G$6:$G$1000,$F869))
    )
  )
)</f>
        <v/>
      </c>
      <c r="F869" t="str" cm="1">
        <f t="array" ref="F86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ROWS($F$7:F869)
  ),
"")</f>
        <v/>
      </c>
    </row>
    <row r="870" spans="1:6">
      <c r="A870" t="str" cm="1">
        <f t="array" ref="A870">IF($F870="","",INDEX(CUT_LIST!$A$6:$A$1000,$F870))</f>
        <v/>
      </c>
      <c r="B870" t="str" cm="1">
        <f t="array" ref="B870">IF($F870="","",INDEX(CUT_LIST!$B$6:$B$1000,$F870))</f>
        <v/>
      </c>
      <c r="C870" t="str" cm="1">
        <f t="array" ref="C870">IF($F870="","",INDEX(CUT_LIST!$C$6:$C$1000,$F870))</f>
        <v/>
      </c>
      <c r="D870" t="str" cm="1">
        <f t="array" ref="D870">IF($F870="","",
  IF(
    TRIM(UPPER(INDEX(CUT_LIST!$F$6:$F$1000,$F870)))="NO",
    N(INDEX(CUT_LIST!$D$6:$D$1000,$F870)),
    N(INDEX(CUT_LIST!$D$6:$D$1000,$F870))-
    MIN(
      N(INDEX(CUT_LIST!$D$6:$D$1000,$F870)),
      N(INDEX(CUT_LIST!$G$6:$G$1000,$F870))
    )
  )
)</f>
        <v/>
      </c>
      <c r="F870" t="str" cm="1">
        <f t="array" ref="F87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ROWS($F$7:F870)
  ),
"")</f>
        <v/>
      </c>
    </row>
    <row r="871" spans="1:6">
      <c r="A871" t="str" cm="1">
        <f t="array" ref="A871">IF($F871="","",INDEX(CUT_LIST!$A$6:$A$1000,$F871))</f>
        <v/>
      </c>
      <c r="B871" t="str" cm="1">
        <f t="array" ref="B871">IF($F871="","",INDEX(CUT_LIST!$B$6:$B$1000,$F871))</f>
        <v/>
      </c>
      <c r="C871" t="str" cm="1">
        <f t="array" ref="C871">IF($F871="","",INDEX(CUT_LIST!$C$6:$C$1000,$F871))</f>
        <v/>
      </c>
      <c r="D871" t="str" cm="1">
        <f t="array" ref="D871">IF($F871="","",
  IF(
    TRIM(UPPER(INDEX(CUT_LIST!$F$6:$F$1000,$F871)))="NO",
    N(INDEX(CUT_LIST!$D$6:$D$1000,$F871)),
    N(INDEX(CUT_LIST!$D$6:$D$1000,$F871))-
    MIN(
      N(INDEX(CUT_LIST!$D$6:$D$1000,$F871)),
      N(INDEX(CUT_LIST!$G$6:$G$1000,$F871))
    )
  )
)</f>
        <v/>
      </c>
      <c r="F871" t="str" cm="1">
        <f t="array" ref="F87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ROWS($F$7:F871)
  ),
"")</f>
        <v/>
      </c>
    </row>
    <row r="872" spans="1:6">
      <c r="A872" t="str" cm="1">
        <f t="array" ref="A872">IF($F872="","",INDEX(CUT_LIST!$A$6:$A$1000,$F872))</f>
        <v/>
      </c>
      <c r="B872" t="str" cm="1">
        <f t="array" ref="B872">IF($F872="","",INDEX(CUT_LIST!$B$6:$B$1000,$F872))</f>
        <v/>
      </c>
      <c r="C872" t="str" cm="1">
        <f t="array" ref="C872">IF($F872="","",INDEX(CUT_LIST!$C$6:$C$1000,$F872))</f>
        <v/>
      </c>
      <c r="D872" t="str" cm="1">
        <f t="array" ref="D872">IF($F872="","",
  IF(
    TRIM(UPPER(INDEX(CUT_LIST!$F$6:$F$1000,$F872)))="NO",
    N(INDEX(CUT_LIST!$D$6:$D$1000,$F872)),
    N(INDEX(CUT_LIST!$D$6:$D$1000,$F872))-
    MIN(
      N(INDEX(CUT_LIST!$D$6:$D$1000,$F872)),
      N(INDEX(CUT_LIST!$G$6:$G$1000,$F872))
    )
  )
)</f>
        <v/>
      </c>
      <c r="F872" t="str" cm="1">
        <f t="array" ref="F87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ROWS($F$7:F872)
  ),
"")</f>
        <v/>
      </c>
    </row>
    <row r="873" spans="1:6">
      <c r="A873" t="str" cm="1">
        <f t="array" ref="A873">IF($F873="","",INDEX(CUT_LIST!$A$6:$A$1000,$F873))</f>
        <v/>
      </c>
      <c r="B873" t="str" cm="1">
        <f t="array" ref="B873">IF($F873="","",INDEX(CUT_LIST!$B$6:$B$1000,$F873))</f>
        <v/>
      </c>
      <c r="C873" t="str" cm="1">
        <f t="array" ref="C873">IF($F873="","",INDEX(CUT_LIST!$C$6:$C$1000,$F873))</f>
        <v/>
      </c>
      <c r="D873" t="str" cm="1">
        <f t="array" ref="D873">IF($F873="","",
  IF(
    TRIM(UPPER(INDEX(CUT_LIST!$F$6:$F$1000,$F873)))="NO",
    N(INDEX(CUT_LIST!$D$6:$D$1000,$F873)),
    N(INDEX(CUT_LIST!$D$6:$D$1000,$F873))-
    MIN(
      N(INDEX(CUT_LIST!$D$6:$D$1000,$F873)),
      N(INDEX(CUT_LIST!$G$6:$G$1000,$F873))
    )
  )
)</f>
        <v/>
      </c>
      <c r="F873" t="str" cm="1">
        <f t="array" ref="F87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ROWS($F$7:F873)
  ),
"")</f>
        <v/>
      </c>
    </row>
    <row r="874" spans="1:6">
      <c r="A874" t="str" cm="1">
        <f t="array" ref="A874">IF($F874="","",INDEX(CUT_LIST!$A$6:$A$1000,$F874))</f>
        <v/>
      </c>
      <c r="B874" t="str" cm="1">
        <f t="array" ref="B874">IF($F874="","",INDEX(CUT_LIST!$B$6:$B$1000,$F874))</f>
        <v/>
      </c>
      <c r="C874" t="str" cm="1">
        <f t="array" ref="C874">IF($F874="","",INDEX(CUT_LIST!$C$6:$C$1000,$F874))</f>
        <v/>
      </c>
      <c r="D874" t="str" cm="1">
        <f t="array" ref="D874">IF($F874="","",
  IF(
    TRIM(UPPER(INDEX(CUT_LIST!$F$6:$F$1000,$F874)))="NO",
    N(INDEX(CUT_LIST!$D$6:$D$1000,$F874)),
    N(INDEX(CUT_LIST!$D$6:$D$1000,$F874))-
    MIN(
      N(INDEX(CUT_LIST!$D$6:$D$1000,$F874)),
      N(INDEX(CUT_LIST!$G$6:$G$1000,$F874))
    )
  )
)</f>
        <v/>
      </c>
      <c r="F874" t="str" cm="1">
        <f t="array" ref="F87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ROWS($F$7:F874)
  ),
"")</f>
        <v/>
      </c>
    </row>
    <row r="875" spans="1:6">
      <c r="A875" t="str" cm="1">
        <f t="array" ref="A875">IF($F875="","",INDEX(CUT_LIST!$A$6:$A$1000,$F875))</f>
        <v/>
      </c>
      <c r="B875" t="str" cm="1">
        <f t="array" ref="B875">IF($F875="","",INDEX(CUT_LIST!$B$6:$B$1000,$F875))</f>
        <v/>
      </c>
      <c r="C875" t="str" cm="1">
        <f t="array" ref="C875">IF($F875="","",INDEX(CUT_LIST!$C$6:$C$1000,$F875))</f>
        <v/>
      </c>
      <c r="D875" t="str" cm="1">
        <f t="array" ref="D875">IF($F875="","",
  IF(
    TRIM(UPPER(INDEX(CUT_LIST!$F$6:$F$1000,$F875)))="NO",
    N(INDEX(CUT_LIST!$D$6:$D$1000,$F875)),
    N(INDEX(CUT_LIST!$D$6:$D$1000,$F875))-
    MIN(
      N(INDEX(CUT_LIST!$D$6:$D$1000,$F875)),
      N(INDEX(CUT_LIST!$G$6:$G$1000,$F875))
    )
  )
)</f>
        <v/>
      </c>
      <c r="F875" t="str" cm="1">
        <f t="array" ref="F87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ROWS($F$7:F875)
  ),
"")</f>
        <v/>
      </c>
    </row>
    <row r="876" spans="1:6">
      <c r="A876" t="str" cm="1">
        <f t="array" ref="A876">IF($F876="","",INDEX(CUT_LIST!$A$6:$A$1000,$F876))</f>
        <v/>
      </c>
      <c r="B876" t="str" cm="1">
        <f t="array" ref="B876">IF($F876="","",INDEX(CUT_LIST!$B$6:$B$1000,$F876))</f>
        <v/>
      </c>
      <c r="C876" t="str" cm="1">
        <f t="array" ref="C876">IF($F876="","",INDEX(CUT_LIST!$C$6:$C$1000,$F876))</f>
        <v/>
      </c>
      <c r="D876" t="str" cm="1">
        <f t="array" ref="D876">IF($F876="","",
  IF(
    TRIM(UPPER(INDEX(CUT_LIST!$F$6:$F$1000,$F876)))="NO",
    N(INDEX(CUT_LIST!$D$6:$D$1000,$F876)),
    N(INDEX(CUT_LIST!$D$6:$D$1000,$F876))-
    MIN(
      N(INDEX(CUT_LIST!$D$6:$D$1000,$F876)),
      N(INDEX(CUT_LIST!$G$6:$G$1000,$F876))
    )
  )
)</f>
        <v/>
      </c>
      <c r="F876" t="str" cm="1">
        <f t="array" ref="F87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ROWS($F$7:F876)
  ),
"")</f>
        <v/>
      </c>
    </row>
    <row r="877" spans="1:6">
      <c r="A877" t="str" cm="1">
        <f t="array" ref="A877">IF($F877="","",INDEX(CUT_LIST!$A$6:$A$1000,$F877))</f>
        <v/>
      </c>
      <c r="B877" t="str" cm="1">
        <f t="array" ref="B877">IF($F877="","",INDEX(CUT_LIST!$B$6:$B$1000,$F877))</f>
        <v/>
      </c>
      <c r="C877" t="str" cm="1">
        <f t="array" ref="C877">IF($F877="","",INDEX(CUT_LIST!$C$6:$C$1000,$F877))</f>
        <v/>
      </c>
      <c r="D877" t="str" cm="1">
        <f t="array" ref="D877">IF($F877="","",
  IF(
    TRIM(UPPER(INDEX(CUT_LIST!$F$6:$F$1000,$F877)))="NO",
    N(INDEX(CUT_LIST!$D$6:$D$1000,$F877)),
    N(INDEX(CUT_LIST!$D$6:$D$1000,$F877))-
    MIN(
      N(INDEX(CUT_LIST!$D$6:$D$1000,$F877)),
      N(INDEX(CUT_LIST!$G$6:$G$1000,$F877))
    )
  )
)</f>
        <v/>
      </c>
      <c r="F877" t="str" cm="1">
        <f t="array" ref="F87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ROWS($F$7:F877)
  ),
"")</f>
        <v/>
      </c>
    </row>
    <row r="878" spans="1:6">
      <c r="A878" t="str" cm="1">
        <f t="array" ref="A878">IF($F878="","",INDEX(CUT_LIST!$A$6:$A$1000,$F878))</f>
        <v/>
      </c>
      <c r="B878" t="str" cm="1">
        <f t="array" ref="B878">IF($F878="","",INDEX(CUT_LIST!$B$6:$B$1000,$F878))</f>
        <v/>
      </c>
      <c r="C878" t="str" cm="1">
        <f t="array" ref="C878">IF($F878="","",INDEX(CUT_LIST!$C$6:$C$1000,$F878))</f>
        <v/>
      </c>
      <c r="D878" t="str" cm="1">
        <f t="array" ref="D878">IF($F878="","",
  IF(
    TRIM(UPPER(INDEX(CUT_LIST!$F$6:$F$1000,$F878)))="NO",
    N(INDEX(CUT_LIST!$D$6:$D$1000,$F878)),
    N(INDEX(CUT_LIST!$D$6:$D$1000,$F878))-
    MIN(
      N(INDEX(CUT_LIST!$D$6:$D$1000,$F878)),
      N(INDEX(CUT_LIST!$G$6:$G$1000,$F878))
    )
  )
)</f>
        <v/>
      </c>
      <c r="F878" t="str" cm="1">
        <f t="array" ref="F87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ROWS($F$7:F878)
  ),
"")</f>
        <v/>
      </c>
    </row>
    <row r="879" spans="1:6">
      <c r="A879" t="str" cm="1">
        <f t="array" ref="A879">IF($F879="","",INDEX(CUT_LIST!$A$6:$A$1000,$F879))</f>
        <v/>
      </c>
      <c r="B879" t="str" cm="1">
        <f t="array" ref="B879">IF($F879="","",INDEX(CUT_LIST!$B$6:$B$1000,$F879))</f>
        <v/>
      </c>
      <c r="C879" t="str" cm="1">
        <f t="array" ref="C879">IF($F879="","",INDEX(CUT_LIST!$C$6:$C$1000,$F879))</f>
        <v/>
      </c>
      <c r="D879" t="str" cm="1">
        <f t="array" ref="D879">IF($F879="","",
  IF(
    TRIM(UPPER(INDEX(CUT_LIST!$F$6:$F$1000,$F879)))="NO",
    N(INDEX(CUT_LIST!$D$6:$D$1000,$F879)),
    N(INDEX(CUT_LIST!$D$6:$D$1000,$F879))-
    MIN(
      N(INDEX(CUT_LIST!$D$6:$D$1000,$F879)),
      N(INDEX(CUT_LIST!$G$6:$G$1000,$F879))
    )
  )
)</f>
        <v/>
      </c>
      <c r="F879" t="str" cm="1">
        <f t="array" ref="F87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ROWS($F$7:F879)
  ),
"")</f>
        <v/>
      </c>
    </row>
    <row r="880" spans="1:6">
      <c r="A880" t="str" cm="1">
        <f t="array" ref="A880">IF($F880="","",INDEX(CUT_LIST!$A$6:$A$1000,$F880))</f>
        <v/>
      </c>
      <c r="B880" t="str" cm="1">
        <f t="array" ref="B880">IF($F880="","",INDEX(CUT_LIST!$B$6:$B$1000,$F880))</f>
        <v/>
      </c>
      <c r="C880" t="str" cm="1">
        <f t="array" ref="C880">IF($F880="","",INDEX(CUT_LIST!$C$6:$C$1000,$F880))</f>
        <v/>
      </c>
      <c r="D880" t="str" cm="1">
        <f t="array" ref="D880">IF($F880="","",
  IF(
    TRIM(UPPER(INDEX(CUT_LIST!$F$6:$F$1000,$F880)))="NO",
    N(INDEX(CUT_LIST!$D$6:$D$1000,$F880)),
    N(INDEX(CUT_LIST!$D$6:$D$1000,$F880))-
    MIN(
      N(INDEX(CUT_LIST!$D$6:$D$1000,$F880)),
      N(INDEX(CUT_LIST!$G$6:$G$1000,$F880))
    )
  )
)</f>
        <v/>
      </c>
      <c r="F880" t="str" cm="1">
        <f t="array" ref="F88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ROWS($F$7:F880)
  ),
"")</f>
        <v/>
      </c>
    </row>
    <row r="881" spans="1:6">
      <c r="A881" t="str" cm="1">
        <f t="array" ref="A881">IF($F881="","",INDEX(CUT_LIST!$A$6:$A$1000,$F881))</f>
        <v/>
      </c>
      <c r="B881" t="str" cm="1">
        <f t="array" ref="B881">IF($F881="","",INDEX(CUT_LIST!$B$6:$B$1000,$F881))</f>
        <v/>
      </c>
      <c r="C881" t="str" cm="1">
        <f t="array" ref="C881">IF($F881="","",INDEX(CUT_LIST!$C$6:$C$1000,$F881))</f>
        <v/>
      </c>
      <c r="D881" t="str" cm="1">
        <f t="array" ref="D881">IF($F881="","",
  IF(
    TRIM(UPPER(INDEX(CUT_LIST!$F$6:$F$1000,$F881)))="NO",
    N(INDEX(CUT_LIST!$D$6:$D$1000,$F881)),
    N(INDEX(CUT_LIST!$D$6:$D$1000,$F881))-
    MIN(
      N(INDEX(CUT_LIST!$D$6:$D$1000,$F881)),
      N(INDEX(CUT_LIST!$G$6:$G$1000,$F881))
    )
  )
)</f>
        <v/>
      </c>
      <c r="F881" t="str" cm="1">
        <f t="array" ref="F88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ROWS($F$7:F881)
  ),
"")</f>
        <v/>
      </c>
    </row>
    <row r="882" spans="1:6">
      <c r="A882" t="str" cm="1">
        <f t="array" ref="A882">IF($F882="","",INDEX(CUT_LIST!$A$6:$A$1000,$F882))</f>
        <v/>
      </c>
      <c r="B882" t="str" cm="1">
        <f t="array" ref="B882">IF($F882="","",INDEX(CUT_LIST!$B$6:$B$1000,$F882))</f>
        <v/>
      </c>
      <c r="C882" t="str" cm="1">
        <f t="array" ref="C882">IF($F882="","",INDEX(CUT_LIST!$C$6:$C$1000,$F882))</f>
        <v/>
      </c>
      <c r="D882" t="str" cm="1">
        <f t="array" ref="D882">IF($F882="","",
  IF(
    TRIM(UPPER(INDEX(CUT_LIST!$F$6:$F$1000,$F882)))="NO",
    N(INDEX(CUT_LIST!$D$6:$D$1000,$F882)),
    N(INDEX(CUT_LIST!$D$6:$D$1000,$F882))-
    MIN(
      N(INDEX(CUT_LIST!$D$6:$D$1000,$F882)),
      N(INDEX(CUT_LIST!$G$6:$G$1000,$F882))
    )
  )
)</f>
        <v/>
      </c>
      <c r="F882" t="str" cm="1">
        <f t="array" ref="F88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ROWS($F$7:F882)
  ),
"")</f>
        <v/>
      </c>
    </row>
    <row r="883" spans="1:6">
      <c r="A883" t="str" cm="1">
        <f t="array" ref="A883">IF($F883="","",INDEX(CUT_LIST!$A$6:$A$1000,$F883))</f>
        <v/>
      </c>
      <c r="B883" t="str" cm="1">
        <f t="array" ref="B883">IF($F883="","",INDEX(CUT_LIST!$B$6:$B$1000,$F883))</f>
        <v/>
      </c>
      <c r="C883" t="str" cm="1">
        <f t="array" ref="C883">IF($F883="","",INDEX(CUT_LIST!$C$6:$C$1000,$F883))</f>
        <v/>
      </c>
      <c r="D883" t="str" cm="1">
        <f t="array" ref="D883">IF($F883="","",
  IF(
    TRIM(UPPER(INDEX(CUT_LIST!$F$6:$F$1000,$F883)))="NO",
    N(INDEX(CUT_LIST!$D$6:$D$1000,$F883)),
    N(INDEX(CUT_LIST!$D$6:$D$1000,$F883))-
    MIN(
      N(INDEX(CUT_LIST!$D$6:$D$1000,$F883)),
      N(INDEX(CUT_LIST!$G$6:$G$1000,$F883))
    )
  )
)</f>
        <v/>
      </c>
      <c r="F883" t="str" cm="1">
        <f t="array" ref="F88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ROWS($F$7:F883)
  ),
"")</f>
        <v/>
      </c>
    </row>
    <row r="884" spans="1:6">
      <c r="A884" t="str" cm="1">
        <f t="array" ref="A884">IF($F884="","",INDEX(CUT_LIST!$A$6:$A$1000,$F884))</f>
        <v/>
      </c>
      <c r="B884" t="str" cm="1">
        <f t="array" ref="B884">IF($F884="","",INDEX(CUT_LIST!$B$6:$B$1000,$F884))</f>
        <v/>
      </c>
      <c r="C884" t="str" cm="1">
        <f t="array" ref="C884">IF($F884="","",INDEX(CUT_LIST!$C$6:$C$1000,$F884))</f>
        <v/>
      </c>
      <c r="D884" t="str" cm="1">
        <f t="array" ref="D884">IF($F884="","",
  IF(
    TRIM(UPPER(INDEX(CUT_LIST!$F$6:$F$1000,$F884)))="NO",
    N(INDEX(CUT_LIST!$D$6:$D$1000,$F884)),
    N(INDEX(CUT_LIST!$D$6:$D$1000,$F884))-
    MIN(
      N(INDEX(CUT_LIST!$D$6:$D$1000,$F884)),
      N(INDEX(CUT_LIST!$G$6:$G$1000,$F884))
    )
  )
)</f>
        <v/>
      </c>
      <c r="F884" t="str" cm="1">
        <f t="array" ref="F88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ROWS($F$7:F884)
  ),
"")</f>
        <v/>
      </c>
    </row>
    <row r="885" spans="1:6">
      <c r="A885" t="str" cm="1">
        <f t="array" ref="A885">IF($F885="","",INDEX(CUT_LIST!$A$6:$A$1000,$F885))</f>
        <v/>
      </c>
      <c r="B885" t="str" cm="1">
        <f t="array" ref="B885">IF($F885="","",INDEX(CUT_LIST!$B$6:$B$1000,$F885))</f>
        <v/>
      </c>
      <c r="C885" t="str" cm="1">
        <f t="array" ref="C885">IF($F885="","",INDEX(CUT_LIST!$C$6:$C$1000,$F885))</f>
        <v/>
      </c>
      <c r="D885" t="str" cm="1">
        <f t="array" ref="D885">IF($F885="","",
  IF(
    TRIM(UPPER(INDEX(CUT_LIST!$F$6:$F$1000,$F885)))="NO",
    N(INDEX(CUT_LIST!$D$6:$D$1000,$F885)),
    N(INDEX(CUT_LIST!$D$6:$D$1000,$F885))-
    MIN(
      N(INDEX(CUT_LIST!$D$6:$D$1000,$F885)),
      N(INDEX(CUT_LIST!$G$6:$G$1000,$F885))
    )
  )
)</f>
        <v/>
      </c>
      <c r="F885" t="str" cm="1">
        <f t="array" ref="F88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ROWS($F$7:F885)
  ),
"")</f>
        <v/>
      </c>
    </row>
    <row r="886" spans="1:6">
      <c r="A886" t="str" cm="1">
        <f t="array" ref="A886">IF($F886="","",INDEX(CUT_LIST!$A$6:$A$1000,$F886))</f>
        <v/>
      </c>
      <c r="B886" t="str" cm="1">
        <f t="array" ref="B886">IF($F886="","",INDEX(CUT_LIST!$B$6:$B$1000,$F886))</f>
        <v/>
      </c>
      <c r="C886" t="str" cm="1">
        <f t="array" ref="C886">IF($F886="","",INDEX(CUT_LIST!$C$6:$C$1000,$F886))</f>
        <v/>
      </c>
      <c r="D886" t="str" cm="1">
        <f t="array" ref="D886">IF($F886="","",
  IF(
    TRIM(UPPER(INDEX(CUT_LIST!$F$6:$F$1000,$F886)))="NO",
    N(INDEX(CUT_LIST!$D$6:$D$1000,$F886)),
    N(INDEX(CUT_LIST!$D$6:$D$1000,$F886))-
    MIN(
      N(INDEX(CUT_LIST!$D$6:$D$1000,$F886)),
      N(INDEX(CUT_LIST!$G$6:$G$1000,$F886))
    )
  )
)</f>
        <v/>
      </c>
      <c r="F886" t="str" cm="1">
        <f t="array" ref="F88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ROWS($F$7:F886)
  ),
"")</f>
        <v/>
      </c>
    </row>
    <row r="887" spans="1:6">
      <c r="A887" t="str" cm="1">
        <f t="array" ref="A887">IF($F887="","",INDEX(CUT_LIST!$A$6:$A$1000,$F887))</f>
        <v/>
      </c>
      <c r="B887" t="str" cm="1">
        <f t="array" ref="B887">IF($F887="","",INDEX(CUT_LIST!$B$6:$B$1000,$F887))</f>
        <v/>
      </c>
      <c r="C887" t="str" cm="1">
        <f t="array" ref="C887">IF($F887="","",INDEX(CUT_LIST!$C$6:$C$1000,$F887))</f>
        <v/>
      </c>
      <c r="D887" t="str" cm="1">
        <f t="array" ref="D887">IF($F887="","",
  IF(
    TRIM(UPPER(INDEX(CUT_LIST!$F$6:$F$1000,$F887)))="NO",
    N(INDEX(CUT_LIST!$D$6:$D$1000,$F887)),
    N(INDEX(CUT_LIST!$D$6:$D$1000,$F887))-
    MIN(
      N(INDEX(CUT_LIST!$D$6:$D$1000,$F887)),
      N(INDEX(CUT_LIST!$G$6:$G$1000,$F887))
    )
  )
)</f>
        <v/>
      </c>
      <c r="F887" t="str" cm="1">
        <f t="array" ref="F88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ROWS($F$7:F887)
  ),
"")</f>
        <v/>
      </c>
    </row>
    <row r="888" spans="1:6">
      <c r="A888" t="str" cm="1">
        <f t="array" ref="A888">IF($F888="","",INDEX(CUT_LIST!$A$6:$A$1000,$F888))</f>
        <v/>
      </c>
      <c r="B888" t="str" cm="1">
        <f t="array" ref="B888">IF($F888="","",INDEX(CUT_LIST!$B$6:$B$1000,$F888))</f>
        <v/>
      </c>
      <c r="C888" t="str" cm="1">
        <f t="array" ref="C888">IF($F888="","",INDEX(CUT_LIST!$C$6:$C$1000,$F888))</f>
        <v/>
      </c>
      <c r="D888" t="str" cm="1">
        <f t="array" ref="D888">IF($F888="","",
  IF(
    TRIM(UPPER(INDEX(CUT_LIST!$F$6:$F$1000,$F888)))="NO",
    N(INDEX(CUT_LIST!$D$6:$D$1000,$F888)),
    N(INDEX(CUT_LIST!$D$6:$D$1000,$F888))-
    MIN(
      N(INDEX(CUT_LIST!$D$6:$D$1000,$F888)),
      N(INDEX(CUT_LIST!$G$6:$G$1000,$F888))
    )
  )
)</f>
        <v/>
      </c>
      <c r="F888" t="str" cm="1">
        <f t="array" ref="F88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ROWS($F$7:F888)
  ),
"")</f>
        <v/>
      </c>
    </row>
    <row r="889" spans="1:6">
      <c r="A889" t="str" cm="1">
        <f t="array" ref="A889">IF($F889="","",INDEX(CUT_LIST!$A$6:$A$1000,$F889))</f>
        <v/>
      </c>
      <c r="B889" t="str" cm="1">
        <f t="array" ref="B889">IF($F889="","",INDEX(CUT_LIST!$B$6:$B$1000,$F889))</f>
        <v/>
      </c>
      <c r="C889" t="str" cm="1">
        <f t="array" ref="C889">IF($F889="","",INDEX(CUT_LIST!$C$6:$C$1000,$F889))</f>
        <v/>
      </c>
      <c r="D889" t="str" cm="1">
        <f t="array" ref="D889">IF($F889="","",
  IF(
    TRIM(UPPER(INDEX(CUT_LIST!$F$6:$F$1000,$F889)))="NO",
    N(INDEX(CUT_LIST!$D$6:$D$1000,$F889)),
    N(INDEX(CUT_LIST!$D$6:$D$1000,$F889))-
    MIN(
      N(INDEX(CUT_LIST!$D$6:$D$1000,$F889)),
      N(INDEX(CUT_LIST!$G$6:$G$1000,$F889))
    )
  )
)</f>
        <v/>
      </c>
      <c r="F889" t="str" cm="1">
        <f t="array" ref="F88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ROWS($F$7:F889)
  ),
"")</f>
        <v/>
      </c>
    </row>
    <row r="890" spans="1:6">
      <c r="A890" t="str" cm="1">
        <f t="array" ref="A890">IF($F890="","",INDEX(CUT_LIST!$A$6:$A$1000,$F890))</f>
        <v/>
      </c>
      <c r="B890" t="str" cm="1">
        <f t="array" ref="B890">IF($F890="","",INDEX(CUT_LIST!$B$6:$B$1000,$F890))</f>
        <v/>
      </c>
      <c r="C890" t="str" cm="1">
        <f t="array" ref="C890">IF($F890="","",INDEX(CUT_LIST!$C$6:$C$1000,$F890))</f>
        <v/>
      </c>
      <c r="D890" t="str" cm="1">
        <f t="array" ref="D890">IF($F890="","",
  IF(
    TRIM(UPPER(INDEX(CUT_LIST!$F$6:$F$1000,$F890)))="NO",
    N(INDEX(CUT_LIST!$D$6:$D$1000,$F890)),
    N(INDEX(CUT_LIST!$D$6:$D$1000,$F890))-
    MIN(
      N(INDEX(CUT_LIST!$D$6:$D$1000,$F890)),
      N(INDEX(CUT_LIST!$G$6:$G$1000,$F890))
    )
  )
)</f>
        <v/>
      </c>
      <c r="F890" t="str" cm="1">
        <f t="array" ref="F89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ROWS($F$7:F890)
  ),
"")</f>
        <v/>
      </c>
    </row>
    <row r="891" spans="1:6">
      <c r="A891" t="str" cm="1">
        <f t="array" ref="A891">IF($F891="","",INDEX(CUT_LIST!$A$6:$A$1000,$F891))</f>
        <v/>
      </c>
      <c r="B891" t="str" cm="1">
        <f t="array" ref="B891">IF($F891="","",INDEX(CUT_LIST!$B$6:$B$1000,$F891))</f>
        <v/>
      </c>
      <c r="C891" t="str" cm="1">
        <f t="array" ref="C891">IF($F891="","",INDEX(CUT_LIST!$C$6:$C$1000,$F891))</f>
        <v/>
      </c>
      <c r="D891" t="str" cm="1">
        <f t="array" ref="D891">IF($F891="","",
  IF(
    TRIM(UPPER(INDEX(CUT_LIST!$F$6:$F$1000,$F891)))="NO",
    N(INDEX(CUT_LIST!$D$6:$D$1000,$F891)),
    N(INDEX(CUT_LIST!$D$6:$D$1000,$F891))-
    MIN(
      N(INDEX(CUT_LIST!$D$6:$D$1000,$F891)),
      N(INDEX(CUT_LIST!$G$6:$G$1000,$F891))
    )
  )
)</f>
        <v/>
      </c>
      <c r="F891" t="str" cm="1">
        <f t="array" ref="F89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ROWS($F$7:F891)
  ),
"")</f>
        <v/>
      </c>
    </row>
    <row r="892" spans="1:6">
      <c r="A892" t="str" cm="1">
        <f t="array" ref="A892">IF($F892="","",INDEX(CUT_LIST!$A$6:$A$1000,$F892))</f>
        <v/>
      </c>
      <c r="B892" t="str" cm="1">
        <f t="array" ref="B892">IF($F892="","",INDEX(CUT_LIST!$B$6:$B$1000,$F892))</f>
        <v/>
      </c>
      <c r="C892" t="str" cm="1">
        <f t="array" ref="C892">IF($F892="","",INDEX(CUT_LIST!$C$6:$C$1000,$F892))</f>
        <v/>
      </c>
      <c r="D892" t="str" cm="1">
        <f t="array" ref="D892">IF($F892="","",
  IF(
    TRIM(UPPER(INDEX(CUT_LIST!$F$6:$F$1000,$F892)))="NO",
    N(INDEX(CUT_LIST!$D$6:$D$1000,$F892)),
    N(INDEX(CUT_LIST!$D$6:$D$1000,$F892))-
    MIN(
      N(INDEX(CUT_LIST!$D$6:$D$1000,$F892)),
      N(INDEX(CUT_LIST!$G$6:$G$1000,$F892))
    )
  )
)</f>
        <v/>
      </c>
      <c r="F892" t="str" cm="1">
        <f t="array" ref="F89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ROWS($F$7:F892)
  ),
"")</f>
        <v/>
      </c>
    </row>
    <row r="893" spans="1:6">
      <c r="A893" t="str" cm="1">
        <f t="array" ref="A893">IF($F893="","",INDEX(CUT_LIST!$A$6:$A$1000,$F893))</f>
        <v/>
      </c>
      <c r="B893" t="str" cm="1">
        <f t="array" ref="B893">IF($F893="","",INDEX(CUT_LIST!$B$6:$B$1000,$F893))</f>
        <v/>
      </c>
      <c r="C893" t="str" cm="1">
        <f t="array" ref="C893">IF($F893="","",INDEX(CUT_LIST!$C$6:$C$1000,$F893))</f>
        <v/>
      </c>
      <c r="D893" t="str" cm="1">
        <f t="array" ref="D893">IF($F893="","",
  IF(
    TRIM(UPPER(INDEX(CUT_LIST!$F$6:$F$1000,$F893)))="NO",
    N(INDEX(CUT_LIST!$D$6:$D$1000,$F893)),
    N(INDEX(CUT_LIST!$D$6:$D$1000,$F893))-
    MIN(
      N(INDEX(CUT_LIST!$D$6:$D$1000,$F893)),
      N(INDEX(CUT_LIST!$G$6:$G$1000,$F893))
    )
  )
)</f>
        <v/>
      </c>
      <c r="F893" t="str" cm="1">
        <f t="array" ref="F89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ROWS($F$7:F893)
  ),
"")</f>
        <v/>
      </c>
    </row>
    <row r="894" spans="1:6">
      <c r="A894" t="str" cm="1">
        <f t="array" ref="A894">IF($F894="","",INDEX(CUT_LIST!$A$6:$A$1000,$F894))</f>
        <v/>
      </c>
      <c r="B894" t="str" cm="1">
        <f t="array" ref="B894">IF($F894="","",INDEX(CUT_LIST!$B$6:$B$1000,$F894))</f>
        <v/>
      </c>
      <c r="C894" t="str" cm="1">
        <f t="array" ref="C894">IF($F894="","",INDEX(CUT_LIST!$C$6:$C$1000,$F894))</f>
        <v/>
      </c>
      <c r="D894" t="str" cm="1">
        <f t="array" ref="D894">IF($F894="","",
  IF(
    TRIM(UPPER(INDEX(CUT_LIST!$F$6:$F$1000,$F894)))="NO",
    N(INDEX(CUT_LIST!$D$6:$D$1000,$F894)),
    N(INDEX(CUT_LIST!$D$6:$D$1000,$F894))-
    MIN(
      N(INDEX(CUT_LIST!$D$6:$D$1000,$F894)),
      N(INDEX(CUT_LIST!$G$6:$G$1000,$F894))
    )
  )
)</f>
        <v/>
      </c>
      <c r="F894" t="str" cm="1">
        <f t="array" ref="F89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ROWS($F$7:F894)
  ),
"")</f>
        <v/>
      </c>
    </row>
    <row r="895" spans="1:6">
      <c r="A895" t="str" cm="1">
        <f t="array" ref="A895">IF($F895="","",INDEX(CUT_LIST!$A$6:$A$1000,$F895))</f>
        <v/>
      </c>
      <c r="B895" t="str" cm="1">
        <f t="array" ref="B895">IF($F895="","",INDEX(CUT_LIST!$B$6:$B$1000,$F895))</f>
        <v/>
      </c>
      <c r="C895" t="str" cm="1">
        <f t="array" ref="C895">IF($F895="","",INDEX(CUT_LIST!$C$6:$C$1000,$F895))</f>
        <v/>
      </c>
      <c r="D895" t="str" cm="1">
        <f t="array" ref="D895">IF($F895="","",
  IF(
    TRIM(UPPER(INDEX(CUT_LIST!$F$6:$F$1000,$F895)))="NO",
    N(INDEX(CUT_LIST!$D$6:$D$1000,$F895)),
    N(INDEX(CUT_LIST!$D$6:$D$1000,$F895))-
    MIN(
      N(INDEX(CUT_LIST!$D$6:$D$1000,$F895)),
      N(INDEX(CUT_LIST!$G$6:$G$1000,$F895))
    )
  )
)</f>
        <v/>
      </c>
      <c r="F895" t="str" cm="1">
        <f t="array" ref="F89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ROWS($F$7:F895)
  ),
"")</f>
        <v/>
      </c>
    </row>
    <row r="896" spans="1:6">
      <c r="A896" t="str" cm="1">
        <f t="array" ref="A896">IF($F896="","",INDEX(CUT_LIST!$A$6:$A$1000,$F896))</f>
        <v/>
      </c>
      <c r="B896" t="str" cm="1">
        <f t="array" ref="B896">IF($F896="","",INDEX(CUT_LIST!$B$6:$B$1000,$F896))</f>
        <v/>
      </c>
      <c r="C896" t="str" cm="1">
        <f t="array" ref="C896">IF($F896="","",INDEX(CUT_LIST!$C$6:$C$1000,$F896))</f>
        <v/>
      </c>
      <c r="D896" t="str" cm="1">
        <f t="array" ref="D896">IF($F896="","",
  IF(
    TRIM(UPPER(INDEX(CUT_LIST!$F$6:$F$1000,$F896)))="NO",
    N(INDEX(CUT_LIST!$D$6:$D$1000,$F896)),
    N(INDEX(CUT_LIST!$D$6:$D$1000,$F896))-
    MIN(
      N(INDEX(CUT_LIST!$D$6:$D$1000,$F896)),
      N(INDEX(CUT_LIST!$G$6:$G$1000,$F896))
    )
  )
)</f>
        <v/>
      </c>
      <c r="F896" t="str" cm="1">
        <f t="array" ref="F89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ROWS($F$7:F896)
  ),
"")</f>
        <v/>
      </c>
    </row>
    <row r="897" spans="1:6">
      <c r="A897" t="str" cm="1">
        <f t="array" ref="A897">IF($F897="","",INDEX(CUT_LIST!$A$6:$A$1000,$F897))</f>
        <v/>
      </c>
      <c r="B897" t="str" cm="1">
        <f t="array" ref="B897">IF($F897="","",INDEX(CUT_LIST!$B$6:$B$1000,$F897))</f>
        <v/>
      </c>
      <c r="C897" t="str" cm="1">
        <f t="array" ref="C897">IF($F897="","",INDEX(CUT_LIST!$C$6:$C$1000,$F897))</f>
        <v/>
      </c>
      <c r="D897" t="str" cm="1">
        <f t="array" ref="D897">IF($F897="","",
  IF(
    TRIM(UPPER(INDEX(CUT_LIST!$F$6:$F$1000,$F897)))="NO",
    N(INDEX(CUT_LIST!$D$6:$D$1000,$F897)),
    N(INDEX(CUT_LIST!$D$6:$D$1000,$F897))-
    MIN(
      N(INDEX(CUT_LIST!$D$6:$D$1000,$F897)),
      N(INDEX(CUT_LIST!$G$6:$G$1000,$F897))
    )
  )
)</f>
        <v/>
      </c>
      <c r="F897" t="str" cm="1">
        <f t="array" ref="F89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ROWS($F$7:F897)
  ),
"")</f>
        <v/>
      </c>
    </row>
    <row r="898" spans="1:6">
      <c r="A898" t="str" cm="1">
        <f t="array" ref="A898">IF($F898="","",INDEX(CUT_LIST!$A$6:$A$1000,$F898))</f>
        <v/>
      </c>
      <c r="B898" t="str" cm="1">
        <f t="array" ref="B898">IF($F898="","",INDEX(CUT_LIST!$B$6:$B$1000,$F898))</f>
        <v/>
      </c>
      <c r="C898" t="str" cm="1">
        <f t="array" ref="C898">IF($F898="","",INDEX(CUT_LIST!$C$6:$C$1000,$F898))</f>
        <v/>
      </c>
      <c r="D898" t="str" cm="1">
        <f t="array" ref="D898">IF($F898="","",
  IF(
    TRIM(UPPER(INDEX(CUT_LIST!$F$6:$F$1000,$F898)))="NO",
    N(INDEX(CUT_LIST!$D$6:$D$1000,$F898)),
    N(INDEX(CUT_LIST!$D$6:$D$1000,$F898))-
    MIN(
      N(INDEX(CUT_LIST!$D$6:$D$1000,$F898)),
      N(INDEX(CUT_LIST!$G$6:$G$1000,$F898))
    )
  )
)</f>
        <v/>
      </c>
      <c r="F898" t="str" cm="1">
        <f t="array" ref="F89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ROWS($F$7:F898)
  ),
"")</f>
        <v/>
      </c>
    </row>
    <row r="899" spans="1:6">
      <c r="A899" t="str" cm="1">
        <f t="array" ref="A899">IF($F899="","",INDEX(CUT_LIST!$A$6:$A$1000,$F899))</f>
        <v/>
      </c>
      <c r="B899" t="str" cm="1">
        <f t="array" ref="B899">IF($F899="","",INDEX(CUT_LIST!$B$6:$B$1000,$F899))</f>
        <v/>
      </c>
      <c r="C899" t="str" cm="1">
        <f t="array" ref="C899">IF($F899="","",INDEX(CUT_LIST!$C$6:$C$1000,$F899))</f>
        <v/>
      </c>
      <c r="D899" t="str" cm="1">
        <f t="array" ref="D899">IF($F899="","",
  IF(
    TRIM(UPPER(INDEX(CUT_LIST!$F$6:$F$1000,$F899)))="NO",
    N(INDEX(CUT_LIST!$D$6:$D$1000,$F899)),
    N(INDEX(CUT_LIST!$D$6:$D$1000,$F899))-
    MIN(
      N(INDEX(CUT_LIST!$D$6:$D$1000,$F899)),
      N(INDEX(CUT_LIST!$G$6:$G$1000,$F899))
    )
  )
)</f>
        <v/>
      </c>
      <c r="F899" t="str" cm="1">
        <f t="array" ref="F89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ROWS($F$7:F899)
  ),
"")</f>
        <v/>
      </c>
    </row>
    <row r="900" spans="1:6">
      <c r="A900" t="str" cm="1">
        <f t="array" ref="A900">IF($F900="","",INDEX(CUT_LIST!$A$6:$A$1000,$F900))</f>
        <v/>
      </c>
      <c r="B900" t="str" cm="1">
        <f t="array" ref="B900">IF($F900="","",INDEX(CUT_LIST!$B$6:$B$1000,$F900))</f>
        <v/>
      </c>
      <c r="C900" t="str" cm="1">
        <f t="array" ref="C900">IF($F900="","",INDEX(CUT_LIST!$C$6:$C$1000,$F900))</f>
        <v/>
      </c>
      <c r="D900" t="str" cm="1">
        <f t="array" ref="D900">IF($F900="","",
  IF(
    TRIM(UPPER(INDEX(CUT_LIST!$F$6:$F$1000,$F900)))="NO",
    N(INDEX(CUT_LIST!$D$6:$D$1000,$F900)),
    N(INDEX(CUT_LIST!$D$6:$D$1000,$F900))-
    MIN(
      N(INDEX(CUT_LIST!$D$6:$D$1000,$F900)),
      N(INDEX(CUT_LIST!$G$6:$G$1000,$F900))
    )
  )
)</f>
        <v/>
      </c>
      <c r="F900" t="str" cm="1">
        <f t="array" ref="F90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ROWS($F$7:F900)
  ),
"")</f>
        <v/>
      </c>
    </row>
    <row r="901" spans="1:6">
      <c r="A901" t="str" cm="1">
        <f t="array" ref="A901">IF($F901="","",INDEX(CUT_LIST!$A$6:$A$1000,$F901))</f>
        <v/>
      </c>
      <c r="B901" t="str" cm="1">
        <f t="array" ref="B901">IF($F901="","",INDEX(CUT_LIST!$B$6:$B$1000,$F901))</f>
        <v/>
      </c>
      <c r="C901" t="str" cm="1">
        <f t="array" ref="C901">IF($F901="","",INDEX(CUT_LIST!$C$6:$C$1000,$F901))</f>
        <v/>
      </c>
      <c r="D901" t="str" cm="1">
        <f t="array" ref="D901">IF($F901="","",
  IF(
    TRIM(UPPER(INDEX(CUT_LIST!$F$6:$F$1000,$F901)))="NO",
    N(INDEX(CUT_LIST!$D$6:$D$1000,$F901)),
    N(INDEX(CUT_LIST!$D$6:$D$1000,$F901))-
    MIN(
      N(INDEX(CUT_LIST!$D$6:$D$1000,$F901)),
      N(INDEX(CUT_LIST!$G$6:$G$1000,$F901))
    )
  )
)</f>
        <v/>
      </c>
      <c r="F901" t="str" cm="1">
        <f t="array" ref="F90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ROWS($F$7:F901)
  ),
"")</f>
        <v/>
      </c>
    </row>
    <row r="902" spans="1:6">
      <c r="A902" t="str" cm="1">
        <f t="array" ref="A902">IF($F902="","",INDEX(CUT_LIST!$A$6:$A$1000,$F902))</f>
        <v/>
      </c>
      <c r="B902" t="str" cm="1">
        <f t="array" ref="B902">IF($F902="","",INDEX(CUT_LIST!$B$6:$B$1000,$F902))</f>
        <v/>
      </c>
      <c r="C902" t="str" cm="1">
        <f t="array" ref="C902">IF($F902="","",INDEX(CUT_LIST!$C$6:$C$1000,$F902))</f>
        <v/>
      </c>
      <c r="D902" t="str" cm="1">
        <f t="array" ref="D902">IF($F902="","",
  IF(
    TRIM(UPPER(INDEX(CUT_LIST!$F$6:$F$1000,$F902)))="NO",
    N(INDEX(CUT_LIST!$D$6:$D$1000,$F902)),
    N(INDEX(CUT_LIST!$D$6:$D$1000,$F902))-
    MIN(
      N(INDEX(CUT_LIST!$D$6:$D$1000,$F902)),
      N(INDEX(CUT_LIST!$G$6:$G$1000,$F902))
    )
  )
)</f>
        <v/>
      </c>
      <c r="F902" t="str" cm="1">
        <f t="array" ref="F90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ROWS($F$7:F902)
  ),
"")</f>
        <v/>
      </c>
    </row>
    <row r="903" spans="1:6">
      <c r="A903" t="str" cm="1">
        <f t="array" ref="A903">IF($F903="","",INDEX(CUT_LIST!$A$6:$A$1000,$F903))</f>
        <v/>
      </c>
      <c r="B903" t="str" cm="1">
        <f t="array" ref="B903">IF($F903="","",INDEX(CUT_LIST!$B$6:$B$1000,$F903))</f>
        <v/>
      </c>
      <c r="C903" t="str" cm="1">
        <f t="array" ref="C903">IF($F903="","",INDEX(CUT_LIST!$C$6:$C$1000,$F903))</f>
        <v/>
      </c>
      <c r="D903" t="str" cm="1">
        <f t="array" ref="D903">IF($F903="","",
  IF(
    TRIM(UPPER(INDEX(CUT_LIST!$F$6:$F$1000,$F903)))="NO",
    N(INDEX(CUT_LIST!$D$6:$D$1000,$F903)),
    N(INDEX(CUT_LIST!$D$6:$D$1000,$F903))-
    MIN(
      N(INDEX(CUT_LIST!$D$6:$D$1000,$F903)),
      N(INDEX(CUT_LIST!$G$6:$G$1000,$F903))
    )
  )
)</f>
        <v/>
      </c>
      <c r="F903" t="str" cm="1">
        <f t="array" ref="F90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ROWS($F$7:F903)
  ),
"")</f>
        <v/>
      </c>
    </row>
    <row r="904" spans="1:6">
      <c r="A904" t="str" cm="1">
        <f t="array" ref="A904">IF($F904="","",INDEX(CUT_LIST!$A$6:$A$1000,$F904))</f>
        <v/>
      </c>
      <c r="B904" t="str" cm="1">
        <f t="array" ref="B904">IF($F904="","",INDEX(CUT_LIST!$B$6:$B$1000,$F904))</f>
        <v/>
      </c>
      <c r="C904" t="str" cm="1">
        <f t="array" ref="C904">IF($F904="","",INDEX(CUT_LIST!$C$6:$C$1000,$F904))</f>
        <v/>
      </c>
      <c r="D904" t="str" cm="1">
        <f t="array" ref="D904">IF($F904="","",
  IF(
    TRIM(UPPER(INDEX(CUT_LIST!$F$6:$F$1000,$F904)))="NO",
    N(INDEX(CUT_LIST!$D$6:$D$1000,$F904)),
    N(INDEX(CUT_LIST!$D$6:$D$1000,$F904))-
    MIN(
      N(INDEX(CUT_LIST!$D$6:$D$1000,$F904)),
      N(INDEX(CUT_LIST!$G$6:$G$1000,$F904))
    )
  )
)</f>
        <v/>
      </c>
      <c r="F904" t="str" cm="1">
        <f t="array" ref="F90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ROWS($F$7:F904)
  ),
"")</f>
        <v/>
      </c>
    </row>
    <row r="905" spans="1:6">
      <c r="A905" t="str" cm="1">
        <f t="array" ref="A905">IF($F905="","",INDEX(CUT_LIST!$A$6:$A$1000,$F905))</f>
        <v/>
      </c>
      <c r="B905" t="str" cm="1">
        <f t="array" ref="B905">IF($F905="","",INDEX(CUT_LIST!$B$6:$B$1000,$F905))</f>
        <v/>
      </c>
      <c r="C905" t="str" cm="1">
        <f t="array" ref="C905">IF($F905="","",INDEX(CUT_LIST!$C$6:$C$1000,$F905))</f>
        <v/>
      </c>
      <c r="D905" t="str" cm="1">
        <f t="array" ref="D905">IF($F905="","",
  IF(
    TRIM(UPPER(INDEX(CUT_LIST!$F$6:$F$1000,$F905)))="NO",
    N(INDEX(CUT_LIST!$D$6:$D$1000,$F905)),
    N(INDEX(CUT_LIST!$D$6:$D$1000,$F905))-
    MIN(
      N(INDEX(CUT_LIST!$D$6:$D$1000,$F905)),
      N(INDEX(CUT_LIST!$G$6:$G$1000,$F905))
    )
  )
)</f>
        <v/>
      </c>
      <c r="F905" t="str" cm="1">
        <f t="array" ref="F90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ROWS($F$7:F905)
  ),
"")</f>
        <v/>
      </c>
    </row>
    <row r="906" spans="1:6">
      <c r="A906" t="str" cm="1">
        <f t="array" ref="A906">IF($F906="","",INDEX(CUT_LIST!$A$6:$A$1000,$F906))</f>
        <v/>
      </c>
      <c r="B906" t="str" cm="1">
        <f t="array" ref="B906">IF($F906="","",INDEX(CUT_LIST!$B$6:$B$1000,$F906))</f>
        <v/>
      </c>
      <c r="C906" t="str" cm="1">
        <f t="array" ref="C906">IF($F906="","",INDEX(CUT_LIST!$C$6:$C$1000,$F906))</f>
        <v/>
      </c>
      <c r="D906" t="str" cm="1">
        <f t="array" ref="D906">IF($F906="","",
  IF(
    TRIM(UPPER(INDEX(CUT_LIST!$F$6:$F$1000,$F906)))="NO",
    N(INDEX(CUT_LIST!$D$6:$D$1000,$F906)),
    N(INDEX(CUT_LIST!$D$6:$D$1000,$F906))-
    MIN(
      N(INDEX(CUT_LIST!$D$6:$D$1000,$F906)),
      N(INDEX(CUT_LIST!$G$6:$G$1000,$F906))
    )
  )
)</f>
        <v/>
      </c>
      <c r="F906" t="str" cm="1">
        <f t="array" ref="F90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ROWS($F$7:F906)
  ),
"")</f>
        <v/>
      </c>
    </row>
    <row r="907" spans="1:6">
      <c r="A907" t="str" cm="1">
        <f t="array" ref="A907">IF($F907="","",INDEX(CUT_LIST!$A$6:$A$1000,$F907))</f>
        <v/>
      </c>
      <c r="B907" t="str" cm="1">
        <f t="array" ref="B907">IF($F907="","",INDEX(CUT_LIST!$B$6:$B$1000,$F907))</f>
        <v/>
      </c>
      <c r="C907" t="str" cm="1">
        <f t="array" ref="C907">IF($F907="","",INDEX(CUT_LIST!$C$6:$C$1000,$F907))</f>
        <v/>
      </c>
      <c r="D907" t="str" cm="1">
        <f t="array" ref="D907">IF($F907="","",
  IF(
    TRIM(UPPER(INDEX(CUT_LIST!$F$6:$F$1000,$F907)))="NO",
    N(INDEX(CUT_LIST!$D$6:$D$1000,$F907)),
    N(INDEX(CUT_LIST!$D$6:$D$1000,$F907))-
    MIN(
      N(INDEX(CUT_LIST!$D$6:$D$1000,$F907)),
      N(INDEX(CUT_LIST!$G$6:$G$1000,$F907))
    )
  )
)</f>
        <v/>
      </c>
      <c r="F907" t="str" cm="1">
        <f t="array" ref="F90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ROWS($F$7:F907)
  ),
"")</f>
        <v/>
      </c>
    </row>
    <row r="908" spans="1:6">
      <c r="A908" t="str" cm="1">
        <f t="array" ref="A908">IF($F908="","",INDEX(CUT_LIST!$A$6:$A$1000,$F908))</f>
        <v/>
      </c>
      <c r="B908" t="str" cm="1">
        <f t="array" ref="B908">IF($F908="","",INDEX(CUT_LIST!$B$6:$B$1000,$F908))</f>
        <v/>
      </c>
      <c r="C908" t="str" cm="1">
        <f t="array" ref="C908">IF($F908="","",INDEX(CUT_LIST!$C$6:$C$1000,$F908))</f>
        <v/>
      </c>
      <c r="D908" t="str" cm="1">
        <f t="array" ref="D908">IF($F908="","",
  IF(
    TRIM(UPPER(INDEX(CUT_LIST!$F$6:$F$1000,$F908)))="NO",
    N(INDEX(CUT_LIST!$D$6:$D$1000,$F908)),
    N(INDEX(CUT_LIST!$D$6:$D$1000,$F908))-
    MIN(
      N(INDEX(CUT_LIST!$D$6:$D$1000,$F908)),
      N(INDEX(CUT_LIST!$G$6:$G$1000,$F908))
    )
  )
)</f>
        <v/>
      </c>
      <c r="F908" t="str" cm="1">
        <f t="array" ref="F90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ROWS($F$7:F908)
  ),
"")</f>
        <v/>
      </c>
    </row>
    <row r="909" spans="1:6">
      <c r="A909" t="str" cm="1">
        <f t="array" ref="A909">IF($F909="","",INDEX(CUT_LIST!$A$6:$A$1000,$F909))</f>
        <v/>
      </c>
      <c r="B909" t="str" cm="1">
        <f t="array" ref="B909">IF($F909="","",INDEX(CUT_LIST!$B$6:$B$1000,$F909))</f>
        <v/>
      </c>
      <c r="C909" t="str" cm="1">
        <f t="array" ref="C909">IF($F909="","",INDEX(CUT_LIST!$C$6:$C$1000,$F909))</f>
        <v/>
      </c>
      <c r="D909" t="str" cm="1">
        <f t="array" ref="D909">IF($F909="","",
  IF(
    TRIM(UPPER(INDEX(CUT_LIST!$F$6:$F$1000,$F909)))="NO",
    N(INDEX(CUT_LIST!$D$6:$D$1000,$F909)),
    N(INDEX(CUT_LIST!$D$6:$D$1000,$F909))-
    MIN(
      N(INDEX(CUT_LIST!$D$6:$D$1000,$F909)),
      N(INDEX(CUT_LIST!$G$6:$G$1000,$F909))
    )
  )
)</f>
        <v/>
      </c>
      <c r="F909" t="str" cm="1">
        <f t="array" ref="F90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ROWS($F$7:F909)
  ),
"")</f>
        <v/>
      </c>
    </row>
    <row r="910" spans="1:6">
      <c r="A910" t="str" cm="1">
        <f t="array" ref="A910">IF($F910="","",INDEX(CUT_LIST!$A$6:$A$1000,$F910))</f>
        <v/>
      </c>
      <c r="B910" t="str" cm="1">
        <f t="array" ref="B910">IF($F910="","",INDEX(CUT_LIST!$B$6:$B$1000,$F910))</f>
        <v/>
      </c>
      <c r="C910" t="str" cm="1">
        <f t="array" ref="C910">IF($F910="","",INDEX(CUT_LIST!$C$6:$C$1000,$F910))</f>
        <v/>
      </c>
      <c r="D910" t="str" cm="1">
        <f t="array" ref="D910">IF($F910="","",
  IF(
    TRIM(UPPER(INDEX(CUT_LIST!$F$6:$F$1000,$F910)))="NO",
    N(INDEX(CUT_LIST!$D$6:$D$1000,$F910)),
    N(INDEX(CUT_LIST!$D$6:$D$1000,$F910))-
    MIN(
      N(INDEX(CUT_LIST!$D$6:$D$1000,$F910)),
      N(INDEX(CUT_LIST!$G$6:$G$1000,$F910))
    )
  )
)</f>
        <v/>
      </c>
      <c r="F910" t="str" cm="1">
        <f t="array" ref="F91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ROWS($F$7:F910)
  ),
"")</f>
        <v/>
      </c>
    </row>
    <row r="911" spans="1:6">
      <c r="A911" t="str" cm="1">
        <f t="array" ref="A911">IF($F911="","",INDEX(CUT_LIST!$A$6:$A$1000,$F911))</f>
        <v/>
      </c>
      <c r="B911" t="str" cm="1">
        <f t="array" ref="B911">IF($F911="","",INDEX(CUT_LIST!$B$6:$B$1000,$F911))</f>
        <v/>
      </c>
      <c r="C911" t="str" cm="1">
        <f t="array" ref="C911">IF($F911="","",INDEX(CUT_LIST!$C$6:$C$1000,$F911))</f>
        <v/>
      </c>
      <c r="D911" t="str" cm="1">
        <f t="array" ref="D911">IF($F911="","",
  IF(
    TRIM(UPPER(INDEX(CUT_LIST!$F$6:$F$1000,$F911)))="NO",
    N(INDEX(CUT_LIST!$D$6:$D$1000,$F911)),
    N(INDEX(CUT_LIST!$D$6:$D$1000,$F911))-
    MIN(
      N(INDEX(CUT_LIST!$D$6:$D$1000,$F911)),
      N(INDEX(CUT_LIST!$G$6:$G$1000,$F911))
    )
  )
)</f>
        <v/>
      </c>
      <c r="F911" t="str" cm="1">
        <f t="array" ref="F91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ROWS($F$7:F911)
  ),
"")</f>
        <v/>
      </c>
    </row>
    <row r="912" spans="1:6">
      <c r="A912" t="str" cm="1">
        <f t="array" ref="A912">IF($F912="","",INDEX(CUT_LIST!$A$6:$A$1000,$F912))</f>
        <v/>
      </c>
      <c r="B912" t="str" cm="1">
        <f t="array" ref="B912">IF($F912="","",INDEX(CUT_LIST!$B$6:$B$1000,$F912))</f>
        <v/>
      </c>
      <c r="C912" t="str" cm="1">
        <f t="array" ref="C912">IF($F912="","",INDEX(CUT_LIST!$C$6:$C$1000,$F912))</f>
        <v/>
      </c>
      <c r="D912" t="str" cm="1">
        <f t="array" ref="D912">IF($F912="","",
  IF(
    TRIM(UPPER(INDEX(CUT_LIST!$F$6:$F$1000,$F912)))="NO",
    N(INDEX(CUT_LIST!$D$6:$D$1000,$F912)),
    N(INDEX(CUT_LIST!$D$6:$D$1000,$F912))-
    MIN(
      N(INDEX(CUT_LIST!$D$6:$D$1000,$F912)),
      N(INDEX(CUT_LIST!$G$6:$G$1000,$F912))
    )
  )
)</f>
        <v/>
      </c>
      <c r="F912" t="str" cm="1">
        <f t="array" ref="F91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ROWS($F$7:F912)
  ),
"")</f>
        <v/>
      </c>
    </row>
    <row r="913" spans="1:6">
      <c r="A913" t="str" cm="1">
        <f t="array" ref="A913">IF($F913="","",INDEX(CUT_LIST!$A$6:$A$1000,$F913))</f>
        <v/>
      </c>
      <c r="B913" t="str" cm="1">
        <f t="array" ref="B913">IF($F913="","",INDEX(CUT_LIST!$B$6:$B$1000,$F913))</f>
        <v/>
      </c>
      <c r="C913" t="str" cm="1">
        <f t="array" ref="C913">IF($F913="","",INDEX(CUT_LIST!$C$6:$C$1000,$F913))</f>
        <v/>
      </c>
      <c r="D913" t="str" cm="1">
        <f t="array" ref="D913">IF($F913="","",
  IF(
    TRIM(UPPER(INDEX(CUT_LIST!$F$6:$F$1000,$F913)))="NO",
    N(INDEX(CUT_LIST!$D$6:$D$1000,$F913)),
    N(INDEX(CUT_LIST!$D$6:$D$1000,$F913))-
    MIN(
      N(INDEX(CUT_LIST!$D$6:$D$1000,$F913)),
      N(INDEX(CUT_LIST!$G$6:$G$1000,$F913))
    )
  )
)</f>
        <v/>
      </c>
      <c r="F913" t="str" cm="1">
        <f t="array" ref="F91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ROWS($F$7:F913)
  ),
"")</f>
        <v/>
      </c>
    </row>
    <row r="914" spans="1:6">
      <c r="A914" t="str" cm="1">
        <f t="array" ref="A914">IF($F914="","",INDEX(CUT_LIST!$A$6:$A$1000,$F914))</f>
        <v/>
      </c>
      <c r="B914" t="str" cm="1">
        <f t="array" ref="B914">IF($F914="","",INDEX(CUT_LIST!$B$6:$B$1000,$F914))</f>
        <v/>
      </c>
      <c r="C914" t="str" cm="1">
        <f t="array" ref="C914">IF($F914="","",INDEX(CUT_LIST!$C$6:$C$1000,$F914))</f>
        <v/>
      </c>
      <c r="D914" t="str" cm="1">
        <f t="array" ref="D914">IF($F914="","",
  IF(
    TRIM(UPPER(INDEX(CUT_LIST!$F$6:$F$1000,$F914)))="NO",
    N(INDEX(CUT_LIST!$D$6:$D$1000,$F914)),
    N(INDEX(CUT_LIST!$D$6:$D$1000,$F914))-
    MIN(
      N(INDEX(CUT_LIST!$D$6:$D$1000,$F914)),
      N(INDEX(CUT_LIST!$G$6:$G$1000,$F914))
    )
  )
)</f>
        <v/>
      </c>
      <c r="F914" t="str" cm="1">
        <f t="array" ref="F91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ROWS($F$7:F914)
  ),
"")</f>
        <v/>
      </c>
    </row>
    <row r="915" spans="1:6">
      <c r="A915" t="str" cm="1">
        <f t="array" ref="A915">IF($F915="","",INDEX(CUT_LIST!$A$6:$A$1000,$F915))</f>
        <v/>
      </c>
      <c r="B915" t="str" cm="1">
        <f t="array" ref="B915">IF($F915="","",INDEX(CUT_LIST!$B$6:$B$1000,$F915))</f>
        <v/>
      </c>
      <c r="C915" t="str" cm="1">
        <f t="array" ref="C915">IF($F915="","",INDEX(CUT_LIST!$C$6:$C$1000,$F915))</f>
        <v/>
      </c>
      <c r="D915" t="str" cm="1">
        <f t="array" ref="D915">IF($F915="","",
  IF(
    TRIM(UPPER(INDEX(CUT_LIST!$F$6:$F$1000,$F915)))="NO",
    N(INDEX(CUT_LIST!$D$6:$D$1000,$F915)),
    N(INDEX(CUT_LIST!$D$6:$D$1000,$F915))-
    MIN(
      N(INDEX(CUT_LIST!$D$6:$D$1000,$F915)),
      N(INDEX(CUT_LIST!$G$6:$G$1000,$F915))
    )
  )
)</f>
        <v/>
      </c>
      <c r="F915" t="str" cm="1">
        <f t="array" ref="F91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ROWS($F$7:F915)
  ),
"")</f>
        <v/>
      </c>
    </row>
    <row r="916" spans="1:6">
      <c r="A916" t="str" cm="1">
        <f t="array" ref="A916">IF($F916="","",INDEX(CUT_LIST!$A$6:$A$1000,$F916))</f>
        <v/>
      </c>
      <c r="B916" t="str" cm="1">
        <f t="array" ref="B916">IF($F916="","",INDEX(CUT_LIST!$B$6:$B$1000,$F916))</f>
        <v/>
      </c>
      <c r="C916" t="str" cm="1">
        <f t="array" ref="C916">IF($F916="","",INDEX(CUT_LIST!$C$6:$C$1000,$F916))</f>
        <v/>
      </c>
      <c r="D916" t="str" cm="1">
        <f t="array" ref="D916">IF($F916="","",
  IF(
    TRIM(UPPER(INDEX(CUT_LIST!$F$6:$F$1000,$F916)))="NO",
    N(INDEX(CUT_LIST!$D$6:$D$1000,$F916)),
    N(INDEX(CUT_LIST!$D$6:$D$1000,$F916))-
    MIN(
      N(INDEX(CUT_LIST!$D$6:$D$1000,$F916)),
      N(INDEX(CUT_LIST!$G$6:$G$1000,$F916))
    )
  )
)</f>
        <v/>
      </c>
      <c r="F916" t="str" cm="1">
        <f t="array" ref="F91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ROWS($F$7:F916)
  ),
"")</f>
        <v/>
      </c>
    </row>
    <row r="917" spans="1:6">
      <c r="A917" t="str" cm="1">
        <f t="array" ref="A917">IF($F917="","",INDEX(CUT_LIST!$A$6:$A$1000,$F917))</f>
        <v/>
      </c>
      <c r="B917" t="str" cm="1">
        <f t="array" ref="B917">IF($F917="","",INDEX(CUT_LIST!$B$6:$B$1000,$F917))</f>
        <v/>
      </c>
      <c r="C917" t="str" cm="1">
        <f t="array" ref="C917">IF($F917="","",INDEX(CUT_LIST!$C$6:$C$1000,$F917))</f>
        <v/>
      </c>
      <c r="D917" t="str" cm="1">
        <f t="array" ref="D917">IF($F917="","",
  IF(
    TRIM(UPPER(INDEX(CUT_LIST!$F$6:$F$1000,$F917)))="NO",
    N(INDEX(CUT_LIST!$D$6:$D$1000,$F917)),
    N(INDEX(CUT_LIST!$D$6:$D$1000,$F917))-
    MIN(
      N(INDEX(CUT_LIST!$D$6:$D$1000,$F917)),
      N(INDEX(CUT_LIST!$G$6:$G$1000,$F917))
    )
  )
)</f>
        <v/>
      </c>
      <c r="F917" t="str" cm="1">
        <f t="array" ref="F91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ROWS($F$7:F917)
  ),
"")</f>
        <v/>
      </c>
    </row>
    <row r="918" spans="1:6">
      <c r="A918" t="str" cm="1">
        <f t="array" ref="A918">IF($F918="","",INDEX(CUT_LIST!$A$6:$A$1000,$F918))</f>
        <v/>
      </c>
      <c r="B918" t="str" cm="1">
        <f t="array" ref="B918">IF($F918="","",INDEX(CUT_LIST!$B$6:$B$1000,$F918))</f>
        <v/>
      </c>
      <c r="C918" t="str" cm="1">
        <f t="array" ref="C918">IF($F918="","",INDEX(CUT_LIST!$C$6:$C$1000,$F918))</f>
        <v/>
      </c>
      <c r="D918" t="str" cm="1">
        <f t="array" ref="D918">IF($F918="","",
  IF(
    TRIM(UPPER(INDEX(CUT_LIST!$F$6:$F$1000,$F918)))="NO",
    N(INDEX(CUT_LIST!$D$6:$D$1000,$F918)),
    N(INDEX(CUT_LIST!$D$6:$D$1000,$F918))-
    MIN(
      N(INDEX(CUT_LIST!$D$6:$D$1000,$F918)),
      N(INDEX(CUT_LIST!$G$6:$G$1000,$F918))
    )
  )
)</f>
        <v/>
      </c>
      <c r="F918" t="str" cm="1">
        <f t="array" ref="F91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ROWS($F$7:F918)
  ),
"")</f>
        <v/>
      </c>
    </row>
    <row r="919" spans="1:6">
      <c r="A919" t="str" cm="1">
        <f t="array" ref="A919">IF($F919="","",INDEX(CUT_LIST!$A$6:$A$1000,$F919))</f>
        <v/>
      </c>
      <c r="B919" t="str" cm="1">
        <f t="array" ref="B919">IF($F919="","",INDEX(CUT_LIST!$B$6:$B$1000,$F919))</f>
        <v/>
      </c>
      <c r="C919" t="str" cm="1">
        <f t="array" ref="C919">IF($F919="","",INDEX(CUT_LIST!$C$6:$C$1000,$F919))</f>
        <v/>
      </c>
      <c r="D919" t="str" cm="1">
        <f t="array" ref="D919">IF($F919="","",
  IF(
    TRIM(UPPER(INDEX(CUT_LIST!$F$6:$F$1000,$F919)))="NO",
    N(INDEX(CUT_LIST!$D$6:$D$1000,$F919)),
    N(INDEX(CUT_LIST!$D$6:$D$1000,$F919))-
    MIN(
      N(INDEX(CUT_LIST!$D$6:$D$1000,$F919)),
      N(INDEX(CUT_LIST!$G$6:$G$1000,$F919))
    )
  )
)</f>
        <v/>
      </c>
      <c r="F919" t="str" cm="1">
        <f t="array" ref="F91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ROWS($F$7:F919)
  ),
"")</f>
        <v/>
      </c>
    </row>
    <row r="920" spans="1:6">
      <c r="A920" t="str" cm="1">
        <f t="array" ref="A920">IF($F920="","",INDEX(CUT_LIST!$A$6:$A$1000,$F920))</f>
        <v/>
      </c>
      <c r="B920" t="str" cm="1">
        <f t="array" ref="B920">IF($F920="","",INDEX(CUT_LIST!$B$6:$B$1000,$F920))</f>
        <v/>
      </c>
      <c r="C920" t="str" cm="1">
        <f t="array" ref="C920">IF($F920="","",INDEX(CUT_LIST!$C$6:$C$1000,$F920))</f>
        <v/>
      </c>
      <c r="D920" t="str" cm="1">
        <f t="array" ref="D920">IF($F920="","",
  IF(
    TRIM(UPPER(INDEX(CUT_LIST!$F$6:$F$1000,$F920)))="NO",
    N(INDEX(CUT_LIST!$D$6:$D$1000,$F920)),
    N(INDEX(CUT_LIST!$D$6:$D$1000,$F920))-
    MIN(
      N(INDEX(CUT_LIST!$D$6:$D$1000,$F920)),
      N(INDEX(CUT_LIST!$G$6:$G$1000,$F920))
    )
  )
)</f>
        <v/>
      </c>
      <c r="F920" t="str" cm="1">
        <f t="array" ref="F92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ROWS($F$7:F920)
  ),
"")</f>
        <v/>
      </c>
    </row>
    <row r="921" spans="1:6">
      <c r="A921" t="str" cm="1">
        <f t="array" ref="A921">IF($F921="","",INDEX(CUT_LIST!$A$6:$A$1000,$F921))</f>
        <v/>
      </c>
      <c r="B921" t="str" cm="1">
        <f t="array" ref="B921">IF($F921="","",INDEX(CUT_LIST!$B$6:$B$1000,$F921))</f>
        <v/>
      </c>
      <c r="C921" t="str" cm="1">
        <f t="array" ref="C921">IF($F921="","",INDEX(CUT_LIST!$C$6:$C$1000,$F921))</f>
        <v/>
      </c>
      <c r="D921" t="str" cm="1">
        <f t="array" ref="D921">IF($F921="","",
  IF(
    TRIM(UPPER(INDEX(CUT_LIST!$F$6:$F$1000,$F921)))="NO",
    N(INDEX(CUT_LIST!$D$6:$D$1000,$F921)),
    N(INDEX(CUT_LIST!$D$6:$D$1000,$F921))-
    MIN(
      N(INDEX(CUT_LIST!$D$6:$D$1000,$F921)),
      N(INDEX(CUT_LIST!$G$6:$G$1000,$F921))
    )
  )
)</f>
        <v/>
      </c>
      <c r="F921" t="str" cm="1">
        <f t="array" ref="F92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ROWS($F$7:F921)
  ),
"")</f>
        <v/>
      </c>
    </row>
    <row r="922" spans="1:6">
      <c r="A922" t="str" cm="1">
        <f t="array" ref="A922">IF($F922="","",INDEX(CUT_LIST!$A$6:$A$1000,$F922))</f>
        <v/>
      </c>
      <c r="B922" t="str" cm="1">
        <f t="array" ref="B922">IF($F922="","",INDEX(CUT_LIST!$B$6:$B$1000,$F922))</f>
        <v/>
      </c>
      <c r="C922" t="str" cm="1">
        <f t="array" ref="C922">IF($F922="","",INDEX(CUT_LIST!$C$6:$C$1000,$F922))</f>
        <v/>
      </c>
      <c r="D922" t="str" cm="1">
        <f t="array" ref="D922">IF($F922="","",
  IF(
    TRIM(UPPER(INDEX(CUT_LIST!$F$6:$F$1000,$F922)))="NO",
    N(INDEX(CUT_LIST!$D$6:$D$1000,$F922)),
    N(INDEX(CUT_LIST!$D$6:$D$1000,$F922))-
    MIN(
      N(INDEX(CUT_LIST!$D$6:$D$1000,$F922)),
      N(INDEX(CUT_LIST!$G$6:$G$1000,$F922))
    )
  )
)</f>
        <v/>
      </c>
      <c r="F922" t="str" cm="1">
        <f t="array" ref="F92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ROWS($F$7:F922)
  ),
"")</f>
        <v/>
      </c>
    </row>
    <row r="923" spans="1:6">
      <c r="A923" t="str" cm="1">
        <f t="array" ref="A923">IF($F923="","",INDEX(CUT_LIST!$A$6:$A$1000,$F923))</f>
        <v/>
      </c>
      <c r="B923" t="str" cm="1">
        <f t="array" ref="B923">IF($F923="","",INDEX(CUT_LIST!$B$6:$B$1000,$F923))</f>
        <v/>
      </c>
      <c r="C923" t="str" cm="1">
        <f t="array" ref="C923">IF($F923="","",INDEX(CUT_LIST!$C$6:$C$1000,$F923))</f>
        <v/>
      </c>
      <c r="D923" t="str" cm="1">
        <f t="array" ref="D923">IF($F923="","",
  IF(
    TRIM(UPPER(INDEX(CUT_LIST!$F$6:$F$1000,$F923)))="NO",
    N(INDEX(CUT_LIST!$D$6:$D$1000,$F923)),
    N(INDEX(CUT_LIST!$D$6:$D$1000,$F923))-
    MIN(
      N(INDEX(CUT_LIST!$D$6:$D$1000,$F923)),
      N(INDEX(CUT_LIST!$G$6:$G$1000,$F923))
    )
  )
)</f>
        <v/>
      </c>
      <c r="F923" t="str" cm="1">
        <f t="array" ref="F92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ROWS($F$7:F923)
  ),
"")</f>
        <v/>
      </c>
    </row>
    <row r="924" spans="1:6">
      <c r="A924" t="str" cm="1">
        <f t="array" ref="A924">IF($F924="","",INDEX(CUT_LIST!$A$6:$A$1000,$F924))</f>
        <v/>
      </c>
      <c r="B924" t="str" cm="1">
        <f t="array" ref="B924">IF($F924="","",INDEX(CUT_LIST!$B$6:$B$1000,$F924))</f>
        <v/>
      </c>
      <c r="C924" t="str" cm="1">
        <f t="array" ref="C924">IF($F924="","",INDEX(CUT_LIST!$C$6:$C$1000,$F924))</f>
        <v/>
      </c>
      <c r="D924" t="str" cm="1">
        <f t="array" ref="D924">IF($F924="","",
  IF(
    TRIM(UPPER(INDEX(CUT_LIST!$F$6:$F$1000,$F924)))="NO",
    N(INDEX(CUT_LIST!$D$6:$D$1000,$F924)),
    N(INDEX(CUT_LIST!$D$6:$D$1000,$F924))-
    MIN(
      N(INDEX(CUT_LIST!$D$6:$D$1000,$F924)),
      N(INDEX(CUT_LIST!$G$6:$G$1000,$F924))
    )
  )
)</f>
        <v/>
      </c>
      <c r="F924" t="str" cm="1">
        <f t="array" ref="F92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ROWS($F$7:F924)
  ),
"")</f>
        <v/>
      </c>
    </row>
    <row r="925" spans="1:6">
      <c r="A925" t="str" cm="1">
        <f t="array" ref="A925">IF($F925="","",INDEX(CUT_LIST!$A$6:$A$1000,$F925))</f>
        <v/>
      </c>
      <c r="B925" t="str" cm="1">
        <f t="array" ref="B925">IF($F925="","",INDEX(CUT_LIST!$B$6:$B$1000,$F925))</f>
        <v/>
      </c>
      <c r="C925" t="str" cm="1">
        <f t="array" ref="C925">IF($F925="","",INDEX(CUT_LIST!$C$6:$C$1000,$F925))</f>
        <v/>
      </c>
      <c r="D925" t="str" cm="1">
        <f t="array" ref="D925">IF($F925="","",
  IF(
    TRIM(UPPER(INDEX(CUT_LIST!$F$6:$F$1000,$F925)))="NO",
    N(INDEX(CUT_LIST!$D$6:$D$1000,$F925)),
    N(INDEX(CUT_LIST!$D$6:$D$1000,$F925))-
    MIN(
      N(INDEX(CUT_LIST!$D$6:$D$1000,$F925)),
      N(INDEX(CUT_LIST!$G$6:$G$1000,$F925))
    )
  )
)</f>
        <v/>
      </c>
      <c r="F925" t="str" cm="1">
        <f t="array" ref="F92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ROWS($F$7:F925)
  ),
"")</f>
        <v/>
      </c>
    </row>
    <row r="926" spans="1:6">
      <c r="A926" t="str" cm="1">
        <f t="array" ref="A926">IF($F926="","",INDEX(CUT_LIST!$A$6:$A$1000,$F926))</f>
        <v/>
      </c>
      <c r="B926" t="str" cm="1">
        <f t="array" ref="B926">IF($F926="","",INDEX(CUT_LIST!$B$6:$B$1000,$F926))</f>
        <v/>
      </c>
      <c r="C926" t="str" cm="1">
        <f t="array" ref="C926">IF($F926="","",INDEX(CUT_LIST!$C$6:$C$1000,$F926))</f>
        <v/>
      </c>
      <c r="D926" t="str" cm="1">
        <f t="array" ref="D926">IF($F926="","",
  IF(
    TRIM(UPPER(INDEX(CUT_LIST!$F$6:$F$1000,$F926)))="NO",
    N(INDEX(CUT_LIST!$D$6:$D$1000,$F926)),
    N(INDEX(CUT_LIST!$D$6:$D$1000,$F926))-
    MIN(
      N(INDEX(CUT_LIST!$D$6:$D$1000,$F926)),
      N(INDEX(CUT_LIST!$G$6:$G$1000,$F926))
    )
  )
)</f>
        <v/>
      </c>
      <c r="F926" t="str" cm="1">
        <f t="array" ref="F92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ROWS($F$7:F926)
  ),
"")</f>
        <v/>
      </c>
    </row>
    <row r="927" spans="1:6">
      <c r="A927" t="str" cm="1">
        <f t="array" ref="A927">IF($F927="","",INDEX(CUT_LIST!$A$6:$A$1000,$F927))</f>
        <v/>
      </c>
      <c r="B927" t="str" cm="1">
        <f t="array" ref="B927">IF($F927="","",INDEX(CUT_LIST!$B$6:$B$1000,$F927))</f>
        <v/>
      </c>
      <c r="C927" t="str" cm="1">
        <f t="array" ref="C927">IF($F927="","",INDEX(CUT_LIST!$C$6:$C$1000,$F927))</f>
        <v/>
      </c>
      <c r="D927" t="str" cm="1">
        <f t="array" ref="D927">IF($F927="","",
  IF(
    TRIM(UPPER(INDEX(CUT_LIST!$F$6:$F$1000,$F927)))="NO",
    N(INDEX(CUT_LIST!$D$6:$D$1000,$F927)),
    N(INDEX(CUT_LIST!$D$6:$D$1000,$F927))-
    MIN(
      N(INDEX(CUT_LIST!$D$6:$D$1000,$F927)),
      N(INDEX(CUT_LIST!$G$6:$G$1000,$F927))
    )
  )
)</f>
        <v/>
      </c>
      <c r="F927" t="str" cm="1">
        <f t="array" ref="F92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ROWS($F$7:F927)
  ),
"")</f>
        <v/>
      </c>
    </row>
    <row r="928" spans="1:6">
      <c r="A928" t="str" cm="1">
        <f t="array" ref="A928">IF($F928="","",INDEX(CUT_LIST!$A$6:$A$1000,$F928))</f>
        <v/>
      </c>
      <c r="B928" t="str" cm="1">
        <f t="array" ref="B928">IF($F928="","",INDEX(CUT_LIST!$B$6:$B$1000,$F928))</f>
        <v/>
      </c>
      <c r="C928" t="str" cm="1">
        <f t="array" ref="C928">IF($F928="","",INDEX(CUT_LIST!$C$6:$C$1000,$F928))</f>
        <v/>
      </c>
      <c r="D928" t="str" cm="1">
        <f t="array" ref="D928">IF($F928="","",
  IF(
    TRIM(UPPER(INDEX(CUT_LIST!$F$6:$F$1000,$F928)))="NO",
    N(INDEX(CUT_LIST!$D$6:$D$1000,$F928)),
    N(INDEX(CUT_LIST!$D$6:$D$1000,$F928))-
    MIN(
      N(INDEX(CUT_LIST!$D$6:$D$1000,$F928)),
      N(INDEX(CUT_LIST!$G$6:$G$1000,$F928))
    )
  )
)</f>
        <v/>
      </c>
      <c r="F928" t="str" cm="1">
        <f t="array" ref="F92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ROWS($F$7:F928)
  ),
"")</f>
        <v/>
      </c>
    </row>
    <row r="929" spans="1:6">
      <c r="A929" t="str" cm="1">
        <f t="array" ref="A929">IF($F929="","",INDEX(CUT_LIST!$A$6:$A$1000,$F929))</f>
        <v/>
      </c>
      <c r="B929" t="str" cm="1">
        <f t="array" ref="B929">IF($F929="","",INDEX(CUT_LIST!$B$6:$B$1000,$F929))</f>
        <v/>
      </c>
      <c r="C929" t="str" cm="1">
        <f t="array" ref="C929">IF($F929="","",INDEX(CUT_LIST!$C$6:$C$1000,$F929))</f>
        <v/>
      </c>
      <c r="D929" t="str" cm="1">
        <f t="array" ref="D929">IF($F929="","",
  IF(
    TRIM(UPPER(INDEX(CUT_LIST!$F$6:$F$1000,$F929)))="NO",
    N(INDEX(CUT_LIST!$D$6:$D$1000,$F929)),
    N(INDEX(CUT_LIST!$D$6:$D$1000,$F929))-
    MIN(
      N(INDEX(CUT_LIST!$D$6:$D$1000,$F929)),
      N(INDEX(CUT_LIST!$G$6:$G$1000,$F929))
    )
  )
)</f>
        <v/>
      </c>
      <c r="F929" t="str" cm="1">
        <f t="array" ref="F92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ROWS($F$7:F929)
  ),
"")</f>
        <v/>
      </c>
    </row>
    <row r="930" spans="1:6">
      <c r="A930" t="str" cm="1">
        <f t="array" ref="A930">IF($F930="","",INDEX(CUT_LIST!$A$6:$A$1000,$F930))</f>
        <v/>
      </c>
      <c r="B930" t="str" cm="1">
        <f t="array" ref="B930">IF($F930="","",INDEX(CUT_LIST!$B$6:$B$1000,$F930))</f>
        <v/>
      </c>
      <c r="C930" t="str" cm="1">
        <f t="array" ref="C930">IF($F930="","",INDEX(CUT_LIST!$C$6:$C$1000,$F930))</f>
        <v/>
      </c>
      <c r="D930" t="str" cm="1">
        <f t="array" ref="D930">IF($F930="","",
  IF(
    TRIM(UPPER(INDEX(CUT_LIST!$F$6:$F$1000,$F930)))="NO",
    N(INDEX(CUT_LIST!$D$6:$D$1000,$F930)),
    N(INDEX(CUT_LIST!$D$6:$D$1000,$F930))-
    MIN(
      N(INDEX(CUT_LIST!$D$6:$D$1000,$F930)),
      N(INDEX(CUT_LIST!$G$6:$G$1000,$F930))
    )
  )
)</f>
        <v/>
      </c>
      <c r="F930" t="str" cm="1">
        <f t="array" ref="F93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ROWS($F$7:F930)
  ),
"")</f>
        <v/>
      </c>
    </row>
    <row r="931" spans="1:6">
      <c r="A931" t="str" cm="1">
        <f t="array" ref="A931">IF($F931="","",INDEX(CUT_LIST!$A$6:$A$1000,$F931))</f>
        <v/>
      </c>
      <c r="B931" t="str" cm="1">
        <f t="array" ref="B931">IF($F931="","",INDEX(CUT_LIST!$B$6:$B$1000,$F931))</f>
        <v/>
      </c>
      <c r="C931" t="str" cm="1">
        <f t="array" ref="C931">IF($F931="","",INDEX(CUT_LIST!$C$6:$C$1000,$F931))</f>
        <v/>
      </c>
      <c r="D931" t="str" cm="1">
        <f t="array" ref="D931">IF($F931="","",
  IF(
    TRIM(UPPER(INDEX(CUT_LIST!$F$6:$F$1000,$F931)))="NO",
    N(INDEX(CUT_LIST!$D$6:$D$1000,$F931)),
    N(INDEX(CUT_LIST!$D$6:$D$1000,$F931))-
    MIN(
      N(INDEX(CUT_LIST!$D$6:$D$1000,$F931)),
      N(INDEX(CUT_LIST!$G$6:$G$1000,$F931))
    )
  )
)</f>
        <v/>
      </c>
      <c r="F931" t="str" cm="1">
        <f t="array" ref="F93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ROWS($F$7:F931)
  ),
"")</f>
        <v/>
      </c>
    </row>
    <row r="932" spans="1:6">
      <c r="A932" t="str" cm="1">
        <f t="array" ref="A932">IF($F932="","",INDEX(CUT_LIST!$A$6:$A$1000,$F932))</f>
        <v/>
      </c>
      <c r="B932" t="str" cm="1">
        <f t="array" ref="B932">IF($F932="","",INDEX(CUT_LIST!$B$6:$B$1000,$F932))</f>
        <v/>
      </c>
      <c r="C932" t="str" cm="1">
        <f t="array" ref="C932">IF($F932="","",INDEX(CUT_LIST!$C$6:$C$1000,$F932))</f>
        <v/>
      </c>
      <c r="D932" t="str" cm="1">
        <f t="array" ref="D932">IF($F932="","",
  IF(
    TRIM(UPPER(INDEX(CUT_LIST!$F$6:$F$1000,$F932)))="NO",
    N(INDEX(CUT_LIST!$D$6:$D$1000,$F932)),
    N(INDEX(CUT_LIST!$D$6:$D$1000,$F932))-
    MIN(
      N(INDEX(CUT_LIST!$D$6:$D$1000,$F932)),
      N(INDEX(CUT_LIST!$G$6:$G$1000,$F932))
    )
  )
)</f>
        <v/>
      </c>
      <c r="F932" t="str" cm="1">
        <f t="array" ref="F93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ROWS($F$7:F932)
  ),
"")</f>
        <v/>
      </c>
    </row>
    <row r="933" spans="1:6">
      <c r="A933" t="str" cm="1">
        <f t="array" ref="A933">IF($F933="","",INDEX(CUT_LIST!$A$6:$A$1000,$F933))</f>
        <v/>
      </c>
      <c r="B933" t="str" cm="1">
        <f t="array" ref="B933">IF($F933="","",INDEX(CUT_LIST!$B$6:$B$1000,$F933))</f>
        <v/>
      </c>
      <c r="C933" t="str" cm="1">
        <f t="array" ref="C933">IF($F933="","",INDEX(CUT_LIST!$C$6:$C$1000,$F933))</f>
        <v/>
      </c>
      <c r="D933" t="str" cm="1">
        <f t="array" ref="D933">IF($F933="","",
  IF(
    TRIM(UPPER(INDEX(CUT_LIST!$F$6:$F$1000,$F933)))="NO",
    N(INDEX(CUT_LIST!$D$6:$D$1000,$F933)),
    N(INDEX(CUT_LIST!$D$6:$D$1000,$F933))-
    MIN(
      N(INDEX(CUT_LIST!$D$6:$D$1000,$F933)),
      N(INDEX(CUT_LIST!$G$6:$G$1000,$F933))
    )
  )
)</f>
        <v/>
      </c>
      <c r="F933" t="str" cm="1">
        <f t="array" ref="F93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ROWS($F$7:F933)
  ),
"")</f>
        <v/>
      </c>
    </row>
    <row r="934" spans="1:6">
      <c r="A934" t="str" cm="1">
        <f t="array" ref="A934">IF($F934="","",INDEX(CUT_LIST!$A$6:$A$1000,$F934))</f>
        <v/>
      </c>
      <c r="B934" t="str" cm="1">
        <f t="array" ref="B934">IF($F934="","",INDEX(CUT_LIST!$B$6:$B$1000,$F934))</f>
        <v/>
      </c>
      <c r="C934" t="str" cm="1">
        <f t="array" ref="C934">IF($F934="","",INDEX(CUT_LIST!$C$6:$C$1000,$F934))</f>
        <v/>
      </c>
      <c r="D934" t="str" cm="1">
        <f t="array" ref="D934">IF($F934="","",
  IF(
    TRIM(UPPER(INDEX(CUT_LIST!$F$6:$F$1000,$F934)))="NO",
    N(INDEX(CUT_LIST!$D$6:$D$1000,$F934)),
    N(INDEX(CUT_LIST!$D$6:$D$1000,$F934))-
    MIN(
      N(INDEX(CUT_LIST!$D$6:$D$1000,$F934)),
      N(INDEX(CUT_LIST!$G$6:$G$1000,$F934))
    )
  )
)</f>
        <v/>
      </c>
      <c r="F934" t="str" cm="1">
        <f t="array" ref="F93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ROWS($F$7:F934)
  ),
"")</f>
        <v/>
      </c>
    </row>
    <row r="935" spans="1:6">
      <c r="A935" t="str" cm="1">
        <f t="array" ref="A935">IF($F935="","",INDEX(CUT_LIST!$A$6:$A$1000,$F935))</f>
        <v/>
      </c>
      <c r="B935" t="str" cm="1">
        <f t="array" ref="B935">IF($F935="","",INDEX(CUT_LIST!$B$6:$B$1000,$F935))</f>
        <v/>
      </c>
      <c r="C935" t="str" cm="1">
        <f t="array" ref="C935">IF($F935="","",INDEX(CUT_LIST!$C$6:$C$1000,$F935))</f>
        <v/>
      </c>
      <c r="D935" t="str" cm="1">
        <f t="array" ref="D935">IF($F935="","",
  IF(
    TRIM(UPPER(INDEX(CUT_LIST!$F$6:$F$1000,$F935)))="NO",
    N(INDEX(CUT_LIST!$D$6:$D$1000,$F935)),
    N(INDEX(CUT_LIST!$D$6:$D$1000,$F935))-
    MIN(
      N(INDEX(CUT_LIST!$D$6:$D$1000,$F935)),
      N(INDEX(CUT_LIST!$G$6:$G$1000,$F935))
    )
  )
)</f>
        <v/>
      </c>
      <c r="F935" t="str" cm="1">
        <f t="array" ref="F93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ROWS($F$7:F935)
  ),
"")</f>
        <v/>
      </c>
    </row>
    <row r="936" spans="1:6">
      <c r="A936" t="str" cm="1">
        <f t="array" ref="A936">IF($F936="","",INDEX(CUT_LIST!$A$6:$A$1000,$F936))</f>
        <v/>
      </c>
      <c r="B936" t="str" cm="1">
        <f t="array" ref="B936">IF($F936="","",INDEX(CUT_LIST!$B$6:$B$1000,$F936))</f>
        <v/>
      </c>
      <c r="C936" t="str" cm="1">
        <f t="array" ref="C936">IF($F936="","",INDEX(CUT_LIST!$C$6:$C$1000,$F936))</f>
        <v/>
      </c>
      <c r="D936" t="str" cm="1">
        <f t="array" ref="D936">IF($F936="","",
  IF(
    TRIM(UPPER(INDEX(CUT_LIST!$F$6:$F$1000,$F936)))="NO",
    N(INDEX(CUT_LIST!$D$6:$D$1000,$F936)),
    N(INDEX(CUT_LIST!$D$6:$D$1000,$F936))-
    MIN(
      N(INDEX(CUT_LIST!$D$6:$D$1000,$F936)),
      N(INDEX(CUT_LIST!$G$6:$G$1000,$F936))
    )
  )
)</f>
        <v/>
      </c>
      <c r="F936" t="str" cm="1">
        <f t="array" ref="F93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ROWS($F$7:F936)
  ),
"")</f>
        <v/>
      </c>
    </row>
    <row r="937" spans="1:6">
      <c r="A937" t="str" cm="1">
        <f t="array" ref="A937">IF($F937="","",INDEX(CUT_LIST!$A$6:$A$1000,$F937))</f>
        <v/>
      </c>
      <c r="B937" t="str" cm="1">
        <f t="array" ref="B937">IF($F937="","",INDEX(CUT_LIST!$B$6:$B$1000,$F937))</f>
        <v/>
      </c>
      <c r="C937" t="str" cm="1">
        <f t="array" ref="C937">IF($F937="","",INDEX(CUT_LIST!$C$6:$C$1000,$F937))</f>
        <v/>
      </c>
      <c r="D937" t="str" cm="1">
        <f t="array" ref="D937">IF($F937="","",
  IF(
    TRIM(UPPER(INDEX(CUT_LIST!$F$6:$F$1000,$F937)))="NO",
    N(INDEX(CUT_LIST!$D$6:$D$1000,$F937)),
    N(INDEX(CUT_LIST!$D$6:$D$1000,$F937))-
    MIN(
      N(INDEX(CUT_LIST!$D$6:$D$1000,$F937)),
      N(INDEX(CUT_LIST!$G$6:$G$1000,$F937))
    )
  )
)</f>
        <v/>
      </c>
      <c r="F937" t="str" cm="1">
        <f t="array" ref="F93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ROWS($F$7:F937)
  ),
"")</f>
        <v/>
      </c>
    </row>
    <row r="938" spans="1:6">
      <c r="A938" t="str" cm="1">
        <f t="array" ref="A938">IF($F938="","",INDEX(CUT_LIST!$A$6:$A$1000,$F938))</f>
        <v/>
      </c>
      <c r="B938" t="str" cm="1">
        <f t="array" ref="B938">IF($F938="","",INDEX(CUT_LIST!$B$6:$B$1000,$F938))</f>
        <v/>
      </c>
      <c r="C938" t="str" cm="1">
        <f t="array" ref="C938">IF($F938="","",INDEX(CUT_LIST!$C$6:$C$1000,$F938))</f>
        <v/>
      </c>
      <c r="D938" t="str" cm="1">
        <f t="array" ref="D938">IF($F938="","",
  IF(
    TRIM(UPPER(INDEX(CUT_LIST!$F$6:$F$1000,$F938)))="NO",
    N(INDEX(CUT_LIST!$D$6:$D$1000,$F938)),
    N(INDEX(CUT_LIST!$D$6:$D$1000,$F938))-
    MIN(
      N(INDEX(CUT_LIST!$D$6:$D$1000,$F938)),
      N(INDEX(CUT_LIST!$G$6:$G$1000,$F938))
    )
  )
)</f>
        <v/>
      </c>
      <c r="F938" t="str" cm="1">
        <f t="array" ref="F93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ROWS($F$7:F938)
  ),
"")</f>
        <v/>
      </c>
    </row>
    <row r="939" spans="1:6">
      <c r="A939" t="str" cm="1">
        <f t="array" ref="A939">IF($F939="","",INDEX(CUT_LIST!$A$6:$A$1000,$F939))</f>
        <v/>
      </c>
      <c r="B939" t="str" cm="1">
        <f t="array" ref="B939">IF($F939="","",INDEX(CUT_LIST!$B$6:$B$1000,$F939))</f>
        <v/>
      </c>
      <c r="C939" t="str" cm="1">
        <f t="array" ref="C939">IF($F939="","",INDEX(CUT_LIST!$C$6:$C$1000,$F939))</f>
        <v/>
      </c>
      <c r="D939" t="str" cm="1">
        <f t="array" ref="D939">IF($F939="","",
  IF(
    TRIM(UPPER(INDEX(CUT_LIST!$F$6:$F$1000,$F939)))="NO",
    N(INDEX(CUT_LIST!$D$6:$D$1000,$F939)),
    N(INDEX(CUT_LIST!$D$6:$D$1000,$F939))-
    MIN(
      N(INDEX(CUT_LIST!$D$6:$D$1000,$F939)),
      N(INDEX(CUT_LIST!$G$6:$G$1000,$F939))
    )
  )
)</f>
        <v/>
      </c>
      <c r="F939" t="str" cm="1">
        <f t="array" ref="F93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ROWS($F$7:F939)
  ),
"")</f>
        <v/>
      </c>
    </row>
    <row r="940" spans="1:6">
      <c r="A940" t="str" cm="1">
        <f t="array" ref="A940">IF($F940="","",INDEX(CUT_LIST!$A$6:$A$1000,$F940))</f>
        <v/>
      </c>
      <c r="B940" t="str" cm="1">
        <f t="array" ref="B940">IF($F940="","",INDEX(CUT_LIST!$B$6:$B$1000,$F940))</f>
        <v/>
      </c>
      <c r="C940" t="str" cm="1">
        <f t="array" ref="C940">IF($F940="","",INDEX(CUT_LIST!$C$6:$C$1000,$F940))</f>
        <v/>
      </c>
      <c r="D940" t="str" cm="1">
        <f t="array" ref="D940">IF($F940="","",
  IF(
    TRIM(UPPER(INDEX(CUT_LIST!$F$6:$F$1000,$F940)))="NO",
    N(INDEX(CUT_LIST!$D$6:$D$1000,$F940)),
    N(INDEX(CUT_LIST!$D$6:$D$1000,$F940))-
    MIN(
      N(INDEX(CUT_LIST!$D$6:$D$1000,$F940)),
      N(INDEX(CUT_LIST!$G$6:$G$1000,$F940))
    )
  )
)</f>
        <v/>
      </c>
      <c r="F940" t="str" cm="1">
        <f t="array" ref="F94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ROWS($F$7:F940)
  ),
"")</f>
        <v/>
      </c>
    </row>
    <row r="941" spans="1:6">
      <c r="A941" t="str" cm="1">
        <f t="array" ref="A941">IF($F941="","",INDEX(CUT_LIST!$A$6:$A$1000,$F941))</f>
        <v/>
      </c>
      <c r="B941" t="str" cm="1">
        <f t="array" ref="B941">IF($F941="","",INDEX(CUT_LIST!$B$6:$B$1000,$F941))</f>
        <v/>
      </c>
      <c r="C941" t="str" cm="1">
        <f t="array" ref="C941">IF($F941="","",INDEX(CUT_LIST!$C$6:$C$1000,$F941))</f>
        <v/>
      </c>
      <c r="D941" t="str" cm="1">
        <f t="array" ref="D941">IF($F941="","",
  IF(
    TRIM(UPPER(INDEX(CUT_LIST!$F$6:$F$1000,$F941)))="NO",
    N(INDEX(CUT_LIST!$D$6:$D$1000,$F941)),
    N(INDEX(CUT_LIST!$D$6:$D$1000,$F941))-
    MIN(
      N(INDEX(CUT_LIST!$D$6:$D$1000,$F941)),
      N(INDEX(CUT_LIST!$G$6:$G$1000,$F941))
    )
  )
)</f>
        <v/>
      </c>
      <c r="F941" t="str" cm="1">
        <f t="array" ref="F94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ROWS($F$7:F941)
  ),
"")</f>
        <v/>
      </c>
    </row>
    <row r="942" spans="1:6">
      <c r="A942" t="str" cm="1">
        <f t="array" ref="A942">IF($F942="","",INDEX(CUT_LIST!$A$6:$A$1000,$F942))</f>
        <v/>
      </c>
      <c r="B942" t="str" cm="1">
        <f t="array" ref="B942">IF($F942="","",INDEX(CUT_LIST!$B$6:$B$1000,$F942))</f>
        <v/>
      </c>
      <c r="C942" t="str" cm="1">
        <f t="array" ref="C942">IF($F942="","",INDEX(CUT_LIST!$C$6:$C$1000,$F942))</f>
        <v/>
      </c>
      <c r="D942" t="str" cm="1">
        <f t="array" ref="D942">IF($F942="","",
  IF(
    TRIM(UPPER(INDEX(CUT_LIST!$F$6:$F$1000,$F942)))="NO",
    N(INDEX(CUT_LIST!$D$6:$D$1000,$F942)),
    N(INDEX(CUT_LIST!$D$6:$D$1000,$F942))-
    MIN(
      N(INDEX(CUT_LIST!$D$6:$D$1000,$F942)),
      N(INDEX(CUT_LIST!$G$6:$G$1000,$F942))
    )
  )
)</f>
        <v/>
      </c>
      <c r="F942" t="str" cm="1">
        <f t="array" ref="F94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ROWS($F$7:F942)
  ),
"")</f>
        <v/>
      </c>
    </row>
    <row r="943" spans="1:6">
      <c r="A943" t="str" cm="1">
        <f t="array" ref="A943">IF($F943="","",INDEX(CUT_LIST!$A$6:$A$1000,$F943))</f>
        <v/>
      </c>
      <c r="B943" t="str" cm="1">
        <f t="array" ref="B943">IF($F943="","",INDEX(CUT_LIST!$B$6:$B$1000,$F943))</f>
        <v/>
      </c>
      <c r="C943" t="str" cm="1">
        <f t="array" ref="C943">IF($F943="","",INDEX(CUT_LIST!$C$6:$C$1000,$F943))</f>
        <v/>
      </c>
      <c r="D943" t="str" cm="1">
        <f t="array" ref="D943">IF($F943="","",
  IF(
    TRIM(UPPER(INDEX(CUT_LIST!$F$6:$F$1000,$F943)))="NO",
    N(INDEX(CUT_LIST!$D$6:$D$1000,$F943)),
    N(INDEX(CUT_LIST!$D$6:$D$1000,$F943))-
    MIN(
      N(INDEX(CUT_LIST!$D$6:$D$1000,$F943)),
      N(INDEX(CUT_LIST!$G$6:$G$1000,$F943))
    )
  )
)</f>
        <v/>
      </c>
      <c r="F943" t="str" cm="1">
        <f t="array" ref="F94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ROWS($F$7:F943)
  ),
"")</f>
        <v/>
      </c>
    </row>
    <row r="944" spans="1:6">
      <c r="A944" t="str" cm="1">
        <f t="array" ref="A944">IF($F944="","",INDEX(CUT_LIST!$A$6:$A$1000,$F944))</f>
        <v/>
      </c>
      <c r="B944" t="str" cm="1">
        <f t="array" ref="B944">IF($F944="","",INDEX(CUT_LIST!$B$6:$B$1000,$F944))</f>
        <v/>
      </c>
      <c r="C944" t="str" cm="1">
        <f t="array" ref="C944">IF($F944="","",INDEX(CUT_LIST!$C$6:$C$1000,$F944))</f>
        <v/>
      </c>
      <c r="D944" t="str" cm="1">
        <f t="array" ref="D944">IF($F944="","",
  IF(
    TRIM(UPPER(INDEX(CUT_LIST!$F$6:$F$1000,$F944)))="NO",
    N(INDEX(CUT_LIST!$D$6:$D$1000,$F944)),
    N(INDEX(CUT_LIST!$D$6:$D$1000,$F944))-
    MIN(
      N(INDEX(CUT_LIST!$D$6:$D$1000,$F944)),
      N(INDEX(CUT_LIST!$G$6:$G$1000,$F944))
    )
  )
)</f>
        <v/>
      </c>
      <c r="F944" t="str" cm="1">
        <f t="array" ref="F94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ROWS($F$7:F944)
  ),
"")</f>
        <v/>
      </c>
    </row>
    <row r="945" spans="1:6">
      <c r="A945" t="str" cm="1">
        <f t="array" ref="A945">IF($F945="","",INDEX(CUT_LIST!$A$6:$A$1000,$F945))</f>
        <v/>
      </c>
      <c r="B945" t="str" cm="1">
        <f t="array" ref="B945">IF($F945="","",INDEX(CUT_LIST!$B$6:$B$1000,$F945))</f>
        <v/>
      </c>
      <c r="C945" t="str" cm="1">
        <f t="array" ref="C945">IF($F945="","",INDEX(CUT_LIST!$C$6:$C$1000,$F945))</f>
        <v/>
      </c>
      <c r="D945" t="str" cm="1">
        <f t="array" ref="D945">IF($F945="","",
  IF(
    TRIM(UPPER(INDEX(CUT_LIST!$F$6:$F$1000,$F945)))="NO",
    N(INDEX(CUT_LIST!$D$6:$D$1000,$F945)),
    N(INDEX(CUT_LIST!$D$6:$D$1000,$F945))-
    MIN(
      N(INDEX(CUT_LIST!$D$6:$D$1000,$F945)),
      N(INDEX(CUT_LIST!$G$6:$G$1000,$F945))
    )
  )
)</f>
        <v/>
      </c>
      <c r="F945" t="str" cm="1">
        <f t="array" ref="F94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ROWS($F$7:F945)
  ),
"")</f>
        <v/>
      </c>
    </row>
    <row r="946" spans="1:6">
      <c r="A946" t="str" cm="1">
        <f t="array" ref="A946">IF($F946="","",INDEX(CUT_LIST!$A$6:$A$1000,$F946))</f>
        <v/>
      </c>
      <c r="B946" t="str" cm="1">
        <f t="array" ref="B946">IF($F946="","",INDEX(CUT_LIST!$B$6:$B$1000,$F946))</f>
        <v/>
      </c>
      <c r="C946" t="str" cm="1">
        <f t="array" ref="C946">IF($F946="","",INDEX(CUT_LIST!$C$6:$C$1000,$F946))</f>
        <v/>
      </c>
      <c r="D946" t="str" cm="1">
        <f t="array" ref="D946">IF($F946="","",
  IF(
    TRIM(UPPER(INDEX(CUT_LIST!$F$6:$F$1000,$F946)))="NO",
    N(INDEX(CUT_LIST!$D$6:$D$1000,$F946)),
    N(INDEX(CUT_LIST!$D$6:$D$1000,$F946))-
    MIN(
      N(INDEX(CUT_LIST!$D$6:$D$1000,$F946)),
      N(INDEX(CUT_LIST!$G$6:$G$1000,$F946))
    )
  )
)</f>
        <v/>
      </c>
      <c r="F946" t="str" cm="1">
        <f t="array" ref="F94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ROWS($F$7:F946)
  ),
"")</f>
        <v/>
      </c>
    </row>
    <row r="947" spans="1:6">
      <c r="A947" t="str" cm="1">
        <f t="array" ref="A947">IF($F947="","",INDEX(CUT_LIST!$A$6:$A$1000,$F947))</f>
        <v/>
      </c>
      <c r="B947" t="str" cm="1">
        <f t="array" ref="B947">IF($F947="","",INDEX(CUT_LIST!$B$6:$B$1000,$F947))</f>
        <v/>
      </c>
      <c r="C947" t="str" cm="1">
        <f t="array" ref="C947">IF($F947="","",INDEX(CUT_LIST!$C$6:$C$1000,$F947))</f>
        <v/>
      </c>
      <c r="D947" t="str" cm="1">
        <f t="array" ref="D947">IF($F947="","",
  IF(
    TRIM(UPPER(INDEX(CUT_LIST!$F$6:$F$1000,$F947)))="NO",
    N(INDEX(CUT_LIST!$D$6:$D$1000,$F947)),
    N(INDEX(CUT_LIST!$D$6:$D$1000,$F947))-
    MIN(
      N(INDEX(CUT_LIST!$D$6:$D$1000,$F947)),
      N(INDEX(CUT_LIST!$G$6:$G$1000,$F947))
    )
  )
)</f>
        <v/>
      </c>
      <c r="F947" t="str" cm="1">
        <f t="array" ref="F94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ROWS($F$7:F947)
  ),
"")</f>
        <v/>
      </c>
    </row>
    <row r="948" spans="1:6">
      <c r="A948" t="str" cm="1">
        <f t="array" ref="A948">IF($F948="","",INDEX(CUT_LIST!$A$6:$A$1000,$F948))</f>
        <v/>
      </c>
      <c r="B948" t="str" cm="1">
        <f t="array" ref="B948">IF($F948="","",INDEX(CUT_LIST!$B$6:$B$1000,$F948))</f>
        <v/>
      </c>
      <c r="C948" t="str" cm="1">
        <f t="array" ref="C948">IF($F948="","",INDEX(CUT_LIST!$C$6:$C$1000,$F948))</f>
        <v/>
      </c>
      <c r="D948" t="str" cm="1">
        <f t="array" ref="D948">IF($F948="","",
  IF(
    TRIM(UPPER(INDEX(CUT_LIST!$F$6:$F$1000,$F948)))="NO",
    N(INDEX(CUT_LIST!$D$6:$D$1000,$F948)),
    N(INDEX(CUT_LIST!$D$6:$D$1000,$F948))-
    MIN(
      N(INDEX(CUT_LIST!$D$6:$D$1000,$F948)),
      N(INDEX(CUT_LIST!$G$6:$G$1000,$F948))
    )
  )
)</f>
        <v/>
      </c>
      <c r="F948" t="str" cm="1">
        <f t="array" ref="F94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ROWS($F$7:F948)
  ),
"")</f>
        <v/>
      </c>
    </row>
    <row r="949" spans="1:6">
      <c r="A949" t="str" cm="1">
        <f t="array" ref="A949">IF($F949="","",INDEX(CUT_LIST!$A$6:$A$1000,$F949))</f>
        <v/>
      </c>
      <c r="B949" t="str" cm="1">
        <f t="array" ref="B949">IF($F949="","",INDEX(CUT_LIST!$B$6:$B$1000,$F949))</f>
        <v/>
      </c>
      <c r="C949" t="str" cm="1">
        <f t="array" ref="C949">IF($F949="","",INDEX(CUT_LIST!$C$6:$C$1000,$F949))</f>
        <v/>
      </c>
      <c r="D949" t="str" cm="1">
        <f t="array" ref="D949">IF($F949="","",
  IF(
    TRIM(UPPER(INDEX(CUT_LIST!$F$6:$F$1000,$F949)))="NO",
    N(INDEX(CUT_LIST!$D$6:$D$1000,$F949)),
    N(INDEX(CUT_LIST!$D$6:$D$1000,$F949))-
    MIN(
      N(INDEX(CUT_LIST!$D$6:$D$1000,$F949)),
      N(INDEX(CUT_LIST!$G$6:$G$1000,$F949))
    )
  )
)</f>
        <v/>
      </c>
      <c r="F949" t="str" cm="1">
        <f t="array" ref="F94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ROWS($F$7:F949)
  ),
"")</f>
        <v/>
      </c>
    </row>
    <row r="950" spans="1:6">
      <c r="A950" t="str" cm="1">
        <f t="array" ref="A950">IF($F950="","",INDEX(CUT_LIST!$A$6:$A$1000,$F950))</f>
        <v/>
      </c>
      <c r="B950" t="str" cm="1">
        <f t="array" ref="B950">IF($F950="","",INDEX(CUT_LIST!$B$6:$B$1000,$F950))</f>
        <v/>
      </c>
      <c r="C950" t="str" cm="1">
        <f t="array" ref="C950">IF($F950="","",INDEX(CUT_LIST!$C$6:$C$1000,$F950))</f>
        <v/>
      </c>
      <c r="D950" t="str" cm="1">
        <f t="array" ref="D950">IF($F950="","",
  IF(
    TRIM(UPPER(INDEX(CUT_LIST!$F$6:$F$1000,$F950)))="NO",
    N(INDEX(CUT_LIST!$D$6:$D$1000,$F950)),
    N(INDEX(CUT_LIST!$D$6:$D$1000,$F950))-
    MIN(
      N(INDEX(CUT_LIST!$D$6:$D$1000,$F950)),
      N(INDEX(CUT_LIST!$G$6:$G$1000,$F950))
    )
  )
)</f>
        <v/>
      </c>
      <c r="F950" t="str" cm="1">
        <f t="array" ref="F95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ROWS($F$7:F950)
  ),
"")</f>
        <v/>
      </c>
    </row>
    <row r="951" spans="1:6">
      <c r="A951" t="str" cm="1">
        <f t="array" ref="A951">IF($F951="","",INDEX(CUT_LIST!$A$6:$A$1000,$F951))</f>
        <v/>
      </c>
      <c r="B951" t="str" cm="1">
        <f t="array" ref="B951">IF($F951="","",INDEX(CUT_LIST!$B$6:$B$1000,$F951))</f>
        <v/>
      </c>
      <c r="C951" t="str" cm="1">
        <f t="array" ref="C951">IF($F951="","",INDEX(CUT_LIST!$C$6:$C$1000,$F951))</f>
        <v/>
      </c>
      <c r="D951" t="str" cm="1">
        <f t="array" ref="D951">IF($F951="","",
  IF(
    TRIM(UPPER(INDEX(CUT_LIST!$F$6:$F$1000,$F951)))="NO",
    N(INDEX(CUT_LIST!$D$6:$D$1000,$F951)),
    N(INDEX(CUT_LIST!$D$6:$D$1000,$F951))-
    MIN(
      N(INDEX(CUT_LIST!$D$6:$D$1000,$F951)),
      N(INDEX(CUT_LIST!$G$6:$G$1000,$F951))
    )
  )
)</f>
        <v/>
      </c>
      <c r="F951" t="str" cm="1">
        <f t="array" ref="F95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ROWS($F$7:F951)
  ),
"")</f>
        <v/>
      </c>
    </row>
    <row r="952" spans="1:6">
      <c r="A952" t="str" cm="1">
        <f t="array" ref="A952">IF($F952="","",INDEX(CUT_LIST!$A$6:$A$1000,$F952))</f>
        <v/>
      </c>
      <c r="B952" t="str" cm="1">
        <f t="array" ref="B952">IF($F952="","",INDEX(CUT_LIST!$B$6:$B$1000,$F952))</f>
        <v/>
      </c>
      <c r="C952" t="str" cm="1">
        <f t="array" ref="C952">IF($F952="","",INDEX(CUT_LIST!$C$6:$C$1000,$F952))</f>
        <v/>
      </c>
      <c r="D952" t="str" cm="1">
        <f t="array" ref="D952">IF($F952="","",
  IF(
    TRIM(UPPER(INDEX(CUT_LIST!$F$6:$F$1000,$F952)))="NO",
    N(INDEX(CUT_LIST!$D$6:$D$1000,$F952)),
    N(INDEX(CUT_LIST!$D$6:$D$1000,$F952))-
    MIN(
      N(INDEX(CUT_LIST!$D$6:$D$1000,$F952)),
      N(INDEX(CUT_LIST!$G$6:$G$1000,$F952))
    )
  )
)</f>
        <v/>
      </c>
      <c r="F952" t="str" cm="1">
        <f t="array" ref="F95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ROWS($F$7:F952)
  ),
"")</f>
        <v/>
      </c>
    </row>
    <row r="953" spans="1:6">
      <c r="A953" t="str" cm="1">
        <f t="array" ref="A953">IF($F953="","",INDEX(CUT_LIST!$A$6:$A$1000,$F953))</f>
        <v/>
      </c>
      <c r="B953" t="str" cm="1">
        <f t="array" ref="B953">IF($F953="","",INDEX(CUT_LIST!$B$6:$B$1000,$F953))</f>
        <v/>
      </c>
      <c r="C953" t="str" cm="1">
        <f t="array" ref="C953">IF($F953="","",INDEX(CUT_LIST!$C$6:$C$1000,$F953))</f>
        <v/>
      </c>
      <c r="D953" t="str" cm="1">
        <f t="array" ref="D953">IF($F953="","",
  IF(
    TRIM(UPPER(INDEX(CUT_LIST!$F$6:$F$1000,$F953)))="NO",
    N(INDEX(CUT_LIST!$D$6:$D$1000,$F953)),
    N(INDEX(CUT_LIST!$D$6:$D$1000,$F953))-
    MIN(
      N(INDEX(CUT_LIST!$D$6:$D$1000,$F953)),
      N(INDEX(CUT_LIST!$G$6:$G$1000,$F953))
    )
  )
)</f>
        <v/>
      </c>
      <c r="F953" t="str" cm="1">
        <f t="array" ref="F95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ROWS($F$7:F953)
  ),
"")</f>
        <v/>
      </c>
    </row>
    <row r="954" spans="1:6">
      <c r="A954" t="str" cm="1">
        <f t="array" ref="A954">IF($F954="","",INDEX(CUT_LIST!$A$6:$A$1000,$F954))</f>
        <v/>
      </c>
      <c r="B954" t="str" cm="1">
        <f t="array" ref="B954">IF($F954="","",INDEX(CUT_LIST!$B$6:$B$1000,$F954))</f>
        <v/>
      </c>
      <c r="C954" t="str" cm="1">
        <f t="array" ref="C954">IF($F954="","",INDEX(CUT_LIST!$C$6:$C$1000,$F954))</f>
        <v/>
      </c>
      <c r="D954" t="str" cm="1">
        <f t="array" ref="D954">IF($F954="","",
  IF(
    TRIM(UPPER(INDEX(CUT_LIST!$F$6:$F$1000,$F954)))="NO",
    N(INDEX(CUT_LIST!$D$6:$D$1000,$F954)),
    N(INDEX(CUT_LIST!$D$6:$D$1000,$F954))-
    MIN(
      N(INDEX(CUT_LIST!$D$6:$D$1000,$F954)),
      N(INDEX(CUT_LIST!$G$6:$G$1000,$F954))
    )
  )
)</f>
        <v/>
      </c>
      <c r="F954" t="str" cm="1">
        <f t="array" ref="F95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ROWS($F$7:F954)
  ),
"")</f>
        <v/>
      </c>
    </row>
    <row r="955" spans="1:6">
      <c r="A955" t="str" cm="1">
        <f t="array" ref="A955">IF($F955="","",INDEX(CUT_LIST!$A$6:$A$1000,$F955))</f>
        <v/>
      </c>
      <c r="B955" t="str" cm="1">
        <f t="array" ref="B955">IF($F955="","",INDEX(CUT_LIST!$B$6:$B$1000,$F955))</f>
        <v/>
      </c>
      <c r="C955" t="str" cm="1">
        <f t="array" ref="C955">IF($F955="","",INDEX(CUT_LIST!$C$6:$C$1000,$F955))</f>
        <v/>
      </c>
      <c r="D955" t="str" cm="1">
        <f t="array" ref="D955">IF($F955="","",
  IF(
    TRIM(UPPER(INDEX(CUT_LIST!$F$6:$F$1000,$F955)))="NO",
    N(INDEX(CUT_LIST!$D$6:$D$1000,$F955)),
    N(INDEX(CUT_LIST!$D$6:$D$1000,$F955))-
    MIN(
      N(INDEX(CUT_LIST!$D$6:$D$1000,$F955)),
      N(INDEX(CUT_LIST!$G$6:$G$1000,$F955))
    )
  )
)</f>
        <v/>
      </c>
      <c r="F955" t="str" cm="1">
        <f t="array" ref="F95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ROWS($F$7:F955)
  ),
"")</f>
        <v/>
      </c>
    </row>
    <row r="956" spans="1:6">
      <c r="A956" t="str" cm="1">
        <f t="array" ref="A956">IF($F956="","",INDEX(CUT_LIST!$A$6:$A$1000,$F956))</f>
        <v/>
      </c>
      <c r="B956" t="str" cm="1">
        <f t="array" ref="B956">IF($F956="","",INDEX(CUT_LIST!$B$6:$B$1000,$F956))</f>
        <v/>
      </c>
      <c r="C956" t="str" cm="1">
        <f t="array" ref="C956">IF($F956="","",INDEX(CUT_LIST!$C$6:$C$1000,$F956))</f>
        <v/>
      </c>
      <c r="D956" t="str" cm="1">
        <f t="array" ref="D956">IF($F956="","",
  IF(
    TRIM(UPPER(INDEX(CUT_LIST!$F$6:$F$1000,$F956)))="NO",
    N(INDEX(CUT_LIST!$D$6:$D$1000,$F956)),
    N(INDEX(CUT_LIST!$D$6:$D$1000,$F956))-
    MIN(
      N(INDEX(CUT_LIST!$D$6:$D$1000,$F956)),
      N(INDEX(CUT_LIST!$G$6:$G$1000,$F956))
    )
  )
)</f>
        <v/>
      </c>
      <c r="F956" t="str" cm="1">
        <f t="array" ref="F95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ROWS($F$7:F956)
  ),
"")</f>
        <v/>
      </c>
    </row>
    <row r="957" spans="1:6">
      <c r="A957" t="str" cm="1">
        <f t="array" ref="A957">IF($F957="","",INDEX(CUT_LIST!$A$6:$A$1000,$F957))</f>
        <v/>
      </c>
      <c r="B957" t="str" cm="1">
        <f t="array" ref="B957">IF($F957="","",INDEX(CUT_LIST!$B$6:$B$1000,$F957))</f>
        <v/>
      </c>
      <c r="C957" t="str" cm="1">
        <f t="array" ref="C957">IF($F957="","",INDEX(CUT_LIST!$C$6:$C$1000,$F957))</f>
        <v/>
      </c>
      <c r="D957" t="str" cm="1">
        <f t="array" ref="D957">IF($F957="","",
  IF(
    TRIM(UPPER(INDEX(CUT_LIST!$F$6:$F$1000,$F957)))="NO",
    N(INDEX(CUT_LIST!$D$6:$D$1000,$F957)),
    N(INDEX(CUT_LIST!$D$6:$D$1000,$F957))-
    MIN(
      N(INDEX(CUT_LIST!$D$6:$D$1000,$F957)),
      N(INDEX(CUT_LIST!$G$6:$G$1000,$F957))
    )
  )
)</f>
        <v/>
      </c>
      <c r="F957" t="str" cm="1">
        <f t="array" ref="F95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ROWS($F$7:F957)
  ),
"")</f>
        <v/>
      </c>
    </row>
    <row r="958" spans="1:6">
      <c r="A958" t="str" cm="1">
        <f t="array" ref="A958">IF($F958="","",INDEX(CUT_LIST!$A$6:$A$1000,$F958))</f>
        <v/>
      </c>
      <c r="B958" t="str" cm="1">
        <f t="array" ref="B958">IF($F958="","",INDEX(CUT_LIST!$B$6:$B$1000,$F958))</f>
        <v/>
      </c>
      <c r="C958" t="str" cm="1">
        <f t="array" ref="C958">IF($F958="","",INDEX(CUT_LIST!$C$6:$C$1000,$F958))</f>
        <v/>
      </c>
      <c r="D958" t="str" cm="1">
        <f t="array" ref="D958">IF($F958="","",
  IF(
    TRIM(UPPER(INDEX(CUT_LIST!$F$6:$F$1000,$F958)))="NO",
    N(INDEX(CUT_LIST!$D$6:$D$1000,$F958)),
    N(INDEX(CUT_LIST!$D$6:$D$1000,$F958))-
    MIN(
      N(INDEX(CUT_LIST!$D$6:$D$1000,$F958)),
      N(INDEX(CUT_LIST!$G$6:$G$1000,$F958))
    )
  )
)</f>
        <v/>
      </c>
      <c r="F958" t="str" cm="1">
        <f t="array" ref="F95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ROWS($F$7:F958)
  ),
"")</f>
        <v/>
      </c>
    </row>
    <row r="959" spans="1:6">
      <c r="A959" t="str" cm="1">
        <f t="array" ref="A959">IF($F959="","",INDEX(CUT_LIST!$A$6:$A$1000,$F959))</f>
        <v/>
      </c>
      <c r="B959" t="str" cm="1">
        <f t="array" ref="B959">IF($F959="","",INDEX(CUT_LIST!$B$6:$B$1000,$F959))</f>
        <v/>
      </c>
      <c r="C959" t="str" cm="1">
        <f t="array" ref="C959">IF($F959="","",INDEX(CUT_LIST!$C$6:$C$1000,$F959))</f>
        <v/>
      </c>
      <c r="D959" t="str" cm="1">
        <f t="array" ref="D959">IF($F959="","",
  IF(
    TRIM(UPPER(INDEX(CUT_LIST!$F$6:$F$1000,$F959)))="NO",
    N(INDEX(CUT_LIST!$D$6:$D$1000,$F959)),
    N(INDEX(CUT_LIST!$D$6:$D$1000,$F959))-
    MIN(
      N(INDEX(CUT_LIST!$D$6:$D$1000,$F959)),
      N(INDEX(CUT_LIST!$G$6:$G$1000,$F959))
    )
  )
)</f>
        <v/>
      </c>
      <c r="F959" t="str" cm="1">
        <f t="array" ref="F95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ROWS($F$7:F959)
  ),
"")</f>
        <v/>
      </c>
    </row>
    <row r="960" spans="1:6">
      <c r="A960" t="str" cm="1">
        <f t="array" ref="A960">IF($F960="","",INDEX(CUT_LIST!$A$6:$A$1000,$F960))</f>
        <v/>
      </c>
      <c r="B960" t="str" cm="1">
        <f t="array" ref="B960">IF($F960="","",INDEX(CUT_LIST!$B$6:$B$1000,$F960))</f>
        <v/>
      </c>
      <c r="C960" t="str" cm="1">
        <f t="array" ref="C960">IF($F960="","",INDEX(CUT_LIST!$C$6:$C$1000,$F960))</f>
        <v/>
      </c>
      <c r="D960" t="str" cm="1">
        <f t="array" ref="D960">IF($F960="","",
  IF(
    TRIM(UPPER(INDEX(CUT_LIST!$F$6:$F$1000,$F960)))="NO",
    N(INDEX(CUT_LIST!$D$6:$D$1000,$F960)),
    N(INDEX(CUT_LIST!$D$6:$D$1000,$F960))-
    MIN(
      N(INDEX(CUT_LIST!$D$6:$D$1000,$F960)),
      N(INDEX(CUT_LIST!$G$6:$G$1000,$F960))
    )
  )
)</f>
        <v/>
      </c>
      <c r="F960" t="str" cm="1">
        <f t="array" ref="F96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ROWS($F$7:F960)
  ),
"")</f>
        <v/>
      </c>
    </row>
    <row r="961" spans="1:6">
      <c r="A961" t="str" cm="1">
        <f t="array" ref="A961">IF($F961="","",INDEX(CUT_LIST!$A$6:$A$1000,$F961))</f>
        <v/>
      </c>
      <c r="B961" t="str" cm="1">
        <f t="array" ref="B961">IF($F961="","",INDEX(CUT_LIST!$B$6:$B$1000,$F961))</f>
        <v/>
      </c>
      <c r="C961" t="str" cm="1">
        <f t="array" ref="C961">IF($F961="","",INDEX(CUT_LIST!$C$6:$C$1000,$F961))</f>
        <v/>
      </c>
      <c r="D961" t="str" cm="1">
        <f t="array" ref="D961">IF($F961="","",
  IF(
    TRIM(UPPER(INDEX(CUT_LIST!$F$6:$F$1000,$F961)))="NO",
    N(INDEX(CUT_LIST!$D$6:$D$1000,$F961)),
    N(INDEX(CUT_LIST!$D$6:$D$1000,$F961))-
    MIN(
      N(INDEX(CUT_LIST!$D$6:$D$1000,$F961)),
      N(INDEX(CUT_LIST!$G$6:$G$1000,$F961))
    )
  )
)</f>
        <v/>
      </c>
      <c r="F961" t="str" cm="1">
        <f t="array" ref="F96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ROWS($F$7:F961)
  ),
"")</f>
        <v/>
      </c>
    </row>
    <row r="962" spans="1:6">
      <c r="A962" t="str" cm="1">
        <f t="array" ref="A962">IF($F962="","",INDEX(CUT_LIST!$A$6:$A$1000,$F962))</f>
        <v/>
      </c>
      <c r="B962" t="str" cm="1">
        <f t="array" ref="B962">IF($F962="","",INDEX(CUT_LIST!$B$6:$B$1000,$F962))</f>
        <v/>
      </c>
      <c r="C962" t="str" cm="1">
        <f t="array" ref="C962">IF($F962="","",INDEX(CUT_LIST!$C$6:$C$1000,$F962))</f>
        <v/>
      </c>
      <c r="D962" t="str" cm="1">
        <f t="array" ref="D962">IF($F962="","",
  IF(
    TRIM(UPPER(INDEX(CUT_LIST!$F$6:$F$1000,$F962)))="NO",
    N(INDEX(CUT_LIST!$D$6:$D$1000,$F962)),
    N(INDEX(CUT_LIST!$D$6:$D$1000,$F962))-
    MIN(
      N(INDEX(CUT_LIST!$D$6:$D$1000,$F962)),
      N(INDEX(CUT_LIST!$G$6:$G$1000,$F962))
    )
  )
)</f>
        <v/>
      </c>
      <c r="F962" t="str" cm="1">
        <f t="array" ref="F96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ROWS($F$7:F962)
  ),
"")</f>
        <v/>
      </c>
    </row>
    <row r="963" spans="1:6">
      <c r="A963" t="str" cm="1">
        <f t="array" ref="A963">IF($F963="","",INDEX(CUT_LIST!$A$6:$A$1000,$F963))</f>
        <v/>
      </c>
      <c r="B963" t="str" cm="1">
        <f t="array" ref="B963">IF($F963="","",INDEX(CUT_LIST!$B$6:$B$1000,$F963))</f>
        <v/>
      </c>
      <c r="C963" t="str" cm="1">
        <f t="array" ref="C963">IF($F963="","",INDEX(CUT_LIST!$C$6:$C$1000,$F963))</f>
        <v/>
      </c>
      <c r="D963" t="str" cm="1">
        <f t="array" ref="D963">IF($F963="","",
  IF(
    TRIM(UPPER(INDEX(CUT_LIST!$F$6:$F$1000,$F963)))="NO",
    N(INDEX(CUT_LIST!$D$6:$D$1000,$F963)),
    N(INDEX(CUT_LIST!$D$6:$D$1000,$F963))-
    MIN(
      N(INDEX(CUT_LIST!$D$6:$D$1000,$F963)),
      N(INDEX(CUT_LIST!$G$6:$G$1000,$F963))
    )
  )
)</f>
        <v/>
      </c>
      <c r="F963" t="str" cm="1">
        <f t="array" ref="F96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ROWS($F$7:F963)
  ),
"")</f>
        <v/>
      </c>
    </row>
    <row r="964" spans="1:6">
      <c r="A964" t="str" cm="1">
        <f t="array" ref="A964">IF($F964="","",INDEX(CUT_LIST!$A$6:$A$1000,$F964))</f>
        <v/>
      </c>
      <c r="B964" t="str" cm="1">
        <f t="array" ref="B964">IF($F964="","",INDEX(CUT_LIST!$B$6:$B$1000,$F964))</f>
        <v/>
      </c>
      <c r="C964" t="str" cm="1">
        <f t="array" ref="C964">IF($F964="","",INDEX(CUT_LIST!$C$6:$C$1000,$F964))</f>
        <v/>
      </c>
      <c r="D964" t="str" cm="1">
        <f t="array" ref="D964">IF($F964="","",
  IF(
    TRIM(UPPER(INDEX(CUT_LIST!$F$6:$F$1000,$F964)))="NO",
    N(INDEX(CUT_LIST!$D$6:$D$1000,$F964)),
    N(INDEX(CUT_LIST!$D$6:$D$1000,$F964))-
    MIN(
      N(INDEX(CUT_LIST!$D$6:$D$1000,$F964)),
      N(INDEX(CUT_LIST!$G$6:$G$1000,$F964))
    )
  )
)</f>
        <v/>
      </c>
      <c r="F964" t="str" cm="1">
        <f t="array" ref="F96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ROWS($F$7:F964)
  ),
"")</f>
        <v/>
      </c>
    </row>
    <row r="965" spans="1:6">
      <c r="A965" t="str" cm="1">
        <f t="array" ref="A965">IF($F965="","",INDEX(CUT_LIST!$A$6:$A$1000,$F965))</f>
        <v/>
      </c>
      <c r="B965" t="str" cm="1">
        <f t="array" ref="B965">IF($F965="","",INDEX(CUT_LIST!$B$6:$B$1000,$F965))</f>
        <v/>
      </c>
      <c r="C965" t="str" cm="1">
        <f t="array" ref="C965">IF($F965="","",INDEX(CUT_LIST!$C$6:$C$1000,$F965))</f>
        <v/>
      </c>
      <c r="D965" t="str" cm="1">
        <f t="array" ref="D965">IF($F965="","",
  IF(
    TRIM(UPPER(INDEX(CUT_LIST!$F$6:$F$1000,$F965)))="NO",
    N(INDEX(CUT_LIST!$D$6:$D$1000,$F965)),
    N(INDEX(CUT_LIST!$D$6:$D$1000,$F965))-
    MIN(
      N(INDEX(CUT_LIST!$D$6:$D$1000,$F965)),
      N(INDEX(CUT_LIST!$G$6:$G$1000,$F965))
    )
  )
)</f>
        <v/>
      </c>
      <c r="F965" t="str" cm="1">
        <f t="array" ref="F96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ROWS($F$7:F965)
  ),
"")</f>
        <v/>
      </c>
    </row>
    <row r="966" spans="1:6">
      <c r="A966" t="str" cm="1">
        <f t="array" ref="A966">IF($F966="","",INDEX(CUT_LIST!$A$6:$A$1000,$F966))</f>
        <v/>
      </c>
      <c r="B966" t="str" cm="1">
        <f t="array" ref="B966">IF($F966="","",INDEX(CUT_LIST!$B$6:$B$1000,$F966))</f>
        <v/>
      </c>
      <c r="C966" t="str" cm="1">
        <f t="array" ref="C966">IF($F966="","",INDEX(CUT_LIST!$C$6:$C$1000,$F966))</f>
        <v/>
      </c>
      <c r="D966" t="str" cm="1">
        <f t="array" ref="D966">IF($F966="","",
  IF(
    TRIM(UPPER(INDEX(CUT_LIST!$F$6:$F$1000,$F966)))="NO",
    N(INDEX(CUT_LIST!$D$6:$D$1000,$F966)),
    N(INDEX(CUT_LIST!$D$6:$D$1000,$F966))-
    MIN(
      N(INDEX(CUT_LIST!$D$6:$D$1000,$F966)),
      N(INDEX(CUT_LIST!$G$6:$G$1000,$F966))
    )
  )
)</f>
        <v/>
      </c>
      <c r="F966" t="str" cm="1">
        <f t="array" ref="F96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ROWS($F$7:F966)
  ),
"")</f>
        <v/>
      </c>
    </row>
    <row r="967" spans="1:6">
      <c r="A967" t="str" cm="1">
        <f t="array" ref="A967">IF($F967="","",INDEX(CUT_LIST!$A$6:$A$1000,$F967))</f>
        <v/>
      </c>
      <c r="B967" t="str" cm="1">
        <f t="array" ref="B967">IF($F967="","",INDEX(CUT_LIST!$B$6:$B$1000,$F967))</f>
        <v/>
      </c>
      <c r="C967" t="str" cm="1">
        <f t="array" ref="C967">IF($F967="","",INDEX(CUT_LIST!$C$6:$C$1000,$F967))</f>
        <v/>
      </c>
      <c r="D967" t="str" cm="1">
        <f t="array" ref="D967">IF($F967="","",
  IF(
    TRIM(UPPER(INDEX(CUT_LIST!$F$6:$F$1000,$F967)))="NO",
    N(INDEX(CUT_LIST!$D$6:$D$1000,$F967)),
    N(INDEX(CUT_LIST!$D$6:$D$1000,$F967))-
    MIN(
      N(INDEX(CUT_LIST!$D$6:$D$1000,$F967)),
      N(INDEX(CUT_LIST!$G$6:$G$1000,$F967))
    )
  )
)</f>
        <v/>
      </c>
      <c r="F967" t="str" cm="1">
        <f t="array" ref="F96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ROWS($F$7:F967)
  ),
"")</f>
        <v/>
      </c>
    </row>
    <row r="968" spans="1:6">
      <c r="A968" t="str" cm="1">
        <f t="array" ref="A968">IF($F968="","",INDEX(CUT_LIST!$A$6:$A$1000,$F968))</f>
        <v/>
      </c>
      <c r="B968" t="str" cm="1">
        <f t="array" ref="B968">IF($F968="","",INDEX(CUT_LIST!$B$6:$B$1000,$F968))</f>
        <v/>
      </c>
      <c r="C968" t="str" cm="1">
        <f t="array" ref="C968">IF($F968="","",INDEX(CUT_LIST!$C$6:$C$1000,$F968))</f>
        <v/>
      </c>
      <c r="D968" t="str" cm="1">
        <f t="array" ref="D968">IF($F968="","",
  IF(
    TRIM(UPPER(INDEX(CUT_LIST!$F$6:$F$1000,$F968)))="NO",
    N(INDEX(CUT_LIST!$D$6:$D$1000,$F968)),
    N(INDEX(CUT_LIST!$D$6:$D$1000,$F968))-
    MIN(
      N(INDEX(CUT_LIST!$D$6:$D$1000,$F968)),
      N(INDEX(CUT_LIST!$G$6:$G$1000,$F968))
    )
  )
)</f>
        <v/>
      </c>
      <c r="F968" t="str" cm="1">
        <f t="array" ref="F96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ROWS($F$7:F968)
  ),
"")</f>
        <v/>
      </c>
    </row>
    <row r="969" spans="1:6">
      <c r="A969" t="str" cm="1">
        <f t="array" ref="A969">IF($F969="","",INDEX(CUT_LIST!$A$6:$A$1000,$F969))</f>
        <v/>
      </c>
      <c r="B969" t="str" cm="1">
        <f t="array" ref="B969">IF($F969="","",INDEX(CUT_LIST!$B$6:$B$1000,$F969))</f>
        <v/>
      </c>
      <c r="C969" t="str" cm="1">
        <f t="array" ref="C969">IF($F969="","",INDEX(CUT_LIST!$C$6:$C$1000,$F969))</f>
        <v/>
      </c>
      <c r="D969" t="str" cm="1">
        <f t="array" ref="D969">IF($F969="","",
  IF(
    TRIM(UPPER(INDEX(CUT_LIST!$F$6:$F$1000,$F969)))="NO",
    N(INDEX(CUT_LIST!$D$6:$D$1000,$F969)),
    N(INDEX(CUT_LIST!$D$6:$D$1000,$F969))-
    MIN(
      N(INDEX(CUT_LIST!$D$6:$D$1000,$F969)),
      N(INDEX(CUT_LIST!$G$6:$G$1000,$F969))
    )
  )
)</f>
        <v/>
      </c>
      <c r="F969" t="str" cm="1">
        <f t="array" ref="F96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ROWS($F$7:F969)
  ),
"")</f>
        <v/>
      </c>
    </row>
    <row r="970" spans="1:6">
      <c r="A970" t="str" cm="1">
        <f t="array" ref="A970">IF($F970="","",INDEX(CUT_LIST!$A$6:$A$1000,$F970))</f>
        <v/>
      </c>
      <c r="B970" t="str" cm="1">
        <f t="array" ref="B970">IF($F970="","",INDEX(CUT_LIST!$B$6:$B$1000,$F970))</f>
        <v/>
      </c>
      <c r="C970" t="str" cm="1">
        <f t="array" ref="C970">IF($F970="","",INDEX(CUT_LIST!$C$6:$C$1000,$F970))</f>
        <v/>
      </c>
      <c r="D970" t="str" cm="1">
        <f t="array" ref="D970">IF($F970="","",
  IF(
    TRIM(UPPER(INDEX(CUT_LIST!$F$6:$F$1000,$F970)))="NO",
    N(INDEX(CUT_LIST!$D$6:$D$1000,$F970)),
    N(INDEX(CUT_LIST!$D$6:$D$1000,$F970))-
    MIN(
      N(INDEX(CUT_LIST!$D$6:$D$1000,$F970)),
      N(INDEX(CUT_LIST!$G$6:$G$1000,$F970))
    )
  )
)</f>
        <v/>
      </c>
      <c r="F970" t="str" cm="1">
        <f t="array" ref="F97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ROWS($F$7:F970)
  ),
"")</f>
        <v/>
      </c>
    </row>
    <row r="971" spans="1:6">
      <c r="A971" t="str" cm="1">
        <f t="array" ref="A971">IF($F971="","",INDEX(CUT_LIST!$A$6:$A$1000,$F971))</f>
        <v/>
      </c>
      <c r="B971" t="str" cm="1">
        <f t="array" ref="B971">IF($F971="","",INDEX(CUT_LIST!$B$6:$B$1000,$F971))</f>
        <v/>
      </c>
      <c r="C971" t="str" cm="1">
        <f t="array" ref="C971">IF($F971="","",INDEX(CUT_LIST!$C$6:$C$1000,$F971))</f>
        <v/>
      </c>
      <c r="D971" t="str" cm="1">
        <f t="array" ref="D971">IF($F971="","",
  IF(
    TRIM(UPPER(INDEX(CUT_LIST!$F$6:$F$1000,$F971)))="NO",
    N(INDEX(CUT_LIST!$D$6:$D$1000,$F971)),
    N(INDEX(CUT_LIST!$D$6:$D$1000,$F971))-
    MIN(
      N(INDEX(CUT_LIST!$D$6:$D$1000,$F971)),
      N(INDEX(CUT_LIST!$G$6:$G$1000,$F971))
    )
  )
)</f>
        <v/>
      </c>
      <c r="F971" t="str" cm="1">
        <f t="array" ref="F97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ROWS($F$7:F971)
  ),
"")</f>
        <v/>
      </c>
    </row>
    <row r="972" spans="1:6">
      <c r="A972" t="str" cm="1">
        <f t="array" ref="A972">IF($F972="","",INDEX(CUT_LIST!$A$6:$A$1000,$F972))</f>
        <v/>
      </c>
      <c r="B972" t="str" cm="1">
        <f t="array" ref="B972">IF($F972="","",INDEX(CUT_LIST!$B$6:$B$1000,$F972))</f>
        <v/>
      </c>
      <c r="C972" t="str" cm="1">
        <f t="array" ref="C972">IF($F972="","",INDEX(CUT_LIST!$C$6:$C$1000,$F972))</f>
        <v/>
      </c>
      <c r="D972" t="str" cm="1">
        <f t="array" ref="D972">IF($F972="","",
  IF(
    TRIM(UPPER(INDEX(CUT_LIST!$F$6:$F$1000,$F972)))="NO",
    N(INDEX(CUT_LIST!$D$6:$D$1000,$F972)),
    N(INDEX(CUT_LIST!$D$6:$D$1000,$F972))-
    MIN(
      N(INDEX(CUT_LIST!$D$6:$D$1000,$F972)),
      N(INDEX(CUT_LIST!$G$6:$G$1000,$F972))
    )
  )
)</f>
        <v/>
      </c>
      <c r="F972" t="str" cm="1">
        <f t="array" ref="F97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ROWS($F$7:F972)
  ),
"")</f>
        <v/>
      </c>
    </row>
    <row r="973" spans="1:6">
      <c r="A973" t="str" cm="1">
        <f t="array" ref="A973">IF($F973="","",INDEX(CUT_LIST!$A$6:$A$1000,$F973))</f>
        <v/>
      </c>
      <c r="B973" t="str" cm="1">
        <f t="array" ref="B973">IF($F973="","",INDEX(CUT_LIST!$B$6:$B$1000,$F973))</f>
        <v/>
      </c>
      <c r="C973" t="str" cm="1">
        <f t="array" ref="C973">IF($F973="","",INDEX(CUT_LIST!$C$6:$C$1000,$F973))</f>
        <v/>
      </c>
      <c r="D973" t="str" cm="1">
        <f t="array" ref="D973">IF($F973="","",
  IF(
    TRIM(UPPER(INDEX(CUT_LIST!$F$6:$F$1000,$F973)))="NO",
    N(INDEX(CUT_LIST!$D$6:$D$1000,$F973)),
    N(INDEX(CUT_LIST!$D$6:$D$1000,$F973))-
    MIN(
      N(INDEX(CUT_LIST!$D$6:$D$1000,$F973)),
      N(INDEX(CUT_LIST!$G$6:$G$1000,$F973))
    )
  )
)</f>
        <v/>
      </c>
      <c r="F973" t="str" cm="1">
        <f t="array" ref="F97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ROWS($F$7:F973)
  ),
"")</f>
        <v/>
      </c>
    </row>
    <row r="974" spans="1:6">
      <c r="A974" t="str" cm="1">
        <f t="array" ref="A974">IF($F974="","",INDEX(CUT_LIST!$A$6:$A$1000,$F974))</f>
        <v/>
      </c>
      <c r="B974" t="str" cm="1">
        <f t="array" ref="B974">IF($F974="","",INDEX(CUT_LIST!$B$6:$B$1000,$F974))</f>
        <v/>
      </c>
      <c r="C974" t="str" cm="1">
        <f t="array" ref="C974">IF($F974="","",INDEX(CUT_LIST!$C$6:$C$1000,$F974))</f>
        <v/>
      </c>
      <c r="D974" t="str" cm="1">
        <f t="array" ref="D974">IF($F974="","",
  IF(
    TRIM(UPPER(INDEX(CUT_LIST!$F$6:$F$1000,$F974)))="NO",
    N(INDEX(CUT_LIST!$D$6:$D$1000,$F974)),
    N(INDEX(CUT_LIST!$D$6:$D$1000,$F974))-
    MIN(
      N(INDEX(CUT_LIST!$D$6:$D$1000,$F974)),
      N(INDEX(CUT_LIST!$G$6:$G$1000,$F974))
    )
  )
)</f>
        <v/>
      </c>
      <c r="F974" t="str" cm="1">
        <f t="array" ref="F97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ROWS($F$7:F974)
  ),
"")</f>
        <v/>
      </c>
    </row>
    <row r="975" spans="1:6">
      <c r="A975" t="str" cm="1">
        <f t="array" ref="A975">IF($F975="","",INDEX(CUT_LIST!$A$6:$A$1000,$F975))</f>
        <v/>
      </c>
      <c r="B975" t="str" cm="1">
        <f t="array" ref="B975">IF($F975="","",INDEX(CUT_LIST!$B$6:$B$1000,$F975))</f>
        <v/>
      </c>
      <c r="C975" t="str" cm="1">
        <f t="array" ref="C975">IF($F975="","",INDEX(CUT_LIST!$C$6:$C$1000,$F975))</f>
        <v/>
      </c>
      <c r="D975" t="str" cm="1">
        <f t="array" ref="D975">IF($F975="","",
  IF(
    TRIM(UPPER(INDEX(CUT_LIST!$F$6:$F$1000,$F975)))="NO",
    N(INDEX(CUT_LIST!$D$6:$D$1000,$F975)),
    N(INDEX(CUT_LIST!$D$6:$D$1000,$F975))-
    MIN(
      N(INDEX(CUT_LIST!$D$6:$D$1000,$F975)),
      N(INDEX(CUT_LIST!$G$6:$G$1000,$F975))
    )
  )
)</f>
        <v/>
      </c>
      <c r="F975" t="str" cm="1">
        <f t="array" ref="F97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ROWS($F$7:F975)
  ),
"")</f>
        <v/>
      </c>
    </row>
    <row r="976" spans="1:6">
      <c r="A976" t="str" cm="1">
        <f t="array" ref="A976">IF($F976="","",INDEX(CUT_LIST!$A$6:$A$1000,$F976))</f>
        <v/>
      </c>
      <c r="B976" t="str" cm="1">
        <f t="array" ref="B976">IF($F976="","",INDEX(CUT_LIST!$B$6:$B$1000,$F976))</f>
        <v/>
      </c>
      <c r="C976" t="str" cm="1">
        <f t="array" ref="C976">IF($F976="","",INDEX(CUT_LIST!$C$6:$C$1000,$F976))</f>
        <v/>
      </c>
      <c r="D976" t="str" cm="1">
        <f t="array" ref="D976">IF($F976="","",
  IF(
    TRIM(UPPER(INDEX(CUT_LIST!$F$6:$F$1000,$F976)))="NO",
    N(INDEX(CUT_LIST!$D$6:$D$1000,$F976)),
    N(INDEX(CUT_LIST!$D$6:$D$1000,$F976))-
    MIN(
      N(INDEX(CUT_LIST!$D$6:$D$1000,$F976)),
      N(INDEX(CUT_LIST!$G$6:$G$1000,$F976))
    )
  )
)</f>
        <v/>
      </c>
      <c r="F976" t="str" cm="1">
        <f t="array" ref="F97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ROWS($F$7:F976)
  ),
"")</f>
        <v/>
      </c>
    </row>
    <row r="977" spans="1:6">
      <c r="A977" t="str" cm="1">
        <f t="array" ref="A977">IF($F977="","",INDEX(CUT_LIST!$A$6:$A$1000,$F977))</f>
        <v/>
      </c>
      <c r="B977" t="str" cm="1">
        <f t="array" ref="B977">IF($F977="","",INDEX(CUT_LIST!$B$6:$B$1000,$F977))</f>
        <v/>
      </c>
      <c r="C977" t="str" cm="1">
        <f t="array" ref="C977">IF($F977="","",INDEX(CUT_LIST!$C$6:$C$1000,$F977))</f>
        <v/>
      </c>
      <c r="D977" t="str" cm="1">
        <f t="array" ref="D977">IF($F977="","",
  IF(
    TRIM(UPPER(INDEX(CUT_LIST!$F$6:$F$1000,$F977)))="NO",
    N(INDEX(CUT_LIST!$D$6:$D$1000,$F977)),
    N(INDEX(CUT_LIST!$D$6:$D$1000,$F977))-
    MIN(
      N(INDEX(CUT_LIST!$D$6:$D$1000,$F977)),
      N(INDEX(CUT_LIST!$G$6:$G$1000,$F977))
    )
  )
)</f>
        <v/>
      </c>
      <c r="F977" t="str" cm="1">
        <f t="array" ref="F97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ROWS($F$7:F977)
  ),
"")</f>
        <v/>
      </c>
    </row>
    <row r="978" spans="1:6">
      <c r="A978" t="str" cm="1">
        <f t="array" ref="A978">IF($F978="","",INDEX(CUT_LIST!$A$6:$A$1000,$F978))</f>
        <v/>
      </c>
      <c r="B978" t="str" cm="1">
        <f t="array" ref="B978">IF($F978="","",INDEX(CUT_LIST!$B$6:$B$1000,$F978))</f>
        <v/>
      </c>
      <c r="C978" t="str" cm="1">
        <f t="array" ref="C978">IF($F978="","",INDEX(CUT_LIST!$C$6:$C$1000,$F978))</f>
        <v/>
      </c>
      <c r="D978" t="str" cm="1">
        <f t="array" ref="D978">IF($F978="","",
  IF(
    TRIM(UPPER(INDEX(CUT_LIST!$F$6:$F$1000,$F978)))="NO",
    N(INDEX(CUT_LIST!$D$6:$D$1000,$F978)),
    N(INDEX(CUT_LIST!$D$6:$D$1000,$F978))-
    MIN(
      N(INDEX(CUT_LIST!$D$6:$D$1000,$F978)),
      N(INDEX(CUT_LIST!$G$6:$G$1000,$F978))
    )
  )
)</f>
        <v/>
      </c>
      <c r="F978" t="str" cm="1">
        <f t="array" ref="F97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ROWS($F$7:F978)
  ),
"")</f>
        <v/>
      </c>
    </row>
    <row r="979" spans="1:6">
      <c r="A979" t="str" cm="1">
        <f t="array" ref="A979">IF($F979="","",INDEX(CUT_LIST!$A$6:$A$1000,$F979))</f>
        <v/>
      </c>
      <c r="B979" t="str" cm="1">
        <f t="array" ref="B979">IF($F979="","",INDEX(CUT_LIST!$B$6:$B$1000,$F979))</f>
        <v/>
      </c>
      <c r="C979" t="str" cm="1">
        <f t="array" ref="C979">IF($F979="","",INDEX(CUT_LIST!$C$6:$C$1000,$F979))</f>
        <v/>
      </c>
      <c r="D979" t="str" cm="1">
        <f t="array" ref="D979">IF($F979="","",
  IF(
    TRIM(UPPER(INDEX(CUT_LIST!$F$6:$F$1000,$F979)))="NO",
    N(INDEX(CUT_LIST!$D$6:$D$1000,$F979)),
    N(INDEX(CUT_LIST!$D$6:$D$1000,$F979))-
    MIN(
      N(INDEX(CUT_LIST!$D$6:$D$1000,$F979)),
      N(INDEX(CUT_LIST!$G$6:$G$1000,$F979))
    )
  )
)</f>
        <v/>
      </c>
      <c r="F979" t="str" cm="1">
        <f t="array" ref="F97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ROWS($F$7:F979)
  ),
"")</f>
        <v/>
      </c>
    </row>
    <row r="980" spans="1:6">
      <c r="A980" t="str" cm="1">
        <f t="array" ref="A980">IF($F980="","",INDEX(CUT_LIST!$A$6:$A$1000,$F980))</f>
        <v/>
      </c>
      <c r="B980" t="str" cm="1">
        <f t="array" ref="B980">IF($F980="","",INDEX(CUT_LIST!$B$6:$B$1000,$F980))</f>
        <v/>
      </c>
      <c r="C980" t="str" cm="1">
        <f t="array" ref="C980">IF($F980="","",INDEX(CUT_LIST!$C$6:$C$1000,$F980))</f>
        <v/>
      </c>
      <c r="D980" t="str" cm="1">
        <f t="array" ref="D980">IF($F980="","",
  IF(
    TRIM(UPPER(INDEX(CUT_LIST!$F$6:$F$1000,$F980)))="NO",
    N(INDEX(CUT_LIST!$D$6:$D$1000,$F980)),
    N(INDEX(CUT_LIST!$D$6:$D$1000,$F980))-
    MIN(
      N(INDEX(CUT_LIST!$D$6:$D$1000,$F980)),
      N(INDEX(CUT_LIST!$G$6:$G$1000,$F980))
    )
  )
)</f>
        <v/>
      </c>
      <c r="F980" t="str" cm="1">
        <f t="array" ref="F98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ROWS($F$7:F980)
  ),
"")</f>
        <v/>
      </c>
    </row>
    <row r="981" spans="1:6">
      <c r="A981" t="str" cm="1">
        <f t="array" ref="A981">IF($F981="","",INDEX(CUT_LIST!$A$6:$A$1000,$F981))</f>
        <v/>
      </c>
      <c r="B981" t="str" cm="1">
        <f t="array" ref="B981">IF($F981="","",INDEX(CUT_LIST!$B$6:$B$1000,$F981))</f>
        <v/>
      </c>
      <c r="C981" t="str" cm="1">
        <f t="array" ref="C981">IF($F981="","",INDEX(CUT_LIST!$C$6:$C$1000,$F981))</f>
        <v/>
      </c>
      <c r="D981" t="str" cm="1">
        <f t="array" ref="D981">IF($F981="","",
  IF(
    TRIM(UPPER(INDEX(CUT_LIST!$F$6:$F$1000,$F981)))="NO",
    N(INDEX(CUT_LIST!$D$6:$D$1000,$F981)),
    N(INDEX(CUT_LIST!$D$6:$D$1000,$F981))-
    MIN(
      N(INDEX(CUT_LIST!$D$6:$D$1000,$F981)),
      N(INDEX(CUT_LIST!$G$6:$G$1000,$F981))
    )
  )
)</f>
        <v/>
      </c>
      <c r="F981" t="str" cm="1">
        <f t="array" ref="F98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ROWS($F$7:F981)
  ),
"")</f>
        <v/>
      </c>
    </row>
    <row r="982" spans="1:6">
      <c r="A982" t="str" cm="1">
        <f t="array" ref="A982">IF($F982="","",INDEX(CUT_LIST!$A$6:$A$1000,$F982))</f>
        <v/>
      </c>
      <c r="B982" t="str" cm="1">
        <f t="array" ref="B982">IF($F982="","",INDEX(CUT_LIST!$B$6:$B$1000,$F982))</f>
        <v/>
      </c>
      <c r="C982" t="str" cm="1">
        <f t="array" ref="C982">IF($F982="","",INDEX(CUT_LIST!$C$6:$C$1000,$F982))</f>
        <v/>
      </c>
      <c r="D982" t="str" cm="1">
        <f t="array" ref="D982">IF($F982="","",
  IF(
    TRIM(UPPER(INDEX(CUT_LIST!$F$6:$F$1000,$F982)))="NO",
    N(INDEX(CUT_LIST!$D$6:$D$1000,$F982)),
    N(INDEX(CUT_LIST!$D$6:$D$1000,$F982))-
    MIN(
      N(INDEX(CUT_LIST!$D$6:$D$1000,$F982)),
      N(INDEX(CUT_LIST!$G$6:$G$1000,$F982))
    )
  )
)</f>
        <v/>
      </c>
      <c r="F982" t="str" cm="1">
        <f t="array" ref="F98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ROWS($F$7:F982)
  ),
"")</f>
        <v/>
      </c>
    </row>
    <row r="983" spans="1:6">
      <c r="A983" t="str" cm="1">
        <f t="array" ref="A983">IF($F983="","",INDEX(CUT_LIST!$A$6:$A$1000,$F983))</f>
        <v/>
      </c>
      <c r="B983" t="str" cm="1">
        <f t="array" ref="B983">IF($F983="","",INDEX(CUT_LIST!$B$6:$B$1000,$F983))</f>
        <v/>
      </c>
      <c r="C983" t="str" cm="1">
        <f t="array" ref="C983">IF($F983="","",INDEX(CUT_LIST!$C$6:$C$1000,$F983))</f>
        <v/>
      </c>
      <c r="D983" t="str" cm="1">
        <f t="array" ref="D983">IF($F983="","",
  IF(
    TRIM(UPPER(INDEX(CUT_LIST!$F$6:$F$1000,$F983)))="NO",
    N(INDEX(CUT_LIST!$D$6:$D$1000,$F983)),
    N(INDEX(CUT_LIST!$D$6:$D$1000,$F983))-
    MIN(
      N(INDEX(CUT_LIST!$D$6:$D$1000,$F983)),
      N(INDEX(CUT_LIST!$G$6:$G$1000,$F983))
    )
  )
)</f>
        <v/>
      </c>
      <c r="F983" t="str" cm="1">
        <f t="array" ref="F98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ROWS($F$7:F983)
  ),
"")</f>
        <v/>
      </c>
    </row>
    <row r="984" spans="1:6">
      <c r="A984" t="str" cm="1">
        <f t="array" ref="A984">IF($F984="","",INDEX(CUT_LIST!$A$6:$A$1000,$F984))</f>
        <v/>
      </c>
      <c r="B984" t="str" cm="1">
        <f t="array" ref="B984">IF($F984="","",INDEX(CUT_LIST!$B$6:$B$1000,$F984))</f>
        <v/>
      </c>
      <c r="C984" t="str" cm="1">
        <f t="array" ref="C984">IF($F984="","",INDEX(CUT_LIST!$C$6:$C$1000,$F984))</f>
        <v/>
      </c>
      <c r="D984" t="str" cm="1">
        <f t="array" ref="D984">IF($F984="","",
  IF(
    TRIM(UPPER(INDEX(CUT_LIST!$F$6:$F$1000,$F984)))="NO",
    N(INDEX(CUT_LIST!$D$6:$D$1000,$F984)),
    N(INDEX(CUT_LIST!$D$6:$D$1000,$F984))-
    MIN(
      N(INDEX(CUT_LIST!$D$6:$D$1000,$F984)),
      N(INDEX(CUT_LIST!$G$6:$G$1000,$F984))
    )
  )
)</f>
        <v/>
      </c>
      <c r="F984" t="str" cm="1">
        <f t="array" ref="F98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ROWS($F$7:F984)
  ),
"")</f>
        <v/>
      </c>
    </row>
    <row r="985" spans="1:6">
      <c r="A985" t="str" cm="1">
        <f t="array" ref="A985">IF($F985="","",INDEX(CUT_LIST!$A$6:$A$1000,$F985))</f>
        <v/>
      </c>
      <c r="B985" t="str" cm="1">
        <f t="array" ref="B985">IF($F985="","",INDEX(CUT_LIST!$B$6:$B$1000,$F985))</f>
        <v/>
      </c>
      <c r="C985" t="str" cm="1">
        <f t="array" ref="C985">IF($F985="","",INDEX(CUT_LIST!$C$6:$C$1000,$F985))</f>
        <v/>
      </c>
      <c r="D985" t="str" cm="1">
        <f t="array" ref="D985">IF($F985="","",
  IF(
    TRIM(UPPER(INDEX(CUT_LIST!$F$6:$F$1000,$F985)))="NO",
    N(INDEX(CUT_LIST!$D$6:$D$1000,$F985)),
    N(INDEX(CUT_LIST!$D$6:$D$1000,$F985))-
    MIN(
      N(INDEX(CUT_LIST!$D$6:$D$1000,$F985)),
      N(INDEX(CUT_LIST!$G$6:$G$1000,$F985))
    )
  )
)</f>
        <v/>
      </c>
      <c r="F985" t="str" cm="1">
        <f t="array" ref="F98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ROWS($F$7:F985)
  ),
"")</f>
        <v/>
      </c>
    </row>
    <row r="986" spans="1:6">
      <c r="A986" t="str" cm="1">
        <f t="array" ref="A986">IF($F986="","",INDEX(CUT_LIST!$A$6:$A$1000,$F986))</f>
        <v/>
      </c>
      <c r="B986" t="str" cm="1">
        <f t="array" ref="B986">IF($F986="","",INDEX(CUT_LIST!$B$6:$B$1000,$F986))</f>
        <v/>
      </c>
      <c r="C986" t="str" cm="1">
        <f t="array" ref="C986">IF($F986="","",INDEX(CUT_LIST!$C$6:$C$1000,$F986))</f>
        <v/>
      </c>
      <c r="D986" t="str" cm="1">
        <f t="array" ref="D986">IF($F986="","",
  IF(
    TRIM(UPPER(INDEX(CUT_LIST!$F$6:$F$1000,$F986)))="NO",
    N(INDEX(CUT_LIST!$D$6:$D$1000,$F986)),
    N(INDEX(CUT_LIST!$D$6:$D$1000,$F986))-
    MIN(
      N(INDEX(CUT_LIST!$D$6:$D$1000,$F986)),
      N(INDEX(CUT_LIST!$G$6:$G$1000,$F986))
    )
  )
)</f>
        <v/>
      </c>
      <c r="F986" t="str" cm="1">
        <f t="array" ref="F98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ROWS($F$7:F986)
  ),
"")</f>
        <v/>
      </c>
    </row>
    <row r="987" spans="1:6">
      <c r="A987" t="str" cm="1">
        <f t="array" ref="A987">IF($F987="","",INDEX(CUT_LIST!$A$6:$A$1000,$F987))</f>
        <v/>
      </c>
      <c r="B987" t="str" cm="1">
        <f t="array" ref="B987">IF($F987="","",INDEX(CUT_LIST!$B$6:$B$1000,$F987))</f>
        <v/>
      </c>
      <c r="C987" t="str" cm="1">
        <f t="array" ref="C987">IF($F987="","",INDEX(CUT_LIST!$C$6:$C$1000,$F987))</f>
        <v/>
      </c>
      <c r="D987" t="str" cm="1">
        <f t="array" ref="D987">IF($F987="","",
  IF(
    TRIM(UPPER(INDEX(CUT_LIST!$F$6:$F$1000,$F987)))="NO",
    N(INDEX(CUT_LIST!$D$6:$D$1000,$F987)),
    N(INDEX(CUT_LIST!$D$6:$D$1000,$F987))-
    MIN(
      N(INDEX(CUT_LIST!$D$6:$D$1000,$F987)),
      N(INDEX(CUT_LIST!$G$6:$G$1000,$F987))
    )
  )
)</f>
        <v/>
      </c>
      <c r="F987" t="str" cm="1">
        <f t="array" ref="F98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ROWS($F$7:F987)
  ),
"")</f>
        <v/>
      </c>
    </row>
    <row r="988" spans="1:6">
      <c r="A988" t="str" cm="1">
        <f t="array" ref="A988">IF($F988="","",INDEX(CUT_LIST!$A$6:$A$1000,$F988))</f>
        <v/>
      </c>
      <c r="B988" t="str" cm="1">
        <f t="array" ref="B988">IF($F988="","",INDEX(CUT_LIST!$B$6:$B$1000,$F988))</f>
        <v/>
      </c>
      <c r="C988" t="str" cm="1">
        <f t="array" ref="C988">IF($F988="","",INDEX(CUT_LIST!$C$6:$C$1000,$F988))</f>
        <v/>
      </c>
      <c r="D988" t="str" cm="1">
        <f t="array" ref="D988">IF($F988="","",
  IF(
    TRIM(UPPER(INDEX(CUT_LIST!$F$6:$F$1000,$F988)))="NO",
    N(INDEX(CUT_LIST!$D$6:$D$1000,$F988)),
    N(INDEX(CUT_LIST!$D$6:$D$1000,$F988))-
    MIN(
      N(INDEX(CUT_LIST!$D$6:$D$1000,$F988)),
      N(INDEX(CUT_LIST!$G$6:$G$1000,$F988))
    )
  )
)</f>
        <v/>
      </c>
      <c r="F988" t="str" cm="1">
        <f t="array" ref="F98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ROWS($F$7:F988)
  ),
"")</f>
        <v/>
      </c>
    </row>
    <row r="989" spans="1:6">
      <c r="A989" t="str" cm="1">
        <f t="array" ref="A989">IF($F989="","",INDEX(CUT_LIST!$A$6:$A$1000,$F989))</f>
        <v/>
      </c>
      <c r="B989" t="str" cm="1">
        <f t="array" ref="B989">IF($F989="","",INDEX(CUT_LIST!$B$6:$B$1000,$F989))</f>
        <v/>
      </c>
      <c r="C989" t="str" cm="1">
        <f t="array" ref="C989">IF($F989="","",INDEX(CUT_LIST!$C$6:$C$1000,$F989))</f>
        <v/>
      </c>
      <c r="D989" t="str" cm="1">
        <f t="array" ref="D989">IF($F989="","",
  IF(
    TRIM(UPPER(INDEX(CUT_LIST!$F$6:$F$1000,$F989)))="NO",
    N(INDEX(CUT_LIST!$D$6:$D$1000,$F989)),
    N(INDEX(CUT_LIST!$D$6:$D$1000,$F989))-
    MIN(
      N(INDEX(CUT_LIST!$D$6:$D$1000,$F989)),
      N(INDEX(CUT_LIST!$G$6:$G$1000,$F989))
    )
  )
)</f>
        <v/>
      </c>
      <c r="F989" t="str" cm="1">
        <f t="array" ref="F98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ROWS($F$7:F989)
  ),
"")</f>
        <v/>
      </c>
    </row>
    <row r="990" spans="1:6">
      <c r="A990" t="str" cm="1">
        <f t="array" ref="A990">IF($F990="","",INDEX(CUT_LIST!$A$6:$A$1000,$F990))</f>
        <v/>
      </c>
      <c r="B990" t="str" cm="1">
        <f t="array" ref="B990">IF($F990="","",INDEX(CUT_LIST!$B$6:$B$1000,$F990))</f>
        <v/>
      </c>
      <c r="C990" t="str" cm="1">
        <f t="array" ref="C990">IF($F990="","",INDEX(CUT_LIST!$C$6:$C$1000,$F990))</f>
        <v/>
      </c>
      <c r="D990" t="str" cm="1">
        <f t="array" ref="D990">IF($F990="","",
  IF(
    TRIM(UPPER(INDEX(CUT_LIST!$F$6:$F$1000,$F990)))="NO",
    N(INDEX(CUT_LIST!$D$6:$D$1000,$F990)),
    N(INDEX(CUT_LIST!$D$6:$D$1000,$F990))-
    MIN(
      N(INDEX(CUT_LIST!$D$6:$D$1000,$F990)),
      N(INDEX(CUT_LIST!$G$6:$G$1000,$F990))
    )
  )
)</f>
        <v/>
      </c>
      <c r="F990" t="str" cm="1">
        <f t="array" ref="F99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ROWS($F$7:F990)
  ),
"")</f>
        <v/>
      </c>
    </row>
    <row r="991" spans="1:6">
      <c r="A991" t="str" cm="1">
        <f t="array" ref="A991">IF($F991="","",INDEX(CUT_LIST!$A$6:$A$1000,$F991))</f>
        <v/>
      </c>
      <c r="B991" t="str" cm="1">
        <f t="array" ref="B991">IF($F991="","",INDEX(CUT_LIST!$B$6:$B$1000,$F991))</f>
        <v/>
      </c>
      <c r="C991" t="str" cm="1">
        <f t="array" ref="C991">IF($F991="","",INDEX(CUT_LIST!$C$6:$C$1000,$F991))</f>
        <v/>
      </c>
      <c r="D991" t="str" cm="1">
        <f t="array" ref="D991">IF($F991="","",
  IF(
    TRIM(UPPER(INDEX(CUT_LIST!$F$6:$F$1000,$F991)))="NO",
    N(INDEX(CUT_LIST!$D$6:$D$1000,$F991)),
    N(INDEX(CUT_LIST!$D$6:$D$1000,$F991))-
    MIN(
      N(INDEX(CUT_LIST!$D$6:$D$1000,$F991)),
      N(INDEX(CUT_LIST!$G$6:$G$1000,$F991))
    )
  )
)</f>
        <v/>
      </c>
      <c r="F991" t="str" cm="1">
        <f t="array" ref="F99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ROWS($F$7:F991)
  ),
"")</f>
        <v/>
      </c>
    </row>
    <row r="992" spans="1:6">
      <c r="A992" t="str" cm="1">
        <f t="array" ref="A992">IF($F992="","",INDEX(CUT_LIST!$A$6:$A$1000,$F992))</f>
        <v/>
      </c>
      <c r="B992" t="str" cm="1">
        <f t="array" ref="B992">IF($F992="","",INDEX(CUT_LIST!$B$6:$B$1000,$F992))</f>
        <v/>
      </c>
      <c r="C992" t="str" cm="1">
        <f t="array" ref="C992">IF($F992="","",INDEX(CUT_LIST!$C$6:$C$1000,$F992))</f>
        <v/>
      </c>
      <c r="D992" t="str" cm="1">
        <f t="array" ref="D992">IF($F992="","",
  IF(
    TRIM(UPPER(INDEX(CUT_LIST!$F$6:$F$1000,$F992)))="NO",
    N(INDEX(CUT_LIST!$D$6:$D$1000,$F992)),
    N(INDEX(CUT_LIST!$D$6:$D$1000,$F992))-
    MIN(
      N(INDEX(CUT_LIST!$D$6:$D$1000,$F992)),
      N(INDEX(CUT_LIST!$G$6:$G$1000,$F992))
    )
  )
)</f>
        <v/>
      </c>
      <c r="F992" t="str" cm="1">
        <f t="array" ref="F99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ROWS($F$7:F992)
  ),
"")</f>
        <v/>
      </c>
    </row>
    <row r="993" spans="1:6">
      <c r="A993" t="str" cm="1">
        <f t="array" ref="A993">IF($F993="","",INDEX(CUT_LIST!$A$6:$A$1000,$F993))</f>
        <v/>
      </c>
      <c r="B993" t="str" cm="1">
        <f t="array" ref="B993">IF($F993="","",INDEX(CUT_LIST!$B$6:$B$1000,$F993))</f>
        <v/>
      </c>
      <c r="C993" t="str" cm="1">
        <f t="array" ref="C993">IF($F993="","",INDEX(CUT_LIST!$C$6:$C$1000,$F993))</f>
        <v/>
      </c>
      <c r="D993" t="str" cm="1">
        <f t="array" ref="D993">IF($F993="","",
  IF(
    TRIM(UPPER(INDEX(CUT_LIST!$F$6:$F$1000,$F993)))="NO",
    N(INDEX(CUT_LIST!$D$6:$D$1000,$F993)),
    N(INDEX(CUT_LIST!$D$6:$D$1000,$F993))-
    MIN(
      N(INDEX(CUT_LIST!$D$6:$D$1000,$F993)),
      N(INDEX(CUT_LIST!$G$6:$G$1000,$F993))
    )
  )
)</f>
        <v/>
      </c>
      <c r="F993" t="str" cm="1">
        <f t="array" ref="F99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ROWS($F$7:F993)
  ),
"")</f>
        <v/>
      </c>
    </row>
    <row r="994" spans="1:6">
      <c r="A994" t="str" cm="1">
        <f t="array" ref="A994">IF($F994="","",INDEX(CUT_LIST!$A$6:$A$1000,$F994))</f>
        <v/>
      </c>
      <c r="B994" t="str" cm="1">
        <f t="array" ref="B994">IF($F994="","",INDEX(CUT_LIST!$B$6:$B$1000,$F994))</f>
        <v/>
      </c>
      <c r="C994" t="str" cm="1">
        <f t="array" ref="C994">IF($F994="","",INDEX(CUT_LIST!$C$6:$C$1000,$F994))</f>
        <v/>
      </c>
      <c r="D994" t="str" cm="1">
        <f t="array" ref="D994">IF($F994="","",
  IF(
    TRIM(UPPER(INDEX(CUT_LIST!$F$6:$F$1000,$F994)))="NO",
    N(INDEX(CUT_LIST!$D$6:$D$1000,$F994)),
    N(INDEX(CUT_LIST!$D$6:$D$1000,$F994))-
    MIN(
      N(INDEX(CUT_LIST!$D$6:$D$1000,$F994)),
      N(INDEX(CUT_LIST!$G$6:$G$1000,$F994))
    )
  )
)</f>
        <v/>
      </c>
      <c r="F994" t="str" cm="1">
        <f t="array" ref="F99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ROWS($F$7:F994)
  ),
"")</f>
        <v/>
      </c>
    </row>
    <row r="995" spans="1:6">
      <c r="A995" t="str" cm="1">
        <f t="array" ref="A995">IF($F995="","",INDEX(CUT_LIST!$A$6:$A$1000,$F995))</f>
        <v/>
      </c>
      <c r="B995" t="str" cm="1">
        <f t="array" ref="B995">IF($F995="","",INDEX(CUT_LIST!$B$6:$B$1000,$F995))</f>
        <v/>
      </c>
      <c r="C995" t="str" cm="1">
        <f t="array" ref="C995">IF($F995="","",INDEX(CUT_LIST!$C$6:$C$1000,$F995))</f>
        <v/>
      </c>
      <c r="D995" t="str" cm="1">
        <f t="array" ref="D995">IF($F995="","",
  IF(
    TRIM(UPPER(INDEX(CUT_LIST!$F$6:$F$1000,$F995)))="NO",
    N(INDEX(CUT_LIST!$D$6:$D$1000,$F995)),
    N(INDEX(CUT_LIST!$D$6:$D$1000,$F995))-
    MIN(
      N(INDEX(CUT_LIST!$D$6:$D$1000,$F995)),
      N(INDEX(CUT_LIST!$G$6:$G$1000,$F995))
    )
  )
)</f>
        <v/>
      </c>
      <c r="F995" t="str" cm="1">
        <f t="array" ref="F99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ROWS($F$7:F995)
  ),
"")</f>
        <v/>
      </c>
    </row>
    <row r="996" spans="1:6">
      <c r="A996" t="str" cm="1">
        <f t="array" ref="A996">IF($F996="","",INDEX(CUT_LIST!$A$6:$A$1000,$F996))</f>
        <v/>
      </c>
      <c r="B996" t="str" cm="1">
        <f t="array" ref="B996">IF($F996="","",INDEX(CUT_LIST!$B$6:$B$1000,$F996))</f>
        <v/>
      </c>
      <c r="C996" t="str" cm="1">
        <f t="array" ref="C996">IF($F996="","",INDEX(CUT_LIST!$C$6:$C$1000,$F996))</f>
        <v/>
      </c>
      <c r="D996" t="str" cm="1">
        <f t="array" ref="D996">IF($F996="","",
  IF(
    TRIM(UPPER(INDEX(CUT_LIST!$F$6:$F$1000,$F996)))="NO",
    N(INDEX(CUT_LIST!$D$6:$D$1000,$F996)),
    N(INDEX(CUT_LIST!$D$6:$D$1000,$F996))-
    MIN(
      N(INDEX(CUT_LIST!$D$6:$D$1000,$F996)),
      N(INDEX(CUT_LIST!$G$6:$G$1000,$F996))
    )
  )
)</f>
        <v/>
      </c>
      <c r="F996" t="str" cm="1">
        <f t="array" ref="F99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ROWS($F$7:F996)
  ),
"")</f>
        <v/>
      </c>
    </row>
    <row r="997" spans="1:6">
      <c r="A997" t="str" cm="1">
        <f t="array" ref="A997">IF($F997="","",INDEX(CUT_LIST!$A$6:$A$1000,$F997))</f>
        <v/>
      </c>
      <c r="B997" t="str" cm="1">
        <f t="array" ref="B997">IF($F997="","",INDEX(CUT_LIST!$B$6:$B$1000,$F997))</f>
        <v/>
      </c>
      <c r="C997" t="str" cm="1">
        <f t="array" ref="C997">IF($F997="","",INDEX(CUT_LIST!$C$6:$C$1000,$F997))</f>
        <v/>
      </c>
      <c r="D997" t="str" cm="1">
        <f t="array" ref="D997">IF($F997="","",
  IF(
    TRIM(UPPER(INDEX(CUT_LIST!$F$6:$F$1000,$F997)))="NO",
    N(INDEX(CUT_LIST!$D$6:$D$1000,$F997)),
    N(INDEX(CUT_LIST!$D$6:$D$1000,$F997))-
    MIN(
      N(INDEX(CUT_LIST!$D$6:$D$1000,$F997)),
      N(INDEX(CUT_LIST!$G$6:$G$1000,$F997))
    )
  )
)</f>
        <v/>
      </c>
      <c r="F997" t="str" cm="1">
        <f t="array" ref="F99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ROWS($F$7:F997)
  ),
"")</f>
        <v/>
      </c>
    </row>
    <row r="998" spans="1:6">
      <c r="A998" t="str" cm="1">
        <f t="array" ref="A998">IF($F998="","",INDEX(CUT_LIST!$A$6:$A$1000,$F998))</f>
        <v/>
      </c>
      <c r="B998" t="str" cm="1">
        <f t="array" ref="B998">IF($F998="","",INDEX(CUT_LIST!$B$6:$B$1000,$F998))</f>
        <v/>
      </c>
      <c r="C998" t="str" cm="1">
        <f t="array" ref="C998">IF($F998="","",INDEX(CUT_LIST!$C$6:$C$1000,$F998))</f>
        <v/>
      </c>
      <c r="D998" t="str" cm="1">
        <f t="array" ref="D998">IF($F998="","",
  IF(
    TRIM(UPPER(INDEX(CUT_LIST!$F$6:$F$1000,$F998)))="NO",
    N(INDEX(CUT_LIST!$D$6:$D$1000,$F998)),
    N(INDEX(CUT_LIST!$D$6:$D$1000,$F998))-
    MIN(
      N(INDEX(CUT_LIST!$D$6:$D$1000,$F998)),
      N(INDEX(CUT_LIST!$G$6:$G$1000,$F998))
    )
  )
)</f>
        <v/>
      </c>
      <c r="F998" t="str" cm="1">
        <f t="array" ref="F99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ROWS($F$7:F998)
  ),
"")</f>
        <v/>
      </c>
    </row>
    <row r="999" spans="1:6">
      <c r="A999" t="str" cm="1">
        <f t="array" ref="A999">IF($F999="","",INDEX(CUT_LIST!$A$6:$A$1000,$F999))</f>
        <v/>
      </c>
      <c r="B999" t="str" cm="1">
        <f t="array" ref="B999">IF($F999="","",INDEX(CUT_LIST!$B$6:$B$1000,$F999))</f>
        <v/>
      </c>
      <c r="C999" t="str" cm="1">
        <f t="array" ref="C999">IF($F999="","",INDEX(CUT_LIST!$C$6:$C$1000,$F999))</f>
        <v/>
      </c>
      <c r="D999" t="str" cm="1">
        <f t="array" ref="D999">IF($F999="","",
  IF(
    TRIM(UPPER(INDEX(CUT_LIST!$F$6:$F$1000,$F999)))="NO",
    N(INDEX(CUT_LIST!$D$6:$D$1000,$F999)),
    N(INDEX(CUT_LIST!$D$6:$D$1000,$F999))-
    MIN(
      N(INDEX(CUT_LIST!$D$6:$D$1000,$F999)),
      N(INDEX(CUT_LIST!$G$6:$G$1000,$F999))
    )
  )
)</f>
        <v/>
      </c>
      <c r="F999" t="str" cm="1">
        <f t="array" ref="F99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ROWS($F$7:F999)
  ),
"")</f>
        <v/>
      </c>
    </row>
    <row r="1000" spans="1:6">
      <c r="A1000" t="str" cm="1">
        <f t="array" ref="A1000">IF($F1000="","",INDEX(CUT_LIST!$A$6:$A$1000,$F1000))</f>
        <v/>
      </c>
      <c r="B1000" t="str" cm="1">
        <f t="array" ref="B1000">IF($F1000="","",INDEX(CUT_LIST!$B$6:$B$1000,$F1000))</f>
        <v/>
      </c>
      <c r="C1000" t="str" cm="1">
        <f t="array" ref="C1000">IF($F1000="","",INDEX(CUT_LIST!$C$6:$C$1000,$F1000))</f>
        <v/>
      </c>
      <c r="D1000" t="str" cm="1">
        <f t="array" ref="D1000">IF($F1000="","",
  IF(
    TRIM(UPPER(INDEX(CUT_LIST!$F$6:$F$1000,$F1000)))="NO",
    N(INDEX(CUT_LIST!$D$6:$D$1000,$F1000)),
    N(INDEX(CUT_LIST!$D$6:$D$1000,$F1000))-
    MIN(
      N(INDEX(CUT_LIST!$D$6:$D$1000,$F1000)),
      N(INDEX(CUT_LIST!$G$6:$G$1000,$F1000))
    )
  )
)</f>
        <v/>
      </c>
      <c r="F1000" t="str" cm="1">
        <f t="array" ref="F100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ROWS($F$7:F1000)
  ),
"")</f>
        <v/>
      </c>
    </row>
    <row r="1001" spans="1:6">
      <c r="A1001" t="str" cm="1">
        <f t="array" ref="A1001">IF($F1001="","",INDEX(CUT_LIST!$A$6:$A$1000,$F1001))</f>
        <v/>
      </c>
      <c r="B1001" t="str" cm="1">
        <f t="array" ref="B1001">IF($F1001="","",INDEX(CUT_LIST!$B$6:$B$1000,$F1001))</f>
        <v/>
      </c>
      <c r="C1001" t="str" cm="1">
        <f t="array" ref="C1001">IF($F1001="","",INDEX(CUT_LIST!$C$6:$C$1000,$F1001))</f>
        <v/>
      </c>
      <c r="D1001" t="str" cm="1">
        <f t="array" ref="D1001">IF($F1001="","",
  IF(
    TRIM(UPPER(INDEX(CUT_LIST!$F$6:$F$1000,$F1001)))="NO",
    N(INDEX(CUT_LIST!$D$6:$D$1000,$F1001)),
    N(INDEX(CUT_LIST!$D$6:$D$1000,$F1001))-
    MIN(
      N(INDEX(CUT_LIST!$D$6:$D$1000,$F1001)),
      N(INDEX(CUT_LIST!$G$6:$G$1000,$F1001))
    )
  )
)</f>
        <v/>
      </c>
      <c r="F1001" t="str" cm="1">
        <f t="array" ref="F100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ROWS($F$7:F1001)
  ),
"")</f>
        <v/>
      </c>
    </row>
    <row r="1002" spans="1:6">
      <c r="A1002" t="str" cm="1">
        <f t="array" ref="A1002">IF($F1002="","",INDEX(CUT_LIST!$A$6:$A$1000,$F1002))</f>
        <v/>
      </c>
      <c r="B1002" t="str" cm="1">
        <f t="array" ref="B1002">IF($F1002="","",INDEX(CUT_LIST!$B$6:$B$1000,$F1002))</f>
        <v/>
      </c>
      <c r="C1002" t="str" cm="1">
        <f t="array" ref="C1002">IF($F1002="","",INDEX(CUT_LIST!$C$6:$C$1000,$F1002))</f>
        <v/>
      </c>
      <c r="D1002" t="str" cm="1">
        <f t="array" ref="D1002">IF($F1002="","",
  IF(
    TRIM(UPPER(INDEX(CUT_LIST!$F$6:$F$1000,$F1002)))="NO",
    N(INDEX(CUT_LIST!$D$6:$D$1000,$F1002)),
    N(INDEX(CUT_LIST!$D$6:$D$1000,$F1002))-
    MIN(
      N(INDEX(CUT_LIST!$D$6:$D$1000,$F1002)),
      N(INDEX(CUT_LIST!$G$6:$G$1000,$F1002))
    )
  )
)</f>
        <v/>
      </c>
      <c r="F1002" t="str" cm="1">
        <f t="array" ref="F100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ROWS($F$7:F1002)
  ),
"")</f>
        <v/>
      </c>
    </row>
    <row r="1003" spans="1:6">
      <c r="A1003" t="str" cm="1">
        <f t="array" ref="A1003">IF($F1003="","",INDEX(CUT_LIST!$A$6:$A$1000,$F1003))</f>
        <v/>
      </c>
      <c r="B1003" t="str" cm="1">
        <f t="array" ref="B1003">IF($F1003="","",INDEX(CUT_LIST!$B$6:$B$1000,$F1003))</f>
        <v/>
      </c>
      <c r="C1003" t="str" cm="1">
        <f t="array" ref="C1003">IF($F1003="","",INDEX(CUT_LIST!$C$6:$C$1000,$F1003))</f>
        <v/>
      </c>
      <c r="D1003" t="str" cm="1">
        <f t="array" ref="D1003">IF($F1003="","",
  IF(
    TRIM(UPPER(INDEX(CUT_LIST!$F$6:$F$1000,$F1003)))="NO",
    N(INDEX(CUT_LIST!$D$6:$D$1000,$F1003)),
    N(INDEX(CUT_LIST!$D$6:$D$1000,$F1003))-
    MIN(
      N(INDEX(CUT_LIST!$D$6:$D$1000,$F1003)),
      N(INDEX(CUT_LIST!$G$6:$G$1000,$F1003))
    )
  )
)</f>
        <v/>
      </c>
      <c r="F1003" t="str" cm="1">
        <f t="array" ref="F100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ROWS($F$7:F1003)
  ),
"")</f>
        <v/>
      </c>
    </row>
    <row r="1004" spans="1:6">
      <c r="A1004" t="str" cm="1">
        <f t="array" ref="A1004">IF($F1004="","",INDEX(CUT_LIST!$A$6:$A$1000,$F1004))</f>
        <v/>
      </c>
      <c r="B1004" t="str" cm="1">
        <f t="array" ref="B1004">IF($F1004="","",INDEX(CUT_LIST!$B$6:$B$1000,$F1004))</f>
        <v/>
      </c>
      <c r="C1004" t="str" cm="1">
        <f t="array" ref="C1004">IF($F1004="","",INDEX(CUT_LIST!$C$6:$C$1000,$F1004))</f>
        <v/>
      </c>
      <c r="D1004" t="str" cm="1">
        <f t="array" ref="D1004">IF($F1004="","",
  IF(
    TRIM(UPPER(INDEX(CUT_LIST!$F$6:$F$1000,$F1004)))="NO",
    N(INDEX(CUT_LIST!$D$6:$D$1000,$F1004)),
    N(INDEX(CUT_LIST!$D$6:$D$1000,$F1004))-
    MIN(
      N(INDEX(CUT_LIST!$D$6:$D$1000,$F1004)),
      N(INDEX(CUT_LIST!$G$6:$G$1000,$F1004))
    )
  )
)</f>
        <v/>
      </c>
      <c r="F1004" t="str" cm="1">
        <f t="array" ref="F100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ROWS($F$7:F1004)
  ),
"")</f>
        <v/>
      </c>
    </row>
    <row r="1005" spans="1:6">
      <c r="A1005" t="str" cm="1">
        <f t="array" ref="A1005">IF($F1005="","",INDEX(CUT_LIST!$A$6:$A$1000,$F1005))</f>
        <v/>
      </c>
      <c r="B1005" t="str" cm="1">
        <f t="array" ref="B1005">IF($F1005="","",INDEX(CUT_LIST!$B$6:$B$1000,$F1005))</f>
        <v/>
      </c>
      <c r="C1005" t="str" cm="1">
        <f t="array" ref="C1005">IF($F1005="","",INDEX(CUT_LIST!$C$6:$C$1000,$F1005))</f>
        <v/>
      </c>
      <c r="D1005" t="str" cm="1">
        <f t="array" ref="D1005">IF($F1005="","",
  IF(
    TRIM(UPPER(INDEX(CUT_LIST!$F$6:$F$1000,$F1005)))="NO",
    N(INDEX(CUT_LIST!$D$6:$D$1000,$F1005)),
    N(INDEX(CUT_LIST!$D$6:$D$1000,$F1005))-
    MIN(
      N(INDEX(CUT_LIST!$D$6:$D$1000,$F1005)),
      N(INDEX(CUT_LIST!$G$6:$G$1000,$F1005))
    )
  )
)</f>
        <v/>
      </c>
      <c r="F1005" t="str" cm="1">
        <f t="array" ref="F100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ROWS($F$7:F1005)
  ),
"")</f>
        <v/>
      </c>
    </row>
    <row r="1006" spans="1:6">
      <c r="A1006" t="str" cm="1">
        <f t="array" ref="A1006">IF($F1006="","",INDEX(CUT_LIST!$A$6:$A$1000,$F1006))</f>
        <v/>
      </c>
      <c r="B1006" t="str" cm="1">
        <f t="array" ref="B1006">IF($F1006="","",INDEX(CUT_LIST!$B$6:$B$1000,$F1006))</f>
        <v/>
      </c>
      <c r="C1006" t="str" cm="1">
        <f t="array" ref="C1006">IF($F1006="","",INDEX(CUT_LIST!$C$6:$C$1000,$F1006))</f>
        <v/>
      </c>
      <c r="D1006" t="str" cm="1">
        <f t="array" ref="D1006">IF($F1006="","",
  IF(
    TRIM(UPPER(INDEX(CUT_LIST!$F$6:$F$1000,$F1006)))="NO",
    N(INDEX(CUT_LIST!$D$6:$D$1000,$F1006)),
    N(INDEX(CUT_LIST!$D$6:$D$1000,$F1006))-
    MIN(
      N(INDEX(CUT_LIST!$D$6:$D$1000,$F1006)),
      N(INDEX(CUT_LIST!$G$6:$G$1000,$F1006))
    )
  )
)</f>
        <v/>
      </c>
      <c r="F1006" t="str" cm="1">
        <f t="array" ref="F100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ROWS($F$7:F1006)
  ),
"")</f>
        <v/>
      </c>
    </row>
    <row r="1007" spans="1:6">
      <c r="A1007" t="str" cm="1">
        <f t="array" ref="A1007">IF($F1007="","",INDEX(CUT_LIST!$A$6:$A$1000,$F1007))</f>
        <v/>
      </c>
      <c r="B1007" t="str" cm="1">
        <f t="array" ref="B1007">IF($F1007="","",INDEX(CUT_LIST!$B$6:$B$1000,$F1007))</f>
        <v/>
      </c>
      <c r="C1007" t="str" cm="1">
        <f t="array" ref="C1007">IF($F1007="","",INDEX(CUT_LIST!$C$6:$C$1000,$F1007))</f>
        <v/>
      </c>
      <c r="D1007" t="str" cm="1">
        <f t="array" ref="D1007">IF($F1007="","",
  IF(
    TRIM(UPPER(INDEX(CUT_LIST!$F$6:$F$1000,$F1007)))="NO",
    N(INDEX(CUT_LIST!$D$6:$D$1000,$F1007)),
    N(INDEX(CUT_LIST!$D$6:$D$1000,$F1007))-
    MIN(
      N(INDEX(CUT_LIST!$D$6:$D$1000,$F1007)),
      N(INDEX(CUT_LIST!$G$6:$G$1000,$F1007))
    )
  )
)</f>
        <v/>
      </c>
      <c r="F1007" t="str" cm="1">
        <f t="array" ref="F100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ROWS($F$7:F1007)
  ),
"")</f>
        <v/>
      </c>
    </row>
    <row r="1008" spans="1:6">
      <c r="A1008" t="str" cm="1">
        <f t="array" ref="A1008">IF($F1008="","",INDEX(CUT_LIST!$A$6:$A$1000,$F1008))</f>
        <v/>
      </c>
      <c r="B1008" t="str" cm="1">
        <f t="array" ref="B1008">IF($F1008="","",INDEX(CUT_LIST!$B$6:$B$1000,$F1008))</f>
        <v/>
      </c>
      <c r="C1008" t="str" cm="1">
        <f t="array" ref="C1008">IF($F1008="","",INDEX(CUT_LIST!$C$6:$C$1000,$F1008))</f>
        <v/>
      </c>
      <c r="D1008" t="str" cm="1">
        <f t="array" ref="D1008">IF($F1008="","",
  IF(
    TRIM(UPPER(INDEX(CUT_LIST!$F$6:$F$1000,$F1008)))="NO",
    N(INDEX(CUT_LIST!$D$6:$D$1000,$F1008)),
    N(INDEX(CUT_LIST!$D$6:$D$1000,$F1008))-
    MIN(
      N(INDEX(CUT_LIST!$D$6:$D$1000,$F1008)),
      N(INDEX(CUT_LIST!$G$6:$G$1000,$F1008))
    )
  )
)</f>
        <v/>
      </c>
      <c r="F1008" t="str" cm="1">
        <f t="array" ref="F100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ROWS($F$7:F1008)
  ),
"")</f>
        <v/>
      </c>
    </row>
    <row r="1009" spans="1:6">
      <c r="A1009" t="str" cm="1">
        <f t="array" ref="A1009">IF($F1009="","",INDEX(CUT_LIST!$A$6:$A$1000,$F1009))</f>
        <v/>
      </c>
      <c r="B1009" t="str" cm="1">
        <f t="array" ref="B1009">IF($F1009="","",INDEX(CUT_LIST!$B$6:$B$1000,$F1009))</f>
        <v/>
      </c>
      <c r="C1009" t="str" cm="1">
        <f t="array" ref="C1009">IF($F1009="","",INDEX(CUT_LIST!$C$6:$C$1000,$F1009))</f>
        <v/>
      </c>
      <c r="D1009" t="str" cm="1">
        <f t="array" ref="D1009">IF($F1009="","",
  IF(
    TRIM(UPPER(INDEX(CUT_LIST!$F$6:$F$1000,$F1009)))="NO",
    N(INDEX(CUT_LIST!$D$6:$D$1000,$F1009)),
    N(INDEX(CUT_LIST!$D$6:$D$1000,$F1009))-
    MIN(
      N(INDEX(CUT_LIST!$D$6:$D$1000,$F1009)),
      N(INDEX(CUT_LIST!$G$6:$G$1000,$F1009))
    )
  )
)</f>
        <v/>
      </c>
      <c r="F1009" t="str" cm="1">
        <f t="array" ref="F100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ROWS($F$7:F1009)
  ),
"")</f>
        <v/>
      </c>
    </row>
    <row r="1010" spans="1:6">
      <c r="A1010" t="str" cm="1">
        <f t="array" ref="A1010">IF($F1010="","",INDEX(CUT_LIST!$A$6:$A$1000,$F1010))</f>
        <v/>
      </c>
      <c r="B1010" t="str" cm="1">
        <f t="array" ref="B1010">IF($F1010="","",INDEX(CUT_LIST!$B$6:$B$1000,$F1010))</f>
        <v/>
      </c>
      <c r="C1010" t="str" cm="1">
        <f t="array" ref="C1010">IF($F1010="","",INDEX(CUT_LIST!$C$6:$C$1000,$F1010))</f>
        <v/>
      </c>
      <c r="D1010" t="str" cm="1">
        <f t="array" ref="D1010">IF($F1010="","",
  IF(
    TRIM(UPPER(INDEX(CUT_LIST!$F$6:$F$1000,$F1010)))="NO",
    N(INDEX(CUT_LIST!$D$6:$D$1000,$F1010)),
    N(INDEX(CUT_LIST!$D$6:$D$1000,$F1010))-
    MIN(
      N(INDEX(CUT_LIST!$D$6:$D$1000,$F1010)),
      N(INDEX(CUT_LIST!$G$6:$G$1000,$F1010))
    )
  )
)</f>
        <v/>
      </c>
      <c r="F1010" t="str" cm="1">
        <f t="array" ref="F101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ROWS($F$7:F1010)
  ),
"")</f>
        <v/>
      </c>
    </row>
    <row r="1011" spans="1:6">
      <c r="A1011" t="str" cm="1">
        <f t="array" ref="A1011">IF($F1011="","",INDEX(CUT_LIST!$A$6:$A$1000,$F1011))</f>
        <v/>
      </c>
      <c r="B1011" t="str" cm="1">
        <f t="array" ref="B1011">IF($F1011="","",INDEX(CUT_LIST!$B$6:$B$1000,$F1011))</f>
        <v/>
      </c>
      <c r="C1011" t="str" cm="1">
        <f t="array" ref="C1011">IF($F1011="","",INDEX(CUT_LIST!$C$6:$C$1000,$F1011))</f>
        <v/>
      </c>
      <c r="D1011" t="str" cm="1">
        <f t="array" ref="D1011">IF($F1011="","",
  IF(
    TRIM(UPPER(INDEX(CUT_LIST!$F$6:$F$1000,$F1011)))="NO",
    N(INDEX(CUT_LIST!$D$6:$D$1000,$F1011)),
    N(INDEX(CUT_LIST!$D$6:$D$1000,$F1011))-
    MIN(
      N(INDEX(CUT_LIST!$D$6:$D$1000,$F1011)),
      N(INDEX(CUT_LIST!$G$6:$G$1000,$F1011))
    )
  )
)</f>
        <v/>
      </c>
      <c r="F1011" t="str" cm="1">
        <f t="array" ref="F101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ROWS($F$7:F1011)
  ),
"")</f>
        <v/>
      </c>
    </row>
    <row r="1012" spans="1:6">
      <c r="A1012" t="str" cm="1">
        <f t="array" ref="A1012">IF($F1012="","",INDEX(CUT_LIST!$A$6:$A$1000,$F1012))</f>
        <v/>
      </c>
      <c r="B1012" t="str" cm="1">
        <f t="array" ref="B1012">IF($F1012="","",INDEX(CUT_LIST!$B$6:$B$1000,$F1012))</f>
        <v/>
      </c>
      <c r="C1012" t="str" cm="1">
        <f t="array" ref="C1012">IF($F1012="","",INDEX(CUT_LIST!$C$6:$C$1000,$F1012))</f>
        <v/>
      </c>
      <c r="D1012" t="str" cm="1">
        <f t="array" ref="D1012">IF($F1012="","",
  IF(
    TRIM(UPPER(INDEX(CUT_LIST!$F$6:$F$1000,$F1012)))="NO",
    N(INDEX(CUT_LIST!$D$6:$D$1000,$F1012)),
    N(INDEX(CUT_LIST!$D$6:$D$1000,$F1012))-
    MIN(
      N(INDEX(CUT_LIST!$D$6:$D$1000,$F1012)),
      N(INDEX(CUT_LIST!$G$6:$G$1000,$F1012))
    )
  )
)</f>
        <v/>
      </c>
      <c r="F1012" t="str" cm="1">
        <f t="array" ref="F101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ROWS($F$7:F1012)
  ),
"")</f>
        <v/>
      </c>
    </row>
    <row r="1013" spans="1:6">
      <c r="A1013" t="str" cm="1">
        <f t="array" ref="A1013">IF($F1013="","",INDEX(CUT_LIST!$A$6:$A$1000,$F1013))</f>
        <v/>
      </c>
      <c r="B1013" t="str" cm="1">
        <f t="array" ref="B1013">IF($F1013="","",INDEX(CUT_LIST!$B$6:$B$1000,$F1013))</f>
        <v/>
      </c>
      <c r="C1013" t="str" cm="1">
        <f t="array" ref="C1013">IF($F1013="","",INDEX(CUT_LIST!$C$6:$C$1000,$F1013))</f>
        <v/>
      </c>
      <c r="D1013" t="str" cm="1">
        <f t="array" ref="D1013">IF($F1013="","",
  IF(
    TRIM(UPPER(INDEX(CUT_LIST!$F$6:$F$1000,$F1013)))="NO",
    N(INDEX(CUT_LIST!$D$6:$D$1000,$F1013)),
    N(INDEX(CUT_LIST!$D$6:$D$1000,$F1013))-
    MIN(
      N(INDEX(CUT_LIST!$D$6:$D$1000,$F1013)),
      N(INDEX(CUT_LIST!$G$6:$G$1000,$F1013))
    )
  )
)</f>
        <v/>
      </c>
      <c r="F1013" t="str" cm="1">
        <f t="array" ref="F101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ROWS($F$7:F1013)
  ),
"")</f>
        <v/>
      </c>
    </row>
    <row r="1014" spans="1:6">
      <c r="A1014" t="str" cm="1">
        <f t="array" ref="A1014">IF($F1014="","",INDEX(CUT_LIST!$A$6:$A$1000,$F1014))</f>
        <v/>
      </c>
      <c r="B1014" t="str" cm="1">
        <f t="array" ref="B1014">IF($F1014="","",INDEX(CUT_LIST!$B$6:$B$1000,$F1014))</f>
        <v/>
      </c>
      <c r="C1014" t="str" cm="1">
        <f t="array" ref="C1014">IF($F1014="","",INDEX(CUT_LIST!$C$6:$C$1000,$F1014))</f>
        <v/>
      </c>
      <c r="D1014" t="str" cm="1">
        <f t="array" ref="D1014">IF($F1014="","",
  IF(
    TRIM(UPPER(INDEX(CUT_LIST!$F$6:$F$1000,$F1014)))="NO",
    N(INDEX(CUT_LIST!$D$6:$D$1000,$F1014)),
    N(INDEX(CUT_LIST!$D$6:$D$1000,$F1014))-
    MIN(
      N(INDEX(CUT_LIST!$D$6:$D$1000,$F1014)),
      N(INDEX(CUT_LIST!$G$6:$G$1000,$F1014))
    )
  )
)</f>
        <v/>
      </c>
      <c r="F1014" t="str" cm="1">
        <f t="array" ref="F101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ROWS($F$7:F1014)
  ),
"")</f>
        <v/>
      </c>
    </row>
    <row r="1015" spans="1:6">
      <c r="A1015" t="str" cm="1">
        <f t="array" ref="A1015">IF($F1015="","",INDEX(CUT_LIST!$A$6:$A$1000,$F1015))</f>
        <v/>
      </c>
      <c r="B1015" t="str" cm="1">
        <f t="array" ref="B1015">IF($F1015="","",INDEX(CUT_LIST!$B$6:$B$1000,$F1015))</f>
        <v/>
      </c>
      <c r="C1015" t="str" cm="1">
        <f t="array" ref="C1015">IF($F1015="","",INDEX(CUT_LIST!$C$6:$C$1000,$F1015))</f>
        <v/>
      </c>
      <c r="D1015" t="str" cm="1">
        <f t="array" ref="D1015">IF($F1015="","",
  IF(
    TRIM(UPPER(INDEX(CUT_LIST!$F$6:$F$1000,$F1015)))="NO",
    N(INDEX(CUT_LIST!$D$6:$D$1000,$F1015)),
    N(INDEX(CUT_LIST!$D$6:$D$1000,$F1015))-
    MIN(
      N(INDEX(CUT_LIST!$D$6:$D$1000,$F1015)),
      N(INDEX(CUT_LIST!$G$6:$G$1000,$F1015))
    )
  )
)</f>
        <v/>
      </c>
      <c r="F1015" t="str" cm="1">
        <f t="array" ref="F101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ROWS($F$7:F1015)
  ),
"")</f>
        <v/>
      </c>
    </row>
    <row r="1016" spans="1:6">
      <c r="A1016" t="str" cm="1">
        <f t="array" ref="A1016">IF($F1016="","",INDEX(CUT_LIST!$A$6:$A$1000,$F1016))</f>
        <v/>
      </c>
      <c r="B1016" t="str" cm="1">
        <f t="array" ref="B1016">IF($F1016="","",INDEX(CUT_LIST!$B$6:$B$1000,$F1016))</f>
        <v/>
      </c>
      <c r="C1016" t="str" cm="1">
        <f t="array" ref="C1016">IF($F1016="","",INDEX(CUT_LIST!$C$6:$C$1000,$F1016))</f>
        <v/>
      </c>
      <c r="D1016" t="str" cm="1">
        <f t="array" ref="D1016">IF($F1016="","",
  IF(
    TRIM(UPPER(INDEX(CUT_LIST!$F$6:$F$1000,$F1016)))="NO",
    N(INDEX(CUT_LIST!$D$6:$D$1000,$F1016)),
    N(INDEX(CUT_LIST!$D$6:$D$1000,$F1016))-
    MIN(
      N(INDEX(CUT_LIST!$D$6:$D$1000,$F1016)),
      N(INDEX(CUT_LIST!$G$6:$G$1000,$F1016))
    )
  )
)</f>
        <v/>
      </c>
      <c r="F1016" t="str" cm="1">
        <f t="array" ref="F101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ROWS($F$7:F1016)
  ),
"")</f>
        <v/>
      </c>
    </row>
    <row r="1017" spans="1:6">
      <c r="A1017" t="str" cm="1">
        <f t="array" ref="A1017">IF($F1017="","",INDEX(CUT_LIST!$A$6:$A$1000,$F1017))</f>
        <v/>
      </c>
      <c r="B1017" t="str" cm="1">
        <f t="array" ref="B1017">IF($F1017="","",INDEX(CUT_LIST!$B$6:$B$1000,$F1017))</f>
        <v/>
      </c>
      <c r="C1017" t="str" cm="1">
        <f t="array" ref="C1017">IF($F1017="","",INDEX(CUT_LIST!$C$6:$C$1000,$F1017))</f>
        <v/>
      </c>
      <c r="D1017" t="str" cm="1">
        <f t="array" ref="D1017">IF($F1017="","",
  IF(
    TRIM(UPPER(INDEX(CUT_LIST!$F$6:$F$1000,$F1017)))="NO",
    N(INDEX(CUT_LIST!$D$6:$D$1000,$F1017)),
    N(INDEX(CUT_LIST!$D$6:$D$1000,$F1017))-
    MIN(
      N(INDEX(CUT_LIST!$D$6:$D$1000,$F1017)),
      N(INDEX(CUT_LIST!$G$6:$G$1000,$F1017))
    )
  )
)</f>
        <v/>
      </c>
      <c r="F1017" t="str" cm="1">
        <f t="array" ref="F101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ROWS($F$7:F1017)
  ),
"")</f>
        <v/>
      </c>
    </row>
    <row r="1018" spans="1:6">
      <c r="A1018" t="str" cm="1">
        <f t="array" ref="A1018">IF($F1018="","",INDEX(CUT_LIST!$A$6:$A$1000,$F1018))</f>
        <v/>
      </c>
      <c r="B1018" t="str" cm="1">
        <f t="array" ref="B1018">IF($F1018="","",INDEX(CUT_LIST!$B$6:$B$1000,$F1018))</f>
        <v/>
      </c>
      <c r="C1018" t="str" cm="1">
        <f t="array" ref="C1018">IF($F1018="","",INDEX(CUT_LIST!$C$6:$C$1000,$F1018))</f>
        <v/>
      </c>
      <c r="D1018" t="str" cm="1">
        <f t="array" ref="D1018">IF($F1018="","",
  IF(
    TRIM(UPPER(INDEX(CUT_LIST!$F$6:$F$1000,$F1018)))="NO",
    N(INDEX(CUT_LIST!$D$6:$D$1000,$F1018)),
    N(INDEX(CUT_LIST!$D$6:$D$1000,$F1018))-
    MIN(
      N(INDEX(CUT_LIST!$D$6:$D$1000,$F1018)),
      N(INDEX(CUT_LIST!$G$6:$G$1000,$F1018))
    )
  )
)</f>
        <v/>
      </c>
      <c r="F1018" t="str" cm="1">
        <f t="array" ref="F101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ROWS($F$7:F1018)
  ),
"")</f>
        <v/>
      </c>
    </row>
    <row r="1019" spans="1:6">
      <c r="A1019" t="str" cm="1">
        <f t="array" ref="A1019">IF($F1019="","",INDEX(CUT_LIST!$A$6:$A$1000,$F1019))</f>
        <v/>
      </c>
      <c r="B1019" t="str" cm="1">
        <f t="array" ref="B1019">IF($F1019="","",INDEX(CUT_LIST!$B$6:$B$1000,$F1019))</f>
        <v/>
      </c>
      <c r="C1019" t="str" cm="1">
        <f t="array" ref="C1019">IF($F1019="","",INDEX(CUT_LIST!$C$6:$C$1000,$F1019))</f>
        <v/>
      </c>
      <c r="D1019" t="str" cm="1">
        <f t="array" ref="D1019">IF($F1019="","",
  IF(
    TRIM(UPPER(INDEX(CUT_LIST!$F$6:$F$1000,$F1019)))="NO",
    N(INDEX(CUT_LIST!$D$6:$D$1000,$F1019)),
    N(INDEX(CUT_LIST!$D$6:$D$1000,$F1019))-
    MIN(
      N(INDEX(CUT_LIST!$D$6:$D$1000,$F1019)),
      N(INDEX(CUT_LIST!$G$6:$G$1000,$F1019))
    )
  )
)</f>
        <v/>
      </c>
      <c r="F1019" t="str" cm="1">
        <f t="array" ref="F101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ROWS($F$7:F1019)
  ),
"")</f>
        <v/>
      </c>
    </row>
    <row r="1020" spans="1:6">
      <c r="A1020" t="str" cm="1">
        <f t="array" ref="A1020">IF($F1020="","",INDEX(CUT_LIST!$A$6:$A$1000,$F1020))</f>
        <v/>
      </c>
      <c r="B1020" t="str" cm="1">
        <f t="array" ref="B1020">IF($F1020="","",INDEX(CUT_LIST!$B$6:$B$1000,$F1020))</f>
        <v/>
      </c>
      <c r="C1020" t="str" cm="1">
        <f t="array" ref="C1020">IF($F1020="","",INDEX(CUT_LIST!$C$6:$C$1000,$F1020))</f>
        <v/>
      </c>
      <c r="D1020" t="str" cm="1">
        <f t="array" ref="D1020">IF($F1020="","",
  IF(
    TRIM(UPPER(INDEX(CUT_LIST!$F$6:$F$1000,$F1020)))="NO",
    N(INDEX(CUT_LIST!$D$6:$D$1000,$F1020)),
    N(INDEX(CUT_LIST!$D$6:$D$1000,$F1020))-
    MIN(
      N(INDEX(CUT_LIST!$D$6:$D$1000,$F1020)),
      N(INDEX(CUT_LIST!$G$6:$G$1000,$F1020))
    )
  )
)</f>
        <v/>
      </c>
      <c r="F1020" t="str" cm="1">
        <f t="array" ref="F102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ROWS($F$7:F1020)
  ),
"")</f>
        <v/>
      </c>
    </row>
    <row r="1021" spans="1:6">
      <c r="A1021" t="str" cm="1">
        <f t="array" ref="A1021">IF($F1021="","",INDEX(CUT_LIST!$A$6:$A$1000,$F1021))</f>
        <v/>
      </c>
      <c r="B1021" t="str" cm="1">
        <f t="array" ref="B1021">IF($F1021="","",INDEX(CUT_LIST!$B$6:$B$1000,$F1021))</f>
        <v/>
      </c>
      <c r="C1021" t="str" cm="1">
        <f t="array" ref="C1021">IF($F1021="","",INDEX(CUT_LIST!$C$6:$C$1000,$F1021))</f>
        <v/>
      </c>
      <c r="D1021" t="str" cm="1">
        <f t="array" ref="D1021">IF($F1021="","",
  IF(
    TRIM(UPPER(INDEX(CUT_LIST!$F$6:$F$1000,$F1021)))="NO",
    N(INDEX(CUT_LIST!$D$6:$D$1000,$F1021)),
    N(INDEX(CUT_LIST!$D$6:$D$1000,$F1021))-
    MIN(
      N(INDEX(CUT_LIST!$D$6:$D$1000,$F1021)),
      N(INDEX(CUT_LIST!$G$6:$G$1000,$F1021))
    )
  )
)</f>
        <v/>
      </c>
      <c r="F1021" t="str" cm="1">
        <f t="array" ref="F102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ROWS($F$7:F1021)
  ),
"")</f>
        <v/>
      </c>
    </row>
    <row r="1022" spans="1:6">
      <c r="A1022" t="str" cm="1">
        <f t="array" ref="A1022">IF($F1022="","",INDEX(CUT_LIST!$A$6:$A$1000,$F1022))</f>
        <v/>
      </c>
      <c r="B1022" t="str" cm="1">
        <f t="array" ref="B1022">IF($F1022="","",INDEX(CUT_LIST!$B$6:$B$1000,$F1022))</f>
        <v/>
      </c>
      <c r="C1022" t="str" cm="1">
        <f t="array" ref="C1022">IF($F1022="","",INDEX(CUT_LIST!$C$6:$C$1000,$F1022))</f>
        <v/>
      </c>
      <c r="D1022" t="str" cm="1">
        <f t="array" ref="D1022">IF($F1022="","",
  IF(
    TRIM(UPPER(INDEX(CUT_LIST!$F$6:$F$1000,$F1022)))="NO",
    N(INDEX(CUT_LIST!$D$6:$D$1000,$F1022)),
    N(INDEX(CUT_LIST!$D$6:$D$1000,$F1022))-
    MIN(
      N(INDEX(CUT_LIST!$D$6:$D$1000,$F1022)),
      N(INDEX(CUT_LIST!$G$6:$G$1000,$F1022))
    )
  )
)</f>
        <v/>
      </c>
      <c r="F1022" t="str" cm="1">
        <f t="array" ref="F102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ROWS($F$7:F1022)
  ),
"")</f>
        <v/>
      </c>
    </row>
    <row r="1023" spans="1:6">
      <c r="A1023" t="str" cm="1">
        <f t="array" ref="A1023">IF($F1023="","",INDEX(CUT_LIST!$A$6:$A$1000,$F1023))</f>
        <v/>
      </c>
      <c r="B1023" t="str" cm="1">
        <f t="array" ref="B1023">IF($F1023="","",INDEX(CUT_LIST!$B$6:$B$1000,$F1023))</f>
        <v/>
      </c>
      <c r="C1023" t="str" cm="1">
        <f t="array" ref="C1023">IF($F1023="","",INDEX(CUT_LIST!$C$6:$C$1000,$F1023))</f>
        <v/>
      </c>
      <c r="D1023" t="str" cm="1">
        <f t="array" ref="D1023">IF($F1023="","",
  IF(
    TRIM(UPPER(INDEX(CUT_LIST!$F$6:$F$1000,$F1023)))="NO",
    N(INDEX(CUT_LIST!$D$6:$D$1000,$F1023)),
    N(INDEX(CUT_LIST!$D$6:$D$1000,$F1023))-
    MIN(
      N(INDEX(CUT_LIST!$D$6:$D$1000,$F1023)),
      N(INDEX(CUT_LIST!$G$6:$G$1000,$F1023))
    )
  )
)</f>
        <v/>
      </c>
      <c r="F1023" t="str" cm="1">
        <f t="array" ref="F102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ROWS($F$7:F1023)
  ),
"")</f>
        <v/>
      </c>
    </row>
    <row r="1024" spans="1:6">
      <c r="A1024" t="str" cm="1">
        <f t="array" ref="A1024">IF($F1024="","",INDEX(CUT_LIST!$A$6:$A$1000,$F1024))</f>
        <v/>
      </c>
      <c r="B1024" t="str" cm="1">
        <f t="array" ref="B1024">IF($F1024="","",INDEX(CUT_LIST!$B$6:$B$1000,$F1024))</f>
        <v/>
      </c>
      <c r="C1024" t="str" cm="1">
        <f t="array" ref="C1024">IF($F1024="","",INDEX(CUT_LIST!$C$6:$C$1000,$F1024))</f>
        <v/>
      </c>
      <c r="D1024" t="str" cm="1">
        <f t="array" ref="D1024">IF($F1024="","",
  IF(
    TRIM(UPPER(INDEX(CUT_LIST!$F$6:$F$1000,$F1024)))="NO",
    N(INDEX(CUT_LIST!$D$6:$D$1000,$F1024)),
    N(INDEX(CUT_LIST!$D$6:$D$1000,$F1024))-
    MIN(
      N(INDEX(CUT_LIST!$D$6:$D$1000,$F1024)),
      N(INDEX(CUT_LIST!$G$6:$G$1000,$F1024))
    )
  )
)</f>
        <v/>
      </c>
      <c r="F1024" t="str" cm="1">
        <f t="array" ref="F102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ROWS($F$7:F1024)
  ),
"")</f>
        <v/>
      </c>
    </row>
    <row r="1025" spans="1:6">
      <c r="A1025" t="str" cm="1">
        <f t="array" ref="A1025">IF($F1025="","",INDEX(CUT_LIST!$A$6:$A$1000,$F1025))</f>
        <v/>
      </c>
      <c r="B1025" t="str" cm="1">
        <f t="array" ref="B1025">IF($F1025="","",INDEX(CUT_LIST!$B$6:$B$1000,$F1025))</f>
        <v/>
      </c>
      <c r="C1025" t="str" cm="1">
        <f t="array" ref="C1025">IF($F1025="","",INDEX(CUT_LIST!$C$6:$C$1000,$F1025))</f>
        <v/>
      </c>
      <c r="D1025" t="str" cm="1">
        <f t="array" ref="D1025">IF($F1025="","",
  IF(
    TRIM(UPPER(INDEX(CUT_LIST!$F$6:$F$1000,$F1025)))="NO",
    N(INDEX(CUT_LIST!$D$6:$D$1000,$F1025)),
    N(INDEX(CUT_LIST!$D$6:$D$1000,$F1025))-
    MIN(
      N(INDEX(CUT_LIST!$D$6:$D$1000,$F1025)),
      N(INDEX(CUT_LIST!$G$6:$G$1000,$F1025))
    )
  )
)</f>
        <v/>
      </c>
      <c r="F1025" t="str" cm="1">
        <f t="array" ref="F102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ROWS($F$7:F1025)
  ),
"")</f>
        <v/>
      </c>
    </row>
    <row r="1026" spans="1:6">
      <c r="A1026" t="str" cm="1">
        <f t="array" ref="A1026">IF($F1026="","",INDEX(CUT_LIST!$A$6:$A$1000,$F1026))</f>
        <v/>
      </c>
      <c r="B1026" t="str" cm="1">
        <f t="array" ref="B1026">IF($F1026="","",INDEX(CUT_LIST!$B$6:$B$1000,$F1026))</f>
        <v/>
      </c>
      <c r="C1026" t="str" cm="1">
        <f t="array" ref="C1026">IF($F1026="","",INDEX(CUT_LIST!$C$6:$C$1000,$F1026))</f>
        <v/>
      </c>
      <c r="D1026" t="str" cm="1">
        <f t="array" ref="D1026">IF($F1026="","",
  IF(
    TRIM(UPPER(INDEX(CUT_LIST!$F$6:$F$1000,$F1026)))="NO",
    N(INDEX(CUT_LIST!$D$6:$D$1000,$F1026)),
    N(INDEX(CUT_LIST!$D$6:$D$1000,$F1026))-
    MIN(
      N(INDEX(CUT_LIST!$D$6:$D$1000,$F1026)),
      N(INDEX(CUT_LIST!$G$6:$G$1000,$F1026))
    )
  )
)</f>
        <v/>
      </c>
      <c r="F1026" t="str" cm="1">
        <f t="array" ref="F102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ROWS($F$7:F1026)
  ),
"")</f>
        <v/>
      </c>
    </row>
    <row r="1027" spans="1:6">
      <c r="A1027" t="str" cm="1">
        <f t="array" ref="A1027">IF($F1027="","",INDEX(CUT_LIST!$A$6:$A$1000,$F1027))</f>
        <v/>
      </c>
      <c r="B1027" t="str" cm="1">
        <f t="array" ref="B1027">IF($F1027="","",INDEX(CUT_LIST!$B$6:$B$1000,$F1027))</f>
        <v/>
      </c>
      <c r="C1027" t="str" cm="1">
        <f t="array" ref="C1027">IF($F1027="","",INDEX(CUT_LIST!$C$6:$C$1000,$F1027))</f>
        <v/>
      </c>
      <c r="D1027" t="str" cm="1">
        <f t="array" ref="D1027">IF($F1027="","",
  IF(
    TRIM(UPPER(INDEX(CUT_LIST!$F$6:$F$1000,$F1027)))="NO",
    N(INDEX(CUT_LIST!$D$6:$D$1000,$F1027)),
    N(INDEX(CUT_LIST!$D$6:$D$1000,$F1027))-
    MIN(
      N(INDEX(CUT_LIST!$D$6:$D$1000,$F1027)),
      N(INDEX(CUT_LIST!$G$6:$G$1000,$F1027))
    )
  )
)</f>
        <v/>
      </c>
      <c r="F1027" t="str" cm="1">
        <f t="array" ref="F102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ROWS($F$7:F1027)
  ),
"")</f>
        <v/>
      </c>
    </row>
    <row r="1028" spans="1:6">
      <c r="A1028" t="str" cm="1">
        <f t="array" ref="A1028">IF($F1028="","",INDEX(CUT_LIST!$A$6:$A$1000,$F1028))</f>
        <v/>
      </c>
      <c r="B1028" t="str" cm="1">
        <f t="array" ref="B1028">IF($F1028="","",INDEX(CUT_LIST!$B$6:$B$1000,$F1028))</f>
        <v/>
      </c>
      <c r="C1028" t="str" cm="1">
        <f t="array" ref="C1028">IF($F1028="","",INDEX(CUT_LIST!$C$6:$C$1000,$F1028))</f>
        <v/>
      </c>
      <c r="D1028" t="str" cm="1">
        <f t="array" ref="D1028">IF($F1028="","",
  IF(
    TRIM(UPPER(INDEX(CUT_LIST!$F$6:$F$1000,$F1028)))="NO",
    N(INDEX(CUT_LIST!$D$6:$D$1000,$F1028)),
    N(INDEX(CUT_LIST!$D$6:$D$1000,$F1028))-
    MIN(
      N(INDEX(CUT_LIST!$D$6:$D$1000,$F1028)),
      N(INDEX(CUT_LIST!$G$6:$G$1000,$F1028))
    )
  )
)</f>
        <v/>
      </c>
      <c r="F1028" t="str" cm="1">
        <f t="array" ref="F102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ROWS($F$7:F1028)
  ),
"")</f>
        <v/>
      </c>
    </row>
    <row r="1029" spans="1:6">
      <c r="A1029" t="str" cm="1">
        <f t="array" ref="A1029">IF($F1029="","",INDEX(CUT_LIST!$A$6:$A$1000,$F1029))</f>
        <v/>
      </c>
      <c r="B1029" t="str" cm="1">
        <f t="array" ref="B1029">IF($F1029="","",INDEX(CUT_LIST!$B$6:$B$1000,$F1029))</f>
        <v/>
      </c>
      <c r="C1029" t="str" cm="1">
        <f t="array" ref="C1029">IF($F1029="","",INDEX(CUT_LIST!$C$6:$C$1000,$F1029))</f>
        <v/>
      </c>
      <c r="D1029" t="str" cm="1">
        <f t="array" ref="D1029">IF($F1029="","",
  IF(
    TRIM(UPPER(INDEX(CUT_LIST!$F$6:$F$1000,$F1029)))="NO",
    N(INDEX(CUT_LIST!$D$6:$D$1000,$F1029)),
    N(INDEX(CUT_LIST!$D$6:$D$1000,$F1029))-
    MIN(
      N(INDEX(CUT_LIST!$D$6:$D$1000,$F1029)),
      N(INDEX(CUT_LIST!$G$6:$G$1000,$F1029))
    )
  )
)</f>
        <v/>
      </c>
      <c r="F1029" t="str" cm="1">
        <f t="array" ref="F102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ROWS($F$7:F1029)
  ),
"")</f>
        <v/>
      </c>
    </row>
    <row r="1030" spans="1:6">
      <c r="A1030" t="str" cm="1">
        <f t="array" ref="A1030">IF($F1030="","",INDEX(CUT_LIST!$A$6:$A$1000,$F1030))</f>
        <v/>
      </c>
      <c r="B1030" t="str" cm="1">
        <f t="array" ref="B1030">IF($F1030="","",INDEX(CUT_LIST!$B$6:$B$1000,$F1030))</f>
        <v/>
      </c>
      <c r="C1030" t="str" cm="1">
        <f t="array" ref="C1030">IF($F1030="","",INDEX(CUT_LIST!$C$6:$C$1000,$F1030))</f>
        <v/>
      </c>
      <c r="D1030" t="str" cm="1">
        <f t="array" ref="D1030">IF($F1030="","",
  IF(
    TRIM(UPPER(INDEX(CUT_LIST!$F$6:$F$1000,$F1030)))="NO",
    N(INDEX(CUT_LIST!$D$6:$D$1000,$F1030)),
    N(INDEX(CUT_LIST!$D$6:$D$1000,$F1030))-
    MIN(
      N(INDEX(CUT_LIST!$D$6:$D$1000,$F1030)),
      N(INDEX(CUT_LIST!$G$6:$G$1000,$F1030))
    )
  )
)</f>
        <v/>
      </c>
      <c r="F1030" t="str" cm="1">
        <f t="array" ref="F103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ROWS($F$7:F1030)
  ),
"")</f>
        <v/>
      </c>
    </row>
    <row r="1031" spans="1:6">
      <c r="A1031" t="str" cm="1">
        <f t="array" ref="A1031">IF($F1031="","",INDEX(CUT_LIST!$A$6:$A$1000,$F1031))</f>
        <v/>
      </c>
      <c r="B1031" t="str" cm="1">
        <f t="array" ref="B1031">IF($F1031="","",INDEX(CUT_LIST!$B$6:$B$1000,$F1031))</f>
        <v/>
      </c>
      <c r="C1031" t="str" cm="1">
        <f t="array" ref="C1031">IF($F1031="","",INDEX(CUT_LIST!$C$6:$C$1000,$F1031))</f>
        <v/>
      </c>
      <c r="D1031" t="str" cm="1">
        <f t="array" ref="D1031">IF($F1031="","",
  IF(
    TRIM(UPPER(INDEX(CUT_LIST!$F$6:$F$1000,$F1031)))="NO",
    N(INDEX(CUT_LIST!$D$6:$D$1000,$F1031)),
    N(INDEX(CUT_LIST!$D$6:$D$1000,$F1031))-
    MIN(
      N(INDEX(CUT_LIST!$D$6:$D$1000,$F1031)),
      N(INDEX(CUT_LIST!$G$6:$G$1000,$F1031))
    )
  )
)</f>
        <v/>
      </c>
      <c r="F1031" t="str" cm="1">
        <f t="array" ref="F103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ROWS($F$7:F1031)
  ),
"")</f>
        <v/>
      </c>
    </row>
    <row r="1032" spans="1:6">
      <c r="A1032" t="str" cm="1">
        <f t="array" ref="A1032">IF($F1032="","",INDEX(CUT_LIST!$A$6:$A$1000,$F1032))</f>
        <v/>
      </c>
      <c r="B1032" t="str" cm="1">
        <f t="array" ref="B1032">IF($F1032="","",INDEX(CUT_LIST!$B$6:$B$1000,$F1032))</f>
        <v/>
      </c>
      <c r="C1032" t="str" cm="1">
        <f t="array" ref="C1032">IF($F1032="","",INDEX(CUT_LIST!$C$6:$C$1000,$F1032))</f>
        <v/>
      </c>
      <c r="D1032" t="str" cm="1">
        <f t="array" ref="D1032">IF($F1032="","",
  IF(
    TRIM(UPPER(INDEX(CUT_LIST!$F$6:$F$1000,$F1032)))="NO",
    N(INDEX(CUT_LIST!$D$6:$D$1000,$F1032)),
    N(INDEX(CUT_LIST!$D$6:$D$1000,$F1032))-
    MIN(
      N(INDEX(CUT_LIST!$D$6:$D$1000,$F1032)),
      N(INDEX(CUT_LIST!$G$6:$G$1000,$F1032))
    )
  )
)</f>
        <v/>
      </c>
      <c r="F1032" t="str" cm="1">
        <f t="array" ref="F103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ROWS($F$7:F1032)
  ),
"")</f>
        <v/>
      </c>
    </row>
    <row r="1033" spans="1:6">
      <c r="A1033" t="str" cm="1">
        <f t="array" ref="A1033">IF($F1033="","",INDEX(CUT_LIST!$A$6:$A$1000,$F1033))</f>
        <v/>
      </c>
      <c r="B1033" t="str" cm="1">
        <f t="array" ref="B1033">IF($F1033="","",INDEX(CUT_LIST!$B$6:$B$1000,$F1033))</f>
        <v/>
      </c>
      <c r="C1033" t="str" cm="1">
        <f t="array" ref="C1033">IF($F1033="","",INDEX(CUT_LIST!$C$6:$C$1000,$F1033))</f>
        <v/>
      </c>
      <c r="D1033" t="str" cm="1">
        <f t="array" ref="D1033">IF($F1033="","",
  IF(
    TRIM(UPPER(INDEX(CUT_LIST!$F$6:$F$1000,$F1033)))="NO",
    N(INDEX(CUT_LIST!$D$6:$D$1000,$F1033)),
    N(INDEX(CUT_LIST!$D$6:$D$1000,$F1033))-
    MIN(
      N(INDEX(CUT_LIST!$D$6:$D$1000,$F1033)),
      N(INDEX(CUT_LIST!$G$6:$G$1000,$F1033))
    )
  )
)</f>
        <v/>
      </c>
      <c r="F1033" t="str" cm="1">
        <f t="array" ref="F103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ROWS($F$7:F1033)
  ),
"")</f>
        <v/>
      </c>
    </row>
    <row r="1034" spans="1:6">
      <c r="A1034" t="str" cm="1">
        <f t="array" ref="A1034">IF($F1034="","",INDEX(CUT_LIST!$A$6:$A$1000,$F1034))</f>
        <v/>
      </c>
      <c r="B1034" t="str" cm="1">
        <f t="array" ref="B1034">IF($F1034="","",INDEX(CUT_LIST!$B$6:$B$1000,$F1034))</f>
        <v/>
      </c>
      <c r="C1034" t="str" cm="1">
        <f t="array" ref="C1034">IF($F1034="","",INDEX(CUT_LIST!$C$6:$C$1000,$F1034))</f>
        <v/>
      </c>
      <c r="D1034" t="str" cm="1">
        <f t="array" ref="D1034">IF($F1034="","",
  IF(
    TRIM(UPPER(INDEX(CUT_LIST!$F$6:$F$1000,$F1034)))="NO",
    N(INDEX(CUT_LIST!$D$6:$D$1000,$F1034)),
    N(INDEX(CUT_LIST!$D$6:$D$1000,$F1034))-
    MIN(
      N(INDEX(CUT_LIST!$D$6:$D$1000,$F1034)),
      N(INDEX(CUT_LIST!$G$6:$G$1000,$F1034))
    )
  )
)</f>
        <v/>
      </c>
      <c r="F1034" t="str" cm="1">
        <f t="array" ref="F103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ROWS($F$7:F1034)
  ),
"")</f>
        <v/>
      </c>
    </row>
    <row r="1035" spans="1:6">
      <c r="A1035" t="str" cm="1">
        <f t="array" ref="A1035">IF($F1035="","",INDEX(CUT_LIST!$A$6:$A$1000,$F1035))</f>
        <v/>
      </c>
      <c r="B1035" t="str" cm="1">
        <f t="array" ref="B1035">IF($F1035="","",INDEX(CUT_LIST!$B$6:$B$1000,$F1035))</f>
        <v/>
      </c>
      <c r="C1035" t="str" cm="1">
        <f t="array" ref="C1035">IF($F1035="","",INDEX(CUT_LIST!$C$6:$C$1000,$F1035))</f>
        <v/>
      </c>
      <c r="D1035" t="str" cm="1">
        <f t="array" ref="D1035">IF($F1035="","",
  IF(
    TRIM(UPPER(INDEX(CUT_LIST!$F$6:$F$1000,$F1035)))="NO",
    N(INDEX(CUT_LIST!$D$6:$D$1000,$F1035)),
    N(INDEX(CUT_LIST!$D$6:$D$1000,$F1035))-
    MIN(
      N(INDEX(CUT_LIST!$D$6:$D$1000,$F1035)),
      N(INDEX(CUT_LIST!$G$6:$G$1000,$F1035))
    )
  )
)</f>
        <v/>
      </c>
      <c r="F1035" t="str" cm="1">
        <f t="array" ref="F103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ROWS($F$7:F1035)
  ),
"")</f>
        <v/>
      </c>
    </row>
    <row r="1036" spans="1:6">
      <c r="A1036" t="str" cm="1">
        <f t="array" ref="A1036">IF($F1036="","",INDEX(CUT_LIST!$A$6:$A$1000,$F1036))</f>
        <v/>
      </c>
      <c r="B1036" t="str" cm="1">
        <f t="array" ref="B1036">IF($F1036="","",INDEX(CUT_LIST!$B$6:$B$1000,$F1036))</f>
        <v/>
      </c>
      <c r="C1036" t="str" cm="1">
        <f t="array" ref="C1036">IF($F1036="","",INDEX(CUT_LIST!$C$6:$C$1000,$F1036))</f>
        <v/>
      </c>
      <c r="D1036" t="str" cm="1">
        <f t="array" ref="D1036">IF($F1036="","",
  IF(
    TRIM(UPPER(INDEX(CUT_LIST!$F$6:$F$1000,$F1036)))="NO",
    N(INDEX(CUT_LIST!$D$6:$D$1000,$F1036)),
    N(INDEX(CUT_LIST!$D$6:$D$1000,$F1036))-
    MIN(
      N(INDEX(CUT_LIST!$D$6:$D$1000,$F1036)),
      N(INDEX(CUT_LIST!$G$6:$G$1000,$F1036))
    )
  )
)</f>
        <v/>
      </c>
      <c r="F1036" t="str" cm="1">
        <f t="array" ref="F1036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ROWS($F$7:F1036)
  ),
"")</f>
        <v/>
      </c>
    </row>
    <row r="1037" spans="1:6">
      <c r="A1037" t="str" cm="1">
        <f t="array" ref="A1037">IF($F1037="","",INDEX(CUT_LIST!$A$6:$A$1000,$F1037))</f>
        <v/>
      </c>
      <c r="B1037" t="str" cm="1">
        <f t="array" ref="B1037">IF($F1037="","",INDEX(CUT_LIST!$B$6:$B$1000,$F1037))</f>
        <v/>
      </c>
      <c r="C1037" t="str" cm="1">
        <f t="array" ref="C1037">IF($F1037="","",INDEX(CUT_LIST!$C$6:$C$1000,$F1037))</f>
        <v/>
      </c>
      <c r="D1037" t="str" cm="1">
        <f t="array" ref="D1037">IF($F1037="","",
  IF(
    TRIM(UPPER(INDEX(CUT_LIST!$F$6:$F$1000,$F1037)))="NO",
    N(INDEX(CUT_LIST!$D$6:$D$1000,$F1037)),
    N(INDEX(CUT_LIST!$D$6:$D$1000,$F1037))-
    MIN(
      N(INDEX(CUT_LIST!$D$6:$D$1000,$F1037)),
      N(INDEX(CUT_LIST!$G$6:$G$1000,$F1037))
    )
  )
)</f>
        <v/>
      </c>
      <c r="F1037" t="str" cm="1">
        <f t="array" ref="F1037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ROWS($F$7:F1037)
  ),
"")</f>
        <v/>
      </c>
    </row>
    <row r="1038" spans="1:6">
      <c r="A1038" t="str" cm="1">
        <f t="array" ref="A1038">IF($F1038="","",INDEX(CUT_LIST!$A$6:$A$1000,$F1038))</f>
        <v/>
      </c>
      <c r="B1038" t="str" cm="1">
        <f t="array" ref="B1038">IF($F1038="","",INDEX(CUT_LIST!$B$6:$B$1000,$F1038))</f>
        <v/>
      </c>
      <c r="C1038" t="str" cm="1">
        <f t="array" ref="C1038">IF($F1038="","",INDEX(CUT_LIST!$C$6:$C$1000,$F1038))</f>
        <v/>
      </c>
      <c r="D1038" t="str" cm="1">
        <f t="array" ref="D1038">IF($F1038="","",
  IF(
    TRIM(UPPER(INDEX(CUT_LIST!$F$6:$F$1000,$F1038)))="NO",
    N(INDEX(CUT_LIST!$D$6:$D$1000,$F1038)),
    N(INDEX(CUT_LIST!$D$6:$D$1000,$F1038))-
    MIN(
      N(INDEX(CUT_LIST!$D$6:$D$1000,$F1038)),
      N(INDEX(CUT_LIST!$G$6:$G$1000,$F1038))
    )
  )
)</f>
        <v/>
      </c>
      <c r="F1038" t="str" cm="1">
        <f t="array" ref="F1038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ROWS($F$7:F1038)
  ),
"")</f>
        <v/>
      </c>
    </row>
    <row r="1039" spans="1:6">
      <c r="A1039" t="str" cm="1">
        <f t="array" ref="A1039">IF($F1039="","",INDEX(CUT_LIST!$A$6:$A$1000,$F1039))</f>
        <v/>
      </c>
      <c r="B1039" t="str" cm="1">
        <f t="array" ref="B1039">IF($F1039="","",INDEX(CUT_LIST!$B$6:$B$1000,$F1039))</f>
        <v/>
      </c>
      <c r="C1039" t="str" cm="1">
        <f t="array" ref="C1039">IF($F1039="","",INDEX(CUT_LIST!$C$6:$C$1000,$F1039))</f>
        <v/>
      </c>
      <c r="D1039" t="str" cm="1">
        <f t="array" ref="D1039">IF($F1039="","",
  IF(
    TRIM(UPPER(INDEX(CUT_LIST!$F$6:$F$1000,$F1039)))="NO",
    N(INDEX(CUT_LIST!$D$6:$D$1000,$F1039)),
    N(INDEX(CUT_LIST!$D$6:$D$1000,$F1039))-
    MIN(
      N(INDEX(CUT_LIST!$D$6:$D$1000,$F1039)),
      N(INDEX(CUT_LIST!$G$6:$G$1000,$F1039))
    )
  )
)</f>
        <v/>
      </c>
      <c r="F1039" t="str" cm="1">
        <f t="array" ref="F1039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ROWS($F$7:F1039)
  ),
"")</f>
        <v/>
      </c>
    </row>
    <row r="1040" spans="1:6">
      <c r="A1040" t="str" cm="1">
        <f t="array" ref="A1040">IF($F1040="","",INDEX(CUT_LIST!$A$6:$A$1000,$F1040))</f>
        <v/>
      </c>
      <c r="B1040" t="str" cm="1">
        <f t="array" ref="B1040">IF($F1040="","",INDEX(CUT_LIST!$B$6:$B$1000,$F1040))</f>
        <v/>
      </c>
      <c r="C1040" t="str" cm="1">
        <f t="array" ref="C1040">IF($F1040="","",INDEX(CUT_LIST!$C$6:$C$1000,$F1040))</f>
        <v/>
      </c>
      <c r="D1040" t="str" cm="1">
        <f t="array" ref="D1040">IF($F1040="","",
  IF(
    TRIM(UPPER(INDEX(CUT_LIST!$F$6:$F$1000,$F1040)))="NO",
    N(INDEX(CUT_LIST!$D$6:$D$1000,$F1040)),
    N(INDEX(CUT_LIST!$D$6:$D$1000,$F1040))-
    MIN(
      N(INDEX(CUT_LIST!$D$6:$D$1000,$F1040)),
      N(INDEX(CUT_LIST!$G$6:$G$1000,$F1040))
    )
  )
)</f>
        <v/>
      </c>
      <c r="F1040" t="str" cm="1">
        <f t="array" ref="F1040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ROWS($F$7:F1040)
  ),
"")</f>
        <v/>
      </c>
    </row>
    <row r="1041" spans="1:6">
      <c r="A1041" t="str" cm="1">
        <f t="array" ref="A1041">IF($F1041="","",INDEX(CUT_LIST!$A$6:$A$1000,$F1041))</f>
        <v/>
      </c>
      <c r="B1041" t="str" cm="1">
        <f t="array" ref="B1041">IF($F1041="","",INDEX(CUT_LIST!$B$6:$B$1000,$F1041))</f>
        <v/>
      </c>
      <c r="C1041" t="str" cm="1">
        <f t="array" ref="C1041">IF($F1041="","",INDEX(CUT_LIST!$C$6:$C$1000,$F1041))</f>
        <v/>
      </c>
      <c r="D1041" t="str" cm="1">
        <f t="array" ref="D1041">IF($F1041="","",
  IF(
    TRIM(UPPER(INDEX(CUT_LIST!$F$6:$F$1000,$F1041)))="NO",
    N(INDEX(CUT_LIST!$D$6:$D$1000,$F1041)),
    N(INDEX(CUT_LIST!$D$6:$D$1000,$F1041))-
    MIN(
      N(INDEX(CUT_LIST!$D$6:$D$1000,$F1041)),
      N(INDEX(CUT_LIST!$G$6:$G$1000,$F1041))
    )
  )
)</f>
        <v/>
      </c>
      <c r="F1041" t="str" cm="1">
        <f t="array" ref="F1041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ROWS($F$7:F1041)
  ),
"")</f>
        <v/>
      </c>
    </row>
    <row r="1042" spans="1:6">
      <c r="A1042" t="str" cm="1">
        <f t="array" ref="A1042">IF($F1042="","",INDEX(CUT_LIST!$A$6:$A$1000,$F1042))</f>
        <v/>
      </c>
      <c r="B1042" t="str" cm="1">
        <f t="array" ref="B1042">IF($F1042="","",INDEX(CUT_LIST!$B$6:$B$1000,$F1042))</f>
        <v/>
      </c>
      <c r="C1042" t="str" cm="1">
        <f t="array" ref="C1042">IF($F1042="","",INDEX(CUT_LIST!$C$6:$C$1000,$F1042))</f>
        <v/>
      </c>
      <c r="D1042" t="str" cm="1">
        <f t="array" ref="D1042">IF($F1042="","",
  IF(
    TRIM(UPPER(INDEX(CUT_LIST!$F$6:$F$1000,$F1042)))="NO",
    N(INDEX(CUT_LIST!$D$6:$D$1000,$F1042)),
    N(INDEX(CUT_LIST!$D$6:$D$1000,$F1042))-
    MIN(
      N(INDEX(CUT_LIST!$D$6:$D$1000,$F1042)),
      N(INDEX(CUT_LIST!$G$6:$G$1000,$F1042))
    )
  )
)</f>
        <v/>
      </c>
      <c r="F1042" t="str" cm="1">
        <f t="array" ref="F1042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ROWS($F$7:F1042)
  ),
"")</f>
        <v/>
      </c>
    </row>
    <row r="1043" spans="1:6">
      <c r="A1043" t="str" cm="1">
        <f t="array" ref="A1043">IF($F1043="","",INDEX(CUT_LIST!$A$6:$A$1000,$F1043))</f>
        <v/>
      </c>
      <c r="B1043" t="str" cm="1">
        <f t="array" ref="B1043">IF($F1043="","",INDEX(CUT_LIST!$B$6:$B$1000,$F1043))</f>
        <v/>
      </c>
      <c r="C1043" t="str" cm="1">
        <f t="array" ref="C1043">IF($F1043="","",INDEX(CUT_LIST!$C$6:$C$1000,$F1043))</f>
        <v/>
      </c>
      <c r="D1043" t="str" cm="1">
        <f t="array" ref="D1043">IF($F1043="","",
  IF(
    TRIM(UPPER(INDEX(CUT_LIST!$F$6:$F$1000,$F1043)))="NO",
    N(INDEX(CUT_LIST!$D$6:$D$1000,$F1043)),
    N(INDEX(CUT_LIST!$D$6:$D$1000,$F1043))-
    MIN(
      N(INDEX(CUT_LIST!$D$6:$D$1000,$F1043)),
      N(INDEX(CUT_LIST!$G$6:$G$1000,$F1043))
    )
  )
)</f>
        <v/>
      </c>
      <c r="F1043" t="str" cm="1">
        <f t="array" ref="F1043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ROWS($F$7:F1043)
  ),
"")</f>
        <v/>
      </c>
    </row>
    <row r="1044" spans="1:6">
      <c r="A1044" t="str" cm="1">
        <f t="array" ref="A1044">IF($F1044="","",INDEX(CUT_LIST!$A$6:$A$1000,$F1044))</f>
        <v/>
      </c>
      <c r="B1044" t="str" cm="1">
        <f t="array" ref="B1044">IF($F1044="","",INDEX(CUT_LIST!$B$6:$B$1000,$F1044))</f>
        <v/>
      </c>
      <c r="C1044" t="str" cm="1">
        <f t="array" ref="C1044">IF($F1044="","",INDEX(CUT_LIST!$C$6:$C$1000,$F1044))</f>
        <v/>
      </c>
      <c r="D1044" t="str" cm="1">
        <f t="array" ref="D1044">IF($F1044="","",
  IF(
    TRIM(UPPER(INDEX(CUT_LIST!$F$6:$F$1000,$F1044)))="NO",
    N(INDEX(CUT_LIST!$D$6:$D$1000,$F1044)),
    N(INDEX(CUT_LIST!$D$6:$D$1000,$F1044))-
    MIN(
      N(INDEX(CUT_LIST!$D$6:$D$1000,$F1044)),
      N(INDEX(CUT_LIST!$G$6:$G$1000,$F1044))
    )
  )
)</f>
        <v/>
      </c>
      <c r="F1044" t="str" cm="1">
        <f t="array" ref="F1044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ROWS($F$7:F1044)
  ),
"")</f>
        <v/>
      </c>
    </row>
    <row r="1045" spans="1:6">
      <c r="A1045" t="str" cm="1">
        <f t="array" ref="A1045">IF($F1045="","",INDEX(CUT_LIST!$A$6:$A$1000,$F1045))</f>
        <v/>
      </c>
      <c r="B1045" t="str" cm="1">
        <f t="array" ref="B1045">IF($F1045="","",INDEX(CUT_LIST!$B$6:$B$1000,$F1045))</f>
        <v/>
      </c>
      <c r="C1045" t="str" cm="1">
        <f t="array" ref="C1045">IF($F1045="","",INDEX(CUT_LIST!$C$6:$C$1000,$F1045))</f>
        <v/>
      </c>
      <c r="D1045" t="str" cm="1">
        <f t="array" ref="D1045">IF($F1045="","",
  IF(
    TRIM(UPPER(INDEX(CUT_LIST!$F$6:$F$1000,$F1045)))="NO",
    N(INDEX(CUT_LIST!$D$6:$D$1000,$F1045)),
    N(INDEX(CUT_LIST!$D$6:$D$1000,$F1045))-
    MIN(
      N(INDEX(CUT_LIST!$D$6:$D$1000,$F1045)),
      N(INDEX(CUT_LIST!$G$6:$G$1000,$F1045))
    )
  )
)</f>
        <v/>
      </c>
      <c r="F1045" t="str" cm="1">
        <f t="array" ref="F1045">IFERROR(
  SMALL(
    IF(
      (
        (TRIM(UPPER(CUT_LIST!$F$6:$F$1000))="NO")
        +
        (TRIM(UPPER(CUT_LIST!$F$6:$F$1000))="YES")*
        (N(CUT_LIST!$D$6:$D$1000)-MIN(N(CUT_LIST!$D$6:$D$1000),N(CUT_LIST!$G$6:$G$1000))&gt;0)
      )&gt;0,
      ROW(CUT_LIST!$F$6:$F$1000)-ROW(CUT_LIST!$F$6)+1
    ),
    ROWS($F$7:F1045)
  ),
"")</f>
        <v/>
      </c>
    </row>
    <row r="1046" spans="1:6">
      <c r="A1046" t="str" cm="1">
        <f t="array" ref="A1046">IF($F1046="","",INDEX(CUT_LIST!$A$2:$A$1000,$F1046))</f>
        <v/>
      </c>
      <c r="B1046" t="str" cm="1">
        <f t="array" ref="B1046">IF($F1046="","",INDEX(CUT_LIST!$B$2:$B$1000,$F1046))</f>
        <v/>
      </c>
      <c r="C1046" t="str" cm="1">
        <f t="array" ref="C1046">IF($F1046="","",INDEX(CUT_LIST!$C$2:$C$1000,$F1046))</f>
        <v/>
      </c>
      <c r="D1046" t="str" cm="1">
        <f t="array" ref="D1046">IF($F1046="","",INDEX(CUT_LIST!$D$2:$D$1000,$F1046))</f>
        <v/>
      </c>
      <c r="F1046" t="str" cm="1">
        <f t="array" ref="F1046">IFERROR(SMALL(IF(CUT_LIST!$F$2:$F$1000="NO",ROW(CUT_LIST!$F$2:$F$1000)-ROW(CUT_LIST!$F$2)+1),ROWS($F$7:F1046)),"")</f>
        <v/>
      </c>
    </row>
    <row r="1047" spans="1:6">
      <c r="A1047" t="str" cm="1">
        <f t="array" ref="A1047">IF($F1047="","",INDEX(CUT_LIST!$A$2:$A$1000,$F1047))</f>
        <v/>
      </c>
      <c r="B1047" t="str" cm="1">
        <f t="array" ref="B1047">IF($F1047="","",INDEX(CUT_LIST!$B$2:$B$1000,$F1047))</f>
        <v/>
      </c>
      <c r="C1047" t="str" cm="1">
        <f t="array" ref="C1047">IF($F1047="","",INDEX(CUT_LIST!$C$2:$C$1000,$F1047))</f>
        <v/>
      </c>
      <c r="D1047" t="str" cm="1">
        <f t="array" ref="D1047">IF($F1047="","",INDEX(CUT_LIST!$D$2:$D$1000,$F1047))</f>
        <v/>
      </c>
      <c r="F1047" t="str" cm="1">
        <f t="array" ref="F1047">IFERROR(SMALL(IF(CUT_LIST!$F$2:$F$1000="NO",ROW(CUT_LIST!$F$2:$F$1000)-ROW(CUT_LIST!$F$2)+1),ROWS($F$7:F1047)),"")</f>
        <v/>
      </c>
    </row>
    <row r="1048" spans="1:6">
      <c r="A1048" t="str" cm="1">
        <f t="array" ref="A1048">IF($F1048="","",INDEX(CUT_LIST!$A$2:$A$1000,$F1048))</f>
        <v/>
      </c>
      <c r="B1048" t="str" cm="1">
        <f t="array" ref="B1048">IF($F1048="","",INDEX(CUT_LIST!$B$2:$B$1000,$F1048))</f>
        <v/>
      </c>
      <c r="C1048" t="str" cm="1">
        <f t="array" ref="C1048">IF($F1048="","",INDEX(CUT_LIST!$C$2:$C$1000,$F1048))</f>
        <v/>
      </c>
      <c r="D1048" t="str" cm="1">
        <f t="array" ref="D1048">IF($F1048="","",INDEX(CUT_LIST!$D$2:$D$1000,$F1048))</f>
        <v/>
      </c>
      <c r="F1048" t="str" cm="1">
        <f t="array" ref="F1048">IFERROR(SMALL(IF(CUT_LIST!$F$2:$F$1000="NO",ROW(CUT_LIST!$F$2:$F$1000)-ROW(CUT_LIST!$F$2)+1),ROWS($F$7:F1048)),"")</f>
        <v/>
      </c>
    </row>
    <row r="1049" spans="1:6">
      <c r="A1049" t="str" cm="1">
        <f t="array" ref="A1049">IF($F1049="","",INDEX(CUT_LIST!$A$2:$A$1000,$F1049))</f>
        <v/>
      </c>
      <c r="B1049" t="str" cm="1">
        <f t="array" ref="B1049">IF($F1049="","",INDEX(CUT_LIST!$B$2:$B$1000,$F1049))</f>
        <v/>
      </c>
      <c r="C1049" t="str" cm="1">
        <f t="array" ref="C1049">IF($F1049="","",INDEX(CUT_LIST!$C$2:$C$1000,$F1049))</f>
        <v/>
      </c>
      <c r="D1049" t="str" cm="1">
        <f t="array" ref="D1049">IF($F1049="","",INDEX(CUT_LIST!$D$2:$D$1000,$F1049))</f>
        <v/>
      </c>
      <c r="F1049" t="str" cm="1">
        <f t="array" ref="F1049">IFERROR(SMALL(IF(CUT_LIST!$F$2:$F$1000="NO",ROW(CUT_LIST!$F$2:$F$1000)-ROW(CUT_LIST!$F$2)+1),ROWS($F$7:F1049)),"")</f>
        <v/>
      </c>
    </row>
    <row r="1050" spans="1:6">
      <c r="A1050" t="str" cm="1">
        <f t="array" ref="A1050">IF($F1050="","",INDEX(CUT_LIST!$A$2:$A$1000,$F1050))</f>
        <v/>
      </c>
      <c r="B1050" t="str" cm="1">
        <f t="array" ref="B1050">IF($F1050="","",INDEX(CUT_LIST!$B$2:$B$1000,$F1050))</f>
        <v/>
      </c>
      <c r="C1050" t="str" cm="1">
        <f t="array" ref="C1050">IF($F1050="","",INDEX(CUT_LIST!$C$2:$C$1000,$F1050))</f>
        <v/>
      </c>
      <c r="D1050" t="str" cm="1">
        <f t="array" ref="D1050">IF($F1050="","",INDEX(CUT_LIST!$D$2:$D$1000,$F1050))</f>
        <v/>
      </c>
      <c r="F1050" t="str" cm="1">
        <f t="array" ref="F1050">IFERROR(SMALL(IF(CUT_LIST!$F$2:$F$1000="NO",ROW(CUT_LIST!$F$2:$F$1000)-ROW(CUT_LIST!$F$2)+1),ROWS($F$7:F1050)),"")</f>
        <v/>
      </c>
    </row>
    <row r="1051" spans="1:6">
      <c r="A1051" t="str" cm="1">
        <f t="array" ref="A1051">IF($F1051="","",INDEX(CUT_LIST!$A$2:$A$1000,$F1051))</f>
        <v/>
      </c>
      <c r="B1051" t="str" cm="1">
        <f t="array" ref="B1051">IF($F1051="","",INDEX(CUT_LIST!$B$2:$B$1000,$F1051))</f>
        <v/>
      </c>
      <c r="C1051" t="str" cm="1">
        <f t="array" ref="C1051">IF($F1051="","",INDEX(CUT_LIST!$C$2:$C$1000,$F1051))</f>
        <v/>
      </c>
      <c r="D1051" t="str" cm="1">
        <f t="array" ref="D1051">IF($F1051="","",INDEX(CUT_LIST!$D$2:$D$1000,$F1051))</f>
        <v/>
      </c>
      <c r="F1051" t="str" cm="1">
        <f t="array" ref="F1051">IFERROR(SMALL(IF(CUT_LIST!$F$2:$F$1000="NO",ROW(CUT_LIST!$F$2:$F$1000)-ROW(CUT_LIST!$F$2)+1),ROWS($F$7:F1051)),"")</f>
        <v/>
      </c>
    </row>
    <row r="1052" spans="1:6">
      <c r="A1052" t="str" cm="1">
        <f t="array" ref="A1052">IF($F1052="","",INDEX(CUT_LIST!$A$2:$A$1000,$F1052))</f>
        <v/>
      </c>
      <c r="B1052" t="str" cm="1">
        <f t="array" ref="B1052">IF($F1052="","",INDEX(CUT_LIST!$B$2:$B$1000,$F1052))</f>
        <v/>
      </c>
      <c r="C1052" t="str" cm="1">
        <f t="array" ref="C1052">IF($F1052="","",INDEX(CUT_LIST!$C$2:$C$1000,$F1052))</f>
        <v/>
      </c>
      <c r="D1052" t="str" cm="1">
        <f t="array" ref="D1052">IF($F1052="","",INDEX(CUT_LIST!$D$2:$D$1000,$F1052))</f>
        <v/>
      </c>
      <c r="F1052" t="str" cm="1">
        <f t="array" ref="F1052">IFERROR(SMALL(IF(CUT_LIST!$F$2:$F$1000="NO",ROW(CUT_LIST!$F$2:$F$1000)-ROW(CUT_LIST!$F$2)+1),ROWS($F$7:F1052)),"")</f>
        <v/>
      </c>
    </row>
    <row r="1053" spans="1:6">
      <c r="A1053" t="str" cm="1">
        <f t="array" ref="A1053">IF($F1053="","",INDEX(CUT_LIST!$A$2:$A$1000,$F1053))</f>
        <v/>
      </c>
      <c r="B1053" t="str" cm="1">
        <f t="array" ref="B1053">IF($F1053="","",INDEX(CUT_LIST!$B$2:$B$1000,$F1053))</f>
        <v/>
      </c>
      <c r="C1053" t="str" cm="1">
        <f t="array" ref="C1053">IF($F1053="","",INDEX(CUT_LIST!$C$2:$C$1000,$F1053))</f>
        <v/>
      </c>
      <c r="D1053" t="str" cm="1">
        <f t="array" ref="D1053">IF($F1053="","",INDEX(CUT_LIST!$D$2:$D$1000,$F1053))</f>
        <v/>
      </c>
      <c r="F1053" t="str" cm="1">
        <f t="array" ref="F1053">IFERROR(SMALL(IF(CUT_LIST!$F$2:$F$1000="NO",ROW(CUT_LIST!$F$2:$F$1000)-ROW(CUT_LIST!$F$2)+1),ROWS($F$7:F1053)),"")</f>
        <v/>
      </c>
    </row>
    <row r="1054" spans="1:6">
      <c r="A1054" t="str" cm="1">
        <f t="array" ref="A1054">IF($F1054="","",INDEX(CUT_LIST!$A$2:$A$1000,$F1054))</f>
        <v/>
      </c>
      <c r="B1054" t="str" cm="1">
        <f t="array" ref="B1054">IF($F1054="","",INDEX(CUT_LIST!$B$2:$B$1000,$F1054))</f>
        <v/>
      </c>
      <c r="C1054" t="str" cm="1">
        <f t="array" ref="C1054">IF($F1054="","",INDEX(CUT_LIST!$C$2:$C$1000,$F1054))</f>
        <v/>
      </c>
      <c r="D1054" t="str" cm="1">
        <f t="array" ref="D1054">IF($F1054="","",INDEX(CUT_LIST!$D$2:$D$1000,$F1054))</f>
        <v/>
      </c>
      <c r="F1054" t="str" cm="1">
        <f t="array" ref="F1054">IFERROR(SMALL(IF(CUT_LIST!$F$2:$F$1000="NO",ROW(CUT_LIST!$F$2:$F$1000)-ROW(CUT_LIST!$F$2)+1),ROWS($F$7:F1054)),"")</f>
        <v/>
      </c>
    </row>
    <row r="1055" spans="1:6">
      <c r="A1055" t="str" cm="1">
        <f t="array" ref="A1055">IF($F1055="","",INDEX(CUT_LIST!$A$2:$A$1000,$F1055))</f>
        <v/>
      </c>
      <c r="B1055" t="str" cm="1">
        <f t="array" ref="B1055">IF($F1055="","",INDEX(CUT_LIST!$B$2:$B$1000,$F1055))</f>
        <v/>
      </c>
      <c r="C1055" t="str" cm="1">
        <f t="array" ref="C1055">IF($F1055="","",INDEX(CUT_LIST!$C$2:$C$1000,$F1055))</f>
        <v/>
      </c>
      <c r="D1055" t="str" cm="1">
        <f t="array" ref="D1055">IF($F1055="","",INDEX(CUT_LIST!$D$2:$D$1000,$F1055))</f>
        <v/>
      </c>
      <c r="F1055" t="str" cm="1">
        <f t="array" ref="F1055">IFERROR(SMALL(IF(CUT_LIST!$F$2:$F$1000="NO",ROW(CUT_LIST!$F$2:$F$1000)-ROW(CUT_LIST!$F$2)+1),ROWS($F$7:F1055)),"")</f>
        <v/>
      </c>
    </row>
    <row r="1056" spans="1:6">
      <c r="A1056" t="str" cm="1">
        <f t="array" ref="A1056">IF($F1056="","",INDEX(CUT_LIST!$A$2:$A$1000,$F1056))</f>
        <v/>
      </c>
      <c r="B1056" t="str" cm="1">
        <f t="array" ref="B1056">IF($F1056="","",INDEX(CUT_LIST!$B$2:$B$1000,$F1056))</f>
        <v/>
      </c>
      <c r="C1056" t="str" cm="1">
        <f t="array" ref="C1056">IF($F1056="","",INDEX(CUT_LIST!$C$2:$C$1000,$F1056))</f>
        <v/>
      </c>
      <c r="D1056" t="str" cm="1">
        <f t="array" ref="D1056">IF($F1056="","",INDEX(CUT_LIST!$D$2:$D$1000,$F1056))</f>
        <v/>
      </c>
      <c r="F1056" t="str" cm="1">
        <f t="array" ref="F1056">IFERROR(SMALL(IF(CUT_LIST!$F$2:$F$1000="NO",ROW(CUT_LIST!$F$2:$F$1000)-ROW(CUT_LIST!$F$2)+1),ROWS($F$7:F1056)),"")</f>
        <v/>
      </c>
    </row>
    <row r="1057" spans="1:6">
      <c r="A1057" t="str" cm="1">
        <f t="array" ref="A1057">IF($F1057="","",INDEX(CUT_LIST!$A$2:$A$1000,$F1057))</f>
        <v/>
      </c>
      <c r="B1057" t="str" cm="1">
        <f t="array" ref="B1057">IF($F1057="","",INDEX(CUT_LIST!$B$2:$B$1000,$F1057))</f>
        <v/>
      </c>
      <c r="C1057" t="str" cm="1">
        <f t="array" ref="C1057">IF($F1057="","",INDEX(CUT_LIST!$C$2:$C$1000,$F1057))</f>
        <v/>
      </c>
      <c r="D1057" t="str" cm="1">
        <f t="array" ref="D1057">IF($F1057="","",INDEX(CUT_LIST!$D$2:$D$1000,$F1057))</f>
        <v/>
      </c>
      <c r="F1057" t="str" cm="1">
        <f t="array" ref="F1057">IFERROR(SMALL(IF(CUT_LIST!$F$2:$F$1000="NO",ROW(CUT_LIST!$F$2:$F$1000)-ROW(CUT_LIST!$F$2)+1),ROWS($F$7:F1057)),"")</f>
        <v/>
      </c>
    </row>
    <row r="1058" spans="1:6">
      <c r="A1058" t="str" cm="1">
        <f t="array" ref="A1058">IF($F1058="","",INDEX(CUT_LIST!$A$2:$A$1000,$F1058))</f>
        <v/>
      </c>
      <c r="B1058" t="str" cm="1">
        <f t="array" ref="B1058">IF($F1058="","",INDEX(CUT_LIST!$B$2:$B$1000,$F1058))</f>
        <v/>
      </c>
      <c r="C1058" t="str" cm="1">
        <f t="array" ref="C1058">IF($F1058="","",INDEX(CUT_LIST!$C$2:$C$1000,$F1058))</f>
        <v/>
      </c>
      <c r="D1058" t="str" cm="1">
        <f t="array" ref="D1058">IF($F1058="","",INDEX(CUT_LIST!$D$2:$D$1000,$F1058))</f>
        <v/>
      </c>
      <c r="F1058" t="str" cm="1">
        <f t="array" ref="F1058">IFERROR(SMALL(IF(CUT_LIST!$F$2:$F$1000="NO",ROW(CUT_LIST!$F$2:$F$1000)-ROW(CUT_LIST!$F$2)+1),ROWS($F$7:F1058)),"")</f>
        <v/>
      </c>
    </row>
    <row r="1059" spans="1:6">
      <c r="A1059" t="str" cm="1">
        <f t="array" ref="A1059">IF($F1059="","",INDEX(CUT_LIST!$A$2:$A$1000,$F1059))</f>
        <v/>
      </c>
      <c r="B1059" t="str" cm="1">
        <f t="array" ref="B1059">IF($F1059="","",INDEX(CUT_LIST!$B$2:$B$1000,$F1059))</f>
        <v/>
      </c>
      <c r="C1059" t="str" cm="1">
        <f t="array" ref="C1059">IF($F1059="","",INDEX(CUT_LIST!$C$2:$C$1000,$F1059))</f>
        <v/>
      </c>
      <c r="D1059" t="str" cm="1">
        <f t="array" ref="D1059">IF($F1059="","",INDEX(CUT_LIST!$D$2:$D$1000,$F1059))</f>
        <v/>
      </c>
      <c r="F1059" t="str" cm="1">
        <f t="array" ref="F1059">IFERROR(SMALL(IF(CUT_LIST!$F$2:$F$1000="NO",ROW(CUT_LIST!$F$2:$F$1000)-ROW(CUT_LIST!$F$2)+1),ROWS($F$7:F1059)),"")</f>
        <v/>
      </c>
    </row>
    <row r="1060" spans="1:6">
      <c r="A1060" t="str" cm="1">
        <f t="array" ref="A1060">IF($F1060="","",INDEX(CUT_LIST!$A$2:$A$1000,$F1060))</f>
        <v/>
      </c>
      <c r="B1060" t="str" cm="1">
        <f t="array" ref="B1060">IF($F1060="","",INDEX(CUT_LIST!$B$2:$B$1000,$F1060))</f>
        <v/>
      </c>
      <c r="C1060" t="str" cm="1">
        <f t="array" ref="C1060">IF($F1060="","",INDEX(CUT_LIST!$C$2:$C$1000,$F1060))</f>
        <v/>
      </c>
      <c r="D1060" t="str" cm="1">
        <f t="array" ref="D1060">IF($F1060="","",INDEX(CUT_LIST!$D$2:$D$1000,$F1060))</f>
        <v/>
      </c>
      <c r="F1060" t="str" cm="1">
        <f t="array" ref="F1060">IFERROR(SMALL(IF(CUT_LIST!$F$2:$F$1000="NO",ROW(CUT_LIST!$F$2:$F$1000)-ROW(CUT_LIST!$F$2)+1),ROWS($F$7:F1060)),"")</f>
        <v/>
      </c>
    </row>
    <row r="1061" spans="1:6">
      <c r="A1061" t="str" cm="1">
        <f t="array" ref="A1061">IF($F1061="","",INDEX(CUT_LIST!$A$2:$A$1000,$F1061))</f>
        <v/>
      </c>
      <c r="B1061" t="str" cm="1">
        <f t="array" ref="B1061">IF($F1061="","",INDEX(CUT_LIST!$B$2:$B$1000,$F1061))</f>
        <v/>
      </c>
      <c r="C1061" t="str" cm="1">
        <f t="array" ref="C1061">IF($F1061="","",INDEX(CUT_LIST!$C$2:$C$1000,$F1061))</f>
        <v/>
      </c>
      <c r="D1061" t="str" cm="1">
        <f t="array" ref="D1061">IF($F1061="","",INDEX(CUT_LIST!$D$2:$D$1000,$F1061))</f>
        <v/>
      </c>
      <c r="F1061" t="str" cm="1">
        <f t="array" ref="F1061">IFERROR(SMALL(IF(CUT_LIST!$F$2:$F$1000="NO",ROW(CUT_LIST!$F$2:$F$1000)-ROW(CUT_LIST!$F$2)+1),ROWS($F$7:F1061)),"")</f>
        <v/>
      </c>
    </row>
    <row r="1062" spans="1:6">
      <c r="A1062" t="str" cm="1">
        <f t="array" ref="A1062">IF($F1062="","",INDEX(CUT_LIST!$A$2:$A$1000,$F1062))</f>
        <v/>
      </c>
      <c r="B1062" t="str" cm="1">
        <f t="array" ref="B1062">IF($F1062="","",INDEX(CUT_LIST!$B$2:$B$1000,$F1062))</f>
        <v/>
      </c>
      <c r="C1062" t="str" cm="1">
        <f t="array" ref="C1062">IF($F1062="","",INDEX(CUT_LIST!$C$2:$C$1000,$F1062))</f>
        <v/>
      </c>
      <c r="D1062" t="str" cm="1">
        <f t="array" ref="D1062">IF($F1062="","",INDEX(CUT_LIST!$D$2:$D$1000,$F1062))</f>
        <v/>
      </c>
      <c r="F1062" t="str" cm="1">
        <f t="array" ref="F1062">IFERROR(SMALL(IF(CUT_LIST!$F$2:$F$1000="NO",ROW(CUT_LIST!$F$2:$F$1000)-ROW(CUT_LIST!$F$2)+1),ROWS($F$7:F1062)),"")</f>
        <v/>
      </c>
    </row>
    <row r="1063" spans="1:6">
      <c r="A1063" t="str" cm="1">
        <f t="array" ref="A1063">IF($F1063="","",INDEX(CUT_LIST!$A$2:$A$1000,$F1063))</f>
        <v/>
      </c>
      <c r="B1063" t="str" cm="1">
        <f t="array" ref="B1063">IF($F1063="","",INDEX(CUT_LIST!$B$2:$B$1000,$F1063))</f>
        <v/>
      </c>
      <c r="C1063" t="str" cm="1">
        <f t="array" ref="C1063">IF($F1063="","",INDEX(CUT_LIST!$C$2:$C$1000,$F1063))</f>
        <v/>
      </c>
      <c r="D1063" t="str" cm="1">
        <f t="array" ref="D1063">IF($F1063="","",INDEX(CUT_LIST!$D$2:$D$1000,$F1063))</f>
        <v/>
      </c>
      <c r="F1063" t="str" cm="1">
        <f t="array" ref="F1063">IFERROR(SMALL(IF(CUT_LIST!$F$2:$F$1000="NO",ROW(CUT_LIST!$F$2:$F$1000)-ROW(CUT_LIST!$F$2)+1),ROWS($F$7:F1063)),"")</f>
        <v/>
      </c>
    </row>
    <row r="1064" spans="1:6">
      <c r="A1064" t="str" cm="1">
        <f t="array" ref="A1064">IF($F1064="","",INDEX(CUT_LIST!$A$2:$A$1000,$F1064))</f>
        <v/>
      </c>
      <c r="B1064" t="str" cm="1">
        <f t="array" ref="B1064">IF($F1064="","",INDEX(CUT_LIST!$B$2:$B$1000,$F1064))</f>
        <v/>
      </c>
      <c r="C1064" t="str" cm="1">
        <f t="array" ref="C1064">IF($F1064="","",INDEX(CUT_LIST!$C$2:$C$1000,$F1064))</f>
        <v/>
      </c>
      <c r="D1064" t="str" cm="1">
        <f t="array" ref="D1064">IF($F1064="","",INDEX(CUT_LIST!$D$2:$D$1000,$F1064))</f>
        <v/>
      </c>
      <c r="F1064" t="str" cm="1">
        <f t="array" ref="F1064">IFERROR(SMALL(IF(CUT_LIST!$F$2:$F$1000="NO",ROW(CUT_LIST!$F$2:$F$1000)-ROW(CUT_LIST!$F$2)+1),ROWS($F$7:F1064)),"")</f>
        <v/>
      </c>
    </row>
    <row r="1065" spans="1:6">
      <c r="A1065" t="str" cm="1">
        <f t="array" ref="A1065">IF($F1065="","",INDEX(CUT_LIST!$A$2:$A$1000,$F1065))</f>
        <v/>
      </c>
      <c r="B1065" t="str" cm="1">
        <f t="array" ref="B1065">IF($F1065="","",INDEX(CUT_LIST!$B$2:$B$1000,$F1065))</f>
        <v/>
      </c>
      <c r="C1065" t="str" cm="1">
        <f t="array" ref="C1065">IF($F1065="","",INDEX(CUT_LIST!$C$2:$C$1000,$F1065))</f>
        <v/>
      </c>
      <c r="D1065" t="str" cm="1">
        <f t="array" ref="D1065">IF($F1065="","",INDEX(CUT_LIST!$D$2:$D$1000,$F1065))</f>
        <v/>
      </c>
      <c r="F1065" t="str" cm="1">
        <f t="array" ref="F1065">IFERROR(SMALL(IF(CUT_LIST!$F$2:$F$1000="NO",ROW(CUT_LIST!$F$2:$F$1000)-ROW(CUT_LIST!$F$2)+1),ROWS($F$7:F1065)),"")</f>
        <v/>
      </c>
    </row>
    <row r="1066" spans="1:6">
      <c r="A1066" t="str" cm="1">
        <f t="array" ref="A1066">IF($F1066="","",INDEX(CUT_LIST!$A$2:$A$1000,$F1066))</f>
        <v/>
      </c>
      <c r="B1066" t="str" cm="1">
        <f t="array" ref="B1066">IF($F1066="","",INDEX(CUT_LIST!$B$2:$B$1000,$F1066))</f>
        <v/>
      </c>
      <c r="C1066" t="str" cm="1">
        <f t="array" ref="C1066">IF($F1066="","",INDEX(CUT_LIST!$C$2:$C$1000,$F1066))</f>
        <v/>
      </c>
      <c r="D1066" t="str" cm="1">
        <f t="array" ref="D1066">IF($F1066="","",INDEX(CUT_LIST!$D$2:$D$1000,$F1066))</f>
        <v/>
      </c>
      <c r="F1066" t="str" cm="1">
        <f t="array" ref="F1066">IFERROR(SMALL(IF(CUT_LIST!$F$2:$F$1000="NO",ROW(CUT_LIST!$F$2:$F$1000)-ROW(CUT_LIST!$F$2)+1),ROWS($F$7:F1066)),"")</f>
        <v/>
      </c>
    </row>
    <row r="1067" spans="1:6">
      <c r="A1067" t="str" cm="1">
        <f t="array" ref="A1067">IF($F1067="","",INDEX(CUT_LIST!$A$2:$A$1000,$F1067))</f>
        <v/>
      </c>
      <c r="B1067" t="str" cm="1">
        <f t="array" ref="B1067">IF($F1067="","",INDEX(CUT_LIST!$B$2:$B$1000,$F1067))</f>
        <v/>
      </c>
      <c r="C1067" t="str" cm="1">
        <f t="array" ref="C1067">IF($F1067="","",INDEX(CUT_LIST!$C$2:$C$1000,$F1067))</f>
        <v/>
      </c>
      <c r="D1067" t="str" cm="1">
        <f t="array" ref="D1067">IF($F1067="","",INDEX(CUT_LIST!$D$2:$D$1000,$F1067))</f>
        <v/>
      </c>
      <c r="F1067" t="str" cm="1">
        <f t="array" ref="F1067">IFERROR(SMALL(IF(CUT_LIST!$F$2:$F$1000="NO",ROW(CUT_LIST!$F$2:$F$1000)-ROW(CUT_LIST!$F$2)+1),ROWS($F$7:F1067)),"")</f>
        <v/>
      </c>
    </row>
    <row r="1068" spans="1:6">
      <c r="A1068" t="str" cm="1">
        <f t="array" ref="A1068">IF($F1068="","",INDEX(CUT_LIST!$A$2:$A$1000,$F1068))</f>
        <v/>
      </c>
      <c r="B1068" t="str" cm="1">
        <f t="array" ref="B1068">IF($F1068="","",INDEX(CUT_LIST!$B$2:$B$1000,$F1068))</f>
        <v/>
      </c>
      <c r="C1068" t="str" cm="1">
        <f t="array" ref="C1068">IF($F1068="","",INDEX(CUT_LIST!$C$2:$C$1000,$F1068))</f>
        <v/>
      </c>
      <c r="D1068" t="str" cm="1">
        <f t="array" ref="D1068">IF($F1068="","",INDEX(CUT_LIST!$D$2:$D$1000,$F1068))</f>
        <v/>
      </c>
      <c r="F1068" t="str" cm="1">
        <f t="array" ref="F1068">IFERROR(SMALL(IF(CUT_LIST!$F$2:$F$1000="NO",ROW(CUT_LIST!$F$2:$F$1000)-ROW(CUT_LIST!$F$2)+1),ROWS($F$7:F1068)),"")</f>
        <v/>
      </c>
    </row>
    <row r="1069" spans="1:6">
      <c r="B1069" t="str" cm="1">
        <f t="array" ref="B1069">IF($F1069="","",INDEX(CUT_LIST!$B$2:$B$1000,$F1069))</f>
        <v/>
      </c>
      <c r="C1069" t="str" cm="1">
        <f t="array" ref="C1069">IF($F1069="","",INDEX(CUT_LIST!$C$2:$C$1000,$F1069))</f>
        <v/>
      </c>
      <c r="D1069" t="str" cm="1">
        <f t="array" ref="D1069">IF($F1069="","",INDEX(CUT_LIST!$D$2:$D$1000,$F1069))</f>
        <v/>
      </c>
      <c r="F1069" t="str" cm="1">
        <f t="array" ref="F1069">IFERROR(SMALL(IF(CUT_LIST!$F$2:$F$1000="NO",ROW(CUT_LIST!$F$2:$F$1000)-ROW(CUT_LIST!$F$2)+1),ROWS($F$7:F1069)),"")</f>
        <v/>
      </c>
    </row>
    <row r="1070" spans="1:6">
      <c r="B1070" t="str" cm="1">
        <f t="array" ref="B1070">IF($F1070="","",INDEX(CUT_LIST!$B$2:$B$1000,$F1070))</f>
        <v/>
      </c>
      <c r="C1070" t="str" cm="1">
        <f t="array" ref="C1070">IF($F1070="","",INDEX(CUT_LIST!$C$2:$C$1000,$F1070))</f>
        <v/>
      </c>
      <c r="D1070" t="str" cm="1">
        <f t="array" ref="D1070">IF($F1070="","",INDEX(CUT_LIST!$D$2:$D$1000,$F1070))</f>
        <v/>
      </c>
      <c r="F1070" t="str" cm="1">
        <f t="array" ref="F1070">IFERROR(SMALL(IF(CUT_LIST!$F$2:$F$1000="NO",ROW(CUT_LIST!$F$2:$F$1000)-ROW(CUT_LIST!$F$2)+1),ROWS($F$7:F1070)),"")</f>
        <v/>
      </c>
    </row>
    <row r="1071" spans="1:6">
      <c r="B1071" t="str" cm="1">
        <f t="array" ref="B1071">IF($F1071="","",INDEX(CUT_LIST!$B$2:$B$1000,$F1071))</f>
        <v/>
      </c>
      <c r="C1071" t="str" cm="1">
        <f t="array" ref="C1071">IF($F1071="","",INDEX(CUT_LIST!$C$2:$C$1000,$F1071))</f>
        <v/>
      </c>
      <c r="D1071" t="str" cm="1">
        <f t="array" ref="D1071">IF($F1071="","",INDEX(CUT_LIST!$D$2:$D$1000,$F1071))</f>
        <v/>
      </c>
      <c r="F1071" t="str" cm="1">
        <f t="array" ref="F1071">IFERROR(SMALL(IF(CUT_LIST!$F$2:$F$1000="NO",ROW(CUT_LIST!$F$2:$F$1000)-ROW(CUT_LIST!$F$2)+1),ROWS($F$7:F1071)),"")</f>
        <v/>
      </c>
    </row>
    <row r="1072" spans="1:6">
      <c r="B1072" t="str" cm="1">
        <f t="array" ref="B1072">IF($F1072="","",INDEX(CUT_LIST!$B$2:$B$1000,$F1072))</f>
        <v/>
      </c>
      <c r="C1072" t="str" cm="1">
        <f t="array" ref="C1072">IF($F1072="","",INDEX(CUT_LIST!$C$2:$C$1000,$F1072))</f>
        <v/>
      </c>
      <c r="D1072" t="str" cm="1">
        <f t="array" ref="D1072">IF($F1072="","",INDEX(CUT_LIST!$D$2:$D$1000,$F1072))</f>
        <v/>
      </c>
      <c r="F1072" t="str" cm="1">
        <f t="array" ref="F1072">IFERROR(SMALL(IF(CUT_LIST!$F$2:$F$1000="NO",ROW(CUT_LIST!$F$2:$F$1000)-ROW(CUT_LIST!$F$2)+1),ROWS($F$7:F1072)),"")</f>
        <v/>
      </c>
    </row>
    <row r="1073" spans="2:6">
      <c r="B1073" t="str" cm="1">
        <f t="array" ref="B1073">IF($F1073="","",INDEX(CUT_LIST!$B$2:$B$1000,$F1073))</f>
        <v/>
      </c>
      <c r="C1073" t="str" cm="1">
        <f t="array" ref="C1073">IF($F1073="","",INDEX(CUT_LIST!$C$2:$C$1000,$F1073))</f>
        <v/>
      </c>
      <c r="D1073" t="str" cm="1">
        <f t="array" ref="D1073">IF($F1073="","",INDEX(CUT_LIST!$D$2:$D$1000,$F1073))</f>
        <v/>
      </c>
      <c r="F1073" t="str" cm="1">
        <f t="array" ref="F1073">IFERROR(SMALL(IF(CUT_LIST!$F$2:$F$1000="NO",ROW(CUT_LIST!$F$2:$F$1000)-ROW(CUT_LIST!$F$2)+1),ROWS($F$7:F1073)),"")</f>
        <v/>
      </c>
    </row>
    <row r="1074" spans="2:6">
      <c r="B1074" t="str" cm="1">
        <f t="array" ref="B1074">IF($F1074="","",INDEX(CUT_LIST!$B$2:$B$1000,$F1074))</f>
        <v/>
      </c>
      <c r="C1074" t="str" cm="1">
        <f t="array" ref="C1074">IF($F1074="","",INDEX(CUT_LIST!$C$2:$C$1000,$F1074))</f>
        <v/>
      </c>
      <c r="D1074" t="str" cm="1">
        <f t="array" ref="D1074">IF($F1074="","",INDEX(CUT_LIST!$D$2:$D$1000,$F1074))</f>
        <v/>
      </c>
      <c r="F1074" t="str" cm="1">
        <f t="array" ref="F1074">IFERROR(SMALL(IF(CUT_LIST!$F$2:$F$1000="NO",ROW(CUT_LIST!$F$2:$F$1000)-ROW(CUT_LIST!$F$2)+1),ROWS($F$7:F1074)),"")</f>
        <v/>
      </c>
    </row>
    <row r="1075" spans="2:6">
      <c r="B1075" t="str" cm="1">
        <f t="array" ref="B1075">IF($F1075="","",INDEX(CUT_LIST!$B$2:$B$1000,$F1075))</f>
        <v/>
      </c>
      <c r="C1075" t="str" cm="1">
        <f t="array" ref="C1075">IF($F1075="","",INDEX(CUT_LIST!$C$2:$C$1000,$F1075))</f>
        <v/>
      </c>
      <c r="D1075" t="str" cm="1">
        <f t="array" ref="D1075">IF($F1075="","",INDEX(CUT_LIST!$D$2:$D$1000,$F1075))</f>
        <v/>
      </c>
      <c r="F1075" t="str" cm="1">
        <f t="array" ref="F1075">IFERROR(SMALL(IF(CUT_LIST!$F$2:$F$1000="NO",ROW(CUT_LIST!$F$2:$F$1000)-ROW(CUT_LIST!$F$2)+1),ROWS($F$7:F1075)),"")</f>
        <v/>
      </c>
    </row>
    <row r="1076" spans="2:6">
      <c r="B1076" t="str" cm="1">
        <f t="array" ref="B1076">IF($F1076="","",INDEX(CUT_LIST!$B$2:$B$1000,$F1076))</f>
        <v/>
      </c>
      <c r="C1076" t="str" cm="1">
        <f t="array" ref="C1076">IF($F1076="","",INDEX(CUT_LIST!$C$2:$C$1000,$F1076))</f>
        <v/>
      </c>
      <c r="D1076" t="str" cm="1">
        <f t="array" ref="D1076">IF($F1076="","",INDEX(CUT_LIST!$D$2:$D$1000,$F1076))</f>
        <v/>
      </c>
      <c r="F1076" t="str" cm="1">
        <f t="array" ref="F1076">IFERROR(SMALL(IF(CUT_LIST!$F$2:$F$1000="NO",ROW(CUT_LIST!$F$2:$F$1000)-ROW(CUT_LIST!$F$2)+1),ROWS($F$7:F1076)),"")</f>
        <v/>
      </c>
    </row>
    <row r="1077" spans="2:6">
      <c r="B1077" t="str" cm="1">
        <f t="array" ref="B1077">IF($F1077="","",INDEX(CUT_LIST!$B$2:$B$1000,$F1077))</f>
        <v/>
      </c>
      <c r="C1077" t="str" cm="1">
        <f t="array" ref="C1077">IF($F1077="","",INDEX(CUT_LIST!$C$2:$C$1000,$F1077))</f>
        <v/>
      </c>
      <c r="D1077" t="str" cm="1">
        <f t="array" ref="D1077">IF($F1077="","",INDEX(CUT_LIST!$D$2:$D$1000,$F1077))</f>
        <v/>
      </c>
      <c r="F1077" t="str" cm="1">
        <f t="array" ref="F1077">IFERROR(SMALL(IF(CUT_LIST!$F$2:$F$1000="NO",ROW(CUT_LIST!$F$2:$F$1000)-ROW(CUT_LIST!$F$2)+1),ROWS($F$7:F1077)),"")</f>
        <v/>
      </c>
    </row>
    <row r="1078" spans="2:6">
      <c r="B1078" t="str" cm="1">
        <f t="array" ref="B1078">IF($F1078="","",INDEX(CUT_LIST!$B$2:$B$1000,$F1078))</f>
        <v/>
      </c>
      <c r="C1078" t="str" cm="1">
        <f t="array" ref="C1078">IF($F1078="","",INDEX(CUT_LIST!$C$2:$C$1000,$F1078))</f>
        <v/>
      </c>
      <c r="D1078" t="str" cm="1">
        <f t="array" ref="D1078">IF($F1078="","",INDEX(CUT_LIST!$D$2:$D$1000,$F1078))</f>
        <v/>
      </c>
      <c r="F1078" t="str" cm="1">
        <f t="array" ref="F1078">IFERROR(SMALL(IF(CUT_LIST!$F$2:$F$1000="NO",ROW(CUT_LIST!$F$2:$F$1000)-ROW(CUT_LIST!$F$2)+1),ROWS($F$7:F1078)),"")</f>
        <v/>
      </c>
    </row>
    <row r="1079" spans="2:6">
      <c r="B1079" t="str" cm="1">
        <f t="array" ref="B1079">IF($F1079="","",INDEX(CUT_LIST!$B$2:$B$1000,$F1079))</f>
        <v/>
      </c>
      <c r="C1079" t="str" cm="1">
        <f t="array" ref="C1079">IF($F1079="","",INDEX(CUT_LIST!$C$2:$C$1000,$F1079))</f>
        <v/>
      </c>
      <c r="D1079" t="str" cm="1">
        <f t="array" ref="D1079">IF($F1079="","",INDEX(CUT_LIST!$D$2:$D$1000,$F1079))</f>
        <v/>
      </c>
      <c r="F1079" t="str" cm="1">
        <f t="array" ref="F1079">IFERROR(SMALL(IF(CUT_LIST!$F$2:$F$1000="NO",ROW(CUT_LIST!$F$2:$F$1000)-ROW(CUT_LIST!$F$2)+1),ROWS($F$7:F1079)),"")</f>
        <v/>
      </c>
    </row>
    <row r="1080" spans="2:6">
      <c r="B1080" t="str" cm="1">
        <f t="array" ref="B1080">IF($F1080="","",INDEX(CUT_LIST!$B$2:$B$1000,$F1080))</f>
        <v/>
      </c>
      <c r="C1080" t="str" cm="1">
        <f t="array" ref="C1080">IF($F1080="","",INDEX(CUT_LIST!$C$2:$C$1000,$F1080))</f>
        <v/>
      </c>
      <c r="D1080" t="str" cm="1">
        <f t="array" ref="D1080">IF($F1080="","",INDEX(CUT_LIST!$D$2:$D$1000,$F1080))</f>
        <v/>
      </c>
      <c r="F1080" t="str" cm="1">
        <f t="array" ref="F1080">IFERROR(SMALL(IF(CUT_LIST!$F$2:$F$1000="NO",ROW(CUT_LIST!$F$2:$F$1000)-ROW(CUT_LIST!$F$2)+1),ROWS($F$7:F1080)),"")</f>
        <v/>
      </c>
    </row>
  </sheetData>
  <mergeCells count="4">
    <mergeCell ref="A1:E1"/>
    <mergeCell ref="B2:F2"/>
    <mergeCell ref="B3:F3"/>
    <mergeCell ref="B4:F4"/>
  </mergeCell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FED93-97DA-4041-8FE2-4AED330F4C0E}">
  <dimension ref="A1:J46"/>
  <sheetViews>
    <sheetView zoomScale="125" workbookViewId="0">
      <selection activeCell="A9" sqref="A9"/>
    </sheetView>
  </sheetViews>
  <sheetFormatPr baseColWidth="10" defaultRowHeight="15"/>
  <cols>
    <col min="1" max="1" width="16.5" bestFit="1" customWidth="1"/>
    <col min="2" max="2" width="13.83203125" bestFit="1" customWidth="1"/>
    <col min="3" max="3" width="21.6640625" bestFit="1" customWidth="1"/>
    <col min="4" max="4" width="15.1640625" bestFit="1" customWidth="1"/>
    <col min="5" max="5" width="12.5" style="16" bestFit="1" customWidth="1"/>
    <col min="6" max="6" width="14.33203125" customWidth="1"/>
    <col min="7" max="7" width="11.1640625" bestFit="1" customWidth="1"/>
  </cols>
  <sheetData>
    <row r="1" spans="1:10">
      <c r="A1" s="8" t="s">
        <v>15</v>
      </c>
      <c r="B1" s="130">
        <f>CUT_LIST!B1</f>
        <v>0</v>
      </c>
      <c r="C1" s="131"/>
      <c r="D1" s="131"/>
      <c r="E1" s="132"/>
    </row>
    <row r="2" spans="1:10" ht="16" thickBot="1">
      <c r="A2" s="9" t="s">
        <v>0</v>
      </c>
      <c r="B2" s="139">
        <f>CUT_LIST!B2</f>
        <v>0</v>
      </c>
      <c r="C2" s="140"/>
      <c r="D2" s="140"/>
      <c r="E2" s="141"/>
    </row>
    <row r="3" spans="1:10" ht="16" thickBot="1"/>
    <row r="4" spans="1:10" ht="16" thickBot="1">
      <c r="A4" s="11" t="s">
        <v>23</v>
      </c>
      <c r="B4" s="15" t="s">
        <v>19</v>
      </c>
      <c r="C4" s="15" t="s">
        <v>25</v>
      </c>
      <c r="D4" s="15" t="s">
        <v>14</v>
      </c>
      <c r="E4" s="30" t="s">
        <v>20</v>
      </c>
      <c r="F4" s="15" t="s">
        <v>21</v>
      </c>
      <c r="G4" s="14" t="s">
        <v>22</v>
      </c>
      <c r="J4" s="3" t="s">
        <v>21</v>
      </c>
    </row>
    <row r="5" spans="1:10" ht="16" thickBot="1">
      <c r="A5" s="5" t="str">
        <f>SUMMARY!A6</f>
        <v/>
      </c>
      <c r="B5" s="10" t="str">
        <f>IFERROR(INDEX('WEIGHT CATALOGUE'!D:D, MATCH(A5,'WEIGHT CATALOGUE'!B:B, 0)), "Not Found")</f>
        <v>Not Found</v>
      </c>
      <c r="C5" s="10">
        <f>IFERROR(INDEX(SUMMARY!C:C, MATCH(A5, SUMMARY!A:A, 0)), 0)</f>
        <v>0</v>
      </c>
      <c r="D5" s="10">
        <f>SUMMARY!$G$6</f>
        <v>6400</v>
      </c>
      <c r="E5" s="19" t="e">
        <f>B5*C5*(D5/1000)</f>
        <v>#VALUE!</v>
      </c>
      <c r="F5" s="19">
        <f>$J$5</f>
        <v>675</v>
      </c>
      <c r="G5" s="19" t="e">
        <f>E5*F5</f>
        <v>#VALUE!</v>
      </c>
      <c r="J5" s="17">
        <v>675</v>
      </c>
    </row>
    <row r="6" spans="1:10">
      <c r="A6" s="5" t="str">
        <f>SUMMARY!A7</f>
        <v/>
      </c>
      <c r="B6" s="5" t="str">
        <f>IFERROR(INDEX('WEIGHT CATALOGUE'!D:D, MATCH(A6,'WEIGHT CATALOGUE'!B:B, 0)), "Not Found")</f>
        <v>Not Found</v>
      </c>
      <c r="C6" s="5">
        <f>IFERROR(INDEX(SUMMARY!C:C, MATCH(A6, SUMMARY!A:A, 0)), 0)</f>
        <v>0</v>
      </c>
      <c r="D6" s="5">
        <f>SUMMARY!$G$6</f>
        <v>6400</v>
      </c>
      <c r="E6" s="18" t="e">
        <f t="shared" ref="E6:E45" si="0">B6*C6*(D6/1000)</f>
        <v>#VALUE!</v>
      </c>
      <c r="F6" s="18">
        <f t="shared" ref="F6:F45" si="1">$J$5</f>
        <v>675</v>
      </c>
      <c r="G6" s="18" t="e">
        <f t="shared" ref="G6:G45" si="2">E6*F6</f>
        <v>#VALUE!</v>
      </c>
    </row>
    <row r="7" spans="1:10">
      <c r="A7" s="5" t="str">
        <f>SUMMARY!A8</f>
        <v/>
      </c>
      <c r="B7" s="5" t="str">
        <f>IFERROR(INDEX('WEIGHT CATALOGUE'!D:D, MATCH(A7,'WEIGHT CATALOGUE'!B:B, 0)), "Not Found")</f>
        <v>Not Found</v>
      </c>
      <c r="C7" s="5">
        <f>IFERROR(INDEX(SUMMARY!C:C, MATCH(A7, SUMMARY!A:A, 0)), 0)</f>
        <v>0</v>
      </c>
      <c r="D7" s="5">
        <f>SUMMARY!$G$6</f>
        <v>6400</v>
      </c>
      <c r="E7" s="18" t="e">
        <f t="shared" si="0"/>
        <v>#VALUE!</v>
      </c>
      <c r="F7" s="18">
        <f t="shared" si="1"/>
        <v>675</v>
      </c>
      <c r="G7" s="18" t="e">
        <f t="shared" si="2"/>
        <v>#VALUE!</v>
      </c>
    </row>
    <row r="8" spans="1:10">
      <c r="A8" s="5" t="str">
        <f>SUMMARY!A9</f>
        <v/>
      </c>
      <c r="B8" s="5" t="str">
        <f>IFERROR(INDEX('WEIGHT CATALOGUE'!D:D, MATCH(A8,'WEIGHT CATALOGUE'!B:B, 0)), "Not Found")</f>
        <v>Not Found</v>
      </c>
      <c r="C8" s="5">
        <f>IFERROR(INDEX(SUMMARY!C:C, MATCH(A8, SUMMARY!A:A, 0)), 0)</f>
        <v>0</v>
      </c>
      <c r="D8" s="5">
        <f>SUMMARY!$G$6</f>
        <v>6400</v>
      </c>
      <c r="E8" s="18" t="e">
        <f t="shared" si="0"/>
        <v>#VALUE!</v>
      </c>
      <c r="F8" s="18">
        <f t="shared" si="1"/>
        <v>675</v>
      </c>
      <c r="G8" s="18" t="e">
        <f t="shared" si="2"/>
        <v>#VALUE!</v>
      </c>
    </row>
    <row r="9" spans="1:10">
      <c r="A9" s="5" t="str">
        <f>SUMMARY!A10</f>
        <v/>
      </c>
      <c r="B9" s="5" t="str">
        <f>IFERROR(INDEX('WEIGHT CATALOGUE'!D:D, MATCH(A9,'WEIGHT CATALOGUE'!B:B, 0)), "Not Found")</f>
        <v>Not Found</v>
      </c>
      <c r="C9" s="5">
        <f>IFERROR(INDEX(SUMMARY!C:C, MATCH(A9, SUMMARY!A:A, 0)), 0)</f>
        <v>0</v>
      </c>
      <c r="D9" s="5">
        <f>SUMMARY!$G$6</f>
        <v>6400</v>
      </c>
      <c r="E9" s="18" t="e">
        <f t="shared" si="0"/>
        <v>#VALUE!</v>
      </c>
      <c r="F9" s="18">
        <f t="shared" si="1"/>
        <v>675</v>
      </c>
      <c r="G9" s="18" t="e">
        <f t="shared" si="2"/>
        <v>#VALUE!</v>
      </c>
    </row>
    <row r="10" spans="1:10">
      <c r="A10" s="5" t="str">
        <f>SUMMARY!A11</f>
        <v/>
      </c>
      <c r="B10" s="5" t="str">
        <f>IFERROR(INDEX('WEIGHT CATALOGUE'!D:D, MATCH(A10,'WEIGHT CATALOGUE'!B:B, 0)), "Not Found")</f>
        <v>Not Found</v>
      </c>
      <c r="C10" s="5">
        <f>IFERROR(INDEX(SUMMARY!C:C, MATCH(A10, SUMMARY!A:A, 0)), 0)</f>
        <v>0</v>
      </c>
      <c r="D10" s="5">
        <f>SUMMARY!$G$6</f>
        <v>6400</v>
      </c>
      <c r="E10" s="18" t="e">
        <f t="shared" si="0"/>
        <v>#VALUE!</v>
      </c>
      <c r="F10" s="18">
        <f t="shared" si="1"/>
        <v>675</v>
      </c>
      <c r="G10" s="18" t="e">
        <f t="shared" si="2"/>
        <v>#VALUE!</v>
      </c>
    </row>
    <row r="11" spans="1:10">
      <c r="A11" s="5" t="str">
        <f>SUMMARY!A12</f>
        <v/>
      </c>
      <c r="B11" s="5" t="str">
        <f>IFERROR(INDEX('WEIGHT CATALOGUE'!D:D, MATCH(A11,'WEIGHT CATALOGUE'!B:B, 0)), "Not Found")</f>
        <v>Not Found</v>
      </c>
      <c r="C11" s="5">
        <f>IFERROR(INDEX(SUMMARY!C:C, MATCH(A11, SUMMARY!A:A, 0)), 0)</f>
        <v>0</v>
      </c>
      <c r="D11" s="5">
        <f>SUMMARY!$G$6</f>
        <v>6400</v>
      </c>
      <c r="E11" s="18" t="e">
        <f t="shared" si="0"/>
        <v>#VALUE!</v>
      </c>
      <c r="F11" s="18">
        <f t="shared" si="1"/>
        <v>675</v>
      </c>
      <c r="G11" s="18" t="e">
        <f t="shared" si="2"/>
        <v>#VALUE!</v>
      </c>
    </row>
    <row r="12" spans="1:10">
      <c r="A12" s="5" t="str">
        <f>SUMMARY!A13</f>
        <v/>
      </c>
      <c r="B12" s="5" t="str">
        <f>IFERROR(INDEX('WEIGHT CATALOGUE'!D:D, MATCH(A12,'WEIGHT CATALOGUE'!B:B, 0)), "Not Found")</f>
        <v>Not Found</v>
      </c>
      <c r="C12" s="5">
        <f>IFERROR(INDEX(SUMMARY!C:C, MATCH(A12, SUMMARY!A:A, 0)), 0)</f>
        <v>0</v>
      </c>
      <c r="D12" s="5">
        <f>SUMMARY!$G$6</f>
        <v>6400</v>
      </c>
      <c r="E12" s="18" t="e">
        <f t="shared" si="0"/>
        <v>#VALUE!</v>
      </c>
      <c r="F12" s="18">
        <f t="shared" si="1"/>
        <v>675</v>
      </c>
      <c r="G12" s="18" t="e">
        <f t="shared" si="2"/>
        <v>#VALUE!</v>
      </c>
    </row>
    <row r="13" spans="1:10">
      <c r="A13" s="5" t="str">
        <f>SUMMARY!A14</f>
        <v/>
      </c>
      <c r="B13" s="5" t="str">
        <f>IFERROR(INDEX('WEIGHT CATALOGUE'!D:D, MATCH(A13,'WEIGHT CATALOGUE'!B:B, 0)), "Not Found")</f>
        <v>Not Found</v>
      </c>
      <c r="C13" s="5">
        <f>IFERROR(INDEX(SUMMARY!C:C, MATCH(A13, SUMMARY!A:A, 0)), 0)</f>
        <v>0</v>
      </c>
      <c r="D13" s="5">
        <f>SUMMARY!$G$6</f>
        <v>6400</v>
      </c>
      <c r="E13" s="18" t="e">
        <f t="shared" si="0"/>
        <v>#VALUE!</v>
      </c>
      <c r="F13" s="18">
        <f t="shared" si="1"/>
        <v>675</v>
      </c>
      <c r="G13" s="18" t="e">
        <f t="shared" si="2"/>
        <v>#VALUE!</v>
      </c>
    </row>
    <row r="14" spans="1:10">
      <c r="A14" s="5" t="str">
        <f>SUMMARY!A15</f>
        <v/>
      </c>
      <c r="B14" s="5" t="str">
        <f>IFERROR(INDEX('WEIGHT CATALOGUE'!D:D, MATCH(A14,'WEIGHT CATALOGUE'!B:B, 0)), "Not Found")</f>
        <v>Not Found</v>
      </c>
      <c r="C14" s="5">
        <f>IFERROR(INDEX(SUMMARY!C:C, MATCH(A14, SUMMARY!A:A, 0)), 0)</f>
        <v>0</v>
      </c>
      <c r="D14" s="5">
        <f>SUMMARY!$G$6</f>
        <v>6400</v>
      </c>
      <c r="E14" s="18" t="e">
        <f t="shared" si="0"/>
        <v>#VALUE!</v>
      </c>
      <c r="F14" s="18">
        <f t="shared" si="1"/>
        <v>675</v>
      </c>
      <c r="G14" s="18" t="e">
        <f t="shared" si="2"/>
        <v>#VALUE!</v>
      </c>
    </row>
    <row r="15" spans="1:10">
      <c r="A15" s="5" t="str">
        <f>SUMMARY!A16</f>
        <v/>
      </c>
      <c r="B15" s="5" t="str">
        <f>IFERROR(INDEX('WEIGHT CATALOGUE'!D:D, MATCH(A15,'WEIGHT CATALOGUE'!B:B, 0)), "Not Found")</f>
        <v>Not Found</v>
      </c>
      <c r="C15" s="5">
        <f>IFERROR(INDEX(SUMMARY!C:C, MATCH(A15, SUMMARY!A:A, 0)), 0)</f>
        <v>0</v>
      </c>
      <c r="D15" s="5">
        <f>SUMMARY!$G$6</f>
        <v>6400</v>
      </c>
      <c r="E15" s="18" t="e">
        <f t="shared" si="0"/>
        <v>#VALUE!</v>
      </c>
      <c r="F15" s="18">
        <f t="shared" si="1"/>
        <v>675</v>
      </c>
      <c r="G15" s="18" t="e">
        <f t="shared" si="2"/>
        <v>#VALUE!</v>
      </c>
    </row>
    <row r="16" spans="1:10">
      <c r="A16" s="5" t="str">
        <f>SUMMARY!A17</f>
        <v/>
      </c>
      <c r="B16" s="5" t="str">
        <f>IFERROR(INDEX('WEIGHT CATALOGUE'!D:D, MATCH(A16,'WEIGHT CATALOGUE'!B:B, 0)), "Not Found")</f>
        <v>Not Found</v>
      </c>
      <c r="C16" s="5">
        <f>IFERROR(INDEX(SUMMARY!C:C, MATCH(A16, SUMMARY!A:A, 0)), 0)</f>
        <v>0</v>
      </c>
      <c r="D16" s="5">
        <f>SUMMARY!$G$6</f>
        <v>6400</v>
      </c>
      <c r="E16" s="18" t="e">
        <f t="shared" si="0"/>
        <v>#VALUE!</v>
      </c>
      <c r="F16" s="18">
        <f t="shared" si="1"/>
        <v>675</v>
      </c>
      <c r="G16" s="18" t="e">
        <f t="shared" si="2"/>
        <v>#VALUE!</v>
      </c>
    </row>
    <row r="17" spans="1:7">
      <c r="A17" s="5" t="str">
        <f>SUMMARY!A18</f>
        <v/>
      </c>
      <c r="B17" s="5" t="str">
        <f>IFERROR(INDEX('WEIGHT CATALOGUE'!D:D, MATCH(A17,'WEIGHT CATALOGUE'!B:B, 0)), "Not Found")</f>
        <v>Not Found</v>
      </c>
      <c r="C17" s="5">
        <f>IFERROR(INDEX(SUMMARY!C:C, MATCH(A17, SUMMARY!A:A, 0)), 0)</f>
        <v>0</v>
      </c>
      <c r="D17" s="5">
        <f>SUMMARY!$G$6</f>
        <v>6400</v>
      </c>
      <c r="E17" s="18" t="e">
        <f t="shared" si="0"/>
        <v>#VALUE!</v>
      </c>
      <c r="F17" s="18">
        <f t="shared" si="1"/>
        <v>675</v>
      </c>
      <c r="G17" s="18" t="e">
        <f t="shared" si="2"/>
        <v>#VALUE!</v>
      </c>
    </row>
    <row r="18" spans="1:7">
      <c r="A18" s="5" t="str">
        <f>SUMMARY!A19</f>
        <v/>
      </c>
      <c r="B18" s="5" t="str">
        <f>IFERROR(INDEX('WEIGHT CATALOGUE'!D:D, MATCH(A18,'WEIGHT CATALOGUE'!B:B, 0)), "Not Found")</f>
        <v>Not Found</v>
      </c>
      <c r="C18" s="5">
        <f>IFERROR(INDEX(SUMMARY!C:C, MATCH(A18, SUMMARY!A:A, 0)), 0)</f>
        <v>0</v>
      </c>
      <c r="D18" s="5">
        <f>SUMMARY!$G$6</f>
        <v>6400</v>
      </c>
      <c r="E18" s="18" t="e">
        <f t="shared" si="0"/>
        <v>#VALUE!</v>
      </c>
      <c r="F18" s="18">
        <f t="shared" si="1"/>
        <v>675</v>
      </c>
      <c r="G18" s="18" t="e">
        <f t="shared" si="2"/>
        <v>#VALUE!</v>
      </c>
    </row>
    <row r="19" spans="1:7">
      <c r="A19" s="5" t="str">
        <f>SUMMARY!A20</f>
        <v/>
      </c>
      <c r="B19" s="5" t="str">
        <f>IFERROR(INDEX('WEIGHT CATALOGUE'!D:D, MATCH(A19,'WEIGHT CATALOGUE'!B:B, 0)), "Not Found")</f>
        <v>Not Found</v>
      </c>
      <c r="C19" s="5">
        <f>IFERROR(INDEX(SUMMARY!C:C, MATCH(A19, SUMMARY!A:A, 0)), 0)</f>
        <v>0</v>
      </c>
      <c r="D19" s="5">
        <f>SUMMARY!$G$6</f>
        <v>6400</v>
      </c>
      <c r="E19" s="18" t="e">
        <f t="shared" si="0"/>
        <v>#VALUE!</v>
      </c>
      <c r="F19" s="18">
        <f t="shared" si="1"/>
        <v>675</v>
      </c>
      <c r="G19" s="18" t="e">
        <f t="shared" si="2"/>
        <v>#VALUE!</v>
      </c>
    </row>
    <row r="20" spans="1:7">
      <c r="A20" s="5" t="str">
        <f>SUMMARY!A21</f>
        <v/>
      </c>
      <c r="B20" s="5" t="str">
        <f>IFERROR(INDEX('WEIGHT CATALOGUE'!D:D, MATCH(A20,'WEIGHT CATALOGUE'!B:B, 0)), "Not Found")</f>
        <v>Not Found</v>
      </c>
      <c r="C20" s="5">
        <f>IFERROR(INDEX(SUMMARY!C:C, MATCH(A20, SUMMARY!A:A, 0)), 0)</f>
        <v>0</v>
      </c>
      <c r="D20" s="5">
        <f>SUMMARY!$G$6</f>
        <v>6400</v>
      </c>
      <c r="E20" s="18" t="e">
        <f t="shared" si="0"/>
        <v>#VALUE!</v>
      </c>
      <c r="F20" s="18">
        <f t="shared" si="1"/>
        <v>675</v>
      </c>
      <c r="G20" s="18" t="e">
        <f t="shared" si="2"/>
        <v>#VALUE!</v>
      </c>
    </row>
    <row r="21" spans="1:7">
      <c r="A21" s="5" t="str">
        <f>SUMMARY!A22</f>
        <v/>
      </c>
      <c r="B21" s="5" t="str">
        <f>IFERROR(INDEX('WEIGHT CATALOGUE'!D:D, MATCH(A21,'WEIGHT CATALOGUE'!B:B, 0)), "Not Found")</f>
        <v>Not Found</v>
      </c>
      <c r="C21" s="5">
        <f>IFERROR(INDEX(SUMMARY!C:C, MATCH(A21, SUMMARY!A:A, 0)), 0)</f>
        <v>0</v>
      </c>
      <c r="D21" s="5">
        <f>SUMMARY!$G$6</f>
        <v>6400</v>
      </c>
      <c r="E21" s="18" t="e">
        <f t="shared" si="0"/>
        <v>#VALUE!</v>
      </c>
      <c r="F21" s="18">
        <f t="shared" si="1"/>
        <v>675</v>
      </c>
      <c r="G21" s="18" t="e">
        <f t="shared" si="2"/>
        <v>#VALUE!</v>
      </c>
    </row>
    <row r="22" spans="1:7">
      <c r="A22" s="5" t="str">
        <f>SUMMARY!A23</f>
        <v/>
      </c>
      <c r="B22" s="5" t="str">
        <f>IFERROR(INDEX('WEIGHT CATALOGUE'!D:D, MATCH(A22,'WEIGHT CATALOGUE'!B:B, 0)), "Not Found")</f>
        <v>Not Found</v>
      </c>
      <c r="C22" s="5">
        <f>IFERROR(INDEX(SUMMARY!C:C, MATCH(A22, SUMMARY!A:A, 0)), 0)</f>
        <v>0</v>
      </c>
      <c r="D22" s="5">
        <f>SUMMARY!$G$6</f>
        <v>6400</v>
      </c>
      <c r="E22" s="18" t="e">
        <f t="shared" si="0"/>
        <v>#VALUE!</v>
      </c>
      <c r="F22" s="18">
        <f t="shared" si="1"/>
        <v>675</v>
      </c>
      <c r="G22" s="18" t="e">
        <f t="shared" si="2"/>
        <v>#VALUE!</v>
      </c>
    </row>
    <row r="23" spans="1:7">
      <c r="A23" s="5" t="str">
        <f>SUMMARY!A24</f>
        <v/>
      </c>
      <c r="B23" s="5" t="str">
        <f>IFERROR(INDEX('WEIGHT CATALOGUE'!D:D, MATCH(A23,'WEIGHT CATALOGUE'!B:B, 0)), "Not Found")</f>
        <v>Not Found</v>
      </c>
      <c r="C23" s="5">
        <f>IFERROR(INDEX(SUMMARY!C:C, MATCH(A23, SUMMARY!A:A, 0)), 0)</f>
        <v>0</v>
      </c>
      <c r="D23" s="5">
        <f>SUMMARY!$G$6</f>
        <v>6400</v>
      </c>
      <c r="E23" s="18" t="e">
        <f t="shared" si="0"/>
        <v>#VALUE!</v>
      </c>
      <c r="F23" s="18">
        <f t="shared" si="1"/>
        <v>675</v>
      </c>
      <c r="G23" s="18" t="e">
        <f t="shared" si="2"/>
        <v>#VALUE!</v>
      </c>
    </row>
    <row r="24" spans="1:7">
      <c r="A24" s="5" t="str">
        <f>SUMMARY!A25</f>
        <v/>
      </c>
      <c r="B24" s="5" t="str">
        <f>IFERROR(INDEX('WEIGHT CATALOGUE'!D:D, MATCH(A24,'WEIGHT CATALOGUE'!B:B, 0)), "Not Found")</f>
        <v>Not Found</v>
      </c>
      <c r="C24" s="5">
        <f>IFERROR(INDEX(SUMMARY!C:C, MATCH(A24, SUMMARY!A:A, 0)), 0)</f>
        <v>0</v>
      </c>
      <c r="D24" s="5">
        <f>SUMMARY!$G$6</f>
        <v>6400</v>
      </c>
      <c r="E24" s="18" t="e">
        <f t="shared" si="0"/>
        <v>#VALUE!</v>
      </c>
      <c r="F24" s="18">
        <f t="shared" si="1"/>
        <v>675</v>
      </c>
      <c r="G24" s="18" t="e">
        <f t="shared" si="2"/>
        <v>#VALUE!</v>
      </c>
    </row>
    <row r="25" spans="1:7">
      <c r="A25" s="153" t="s">
        <v>106</v>
      </c>
      <c r="B25" s="154"/>
      <c r="C25" s="154"/>
      <c r="D25" s="154"/>
      <c r="E25" s="154"/>
      <c r="F25" s="154"/>
      <c r="G25" s="155"/>
    </row>
    <row r="26" spans="1:7">
      <c r="A26" s="5">
        <f>SUMMARY!A28</f>
        <v>0</v>
      </c>
      <c r="B26" s="5" t="str">
        <f>IFERROR(INDEX('WEIGHT CATALOGUE'!D:D, MATCH(A26,'WEIGHT CATALOGUE'!B:B, 0)), "Not Found")</f>
        <v>Not Found</v>
      </c>
      <c r="C26" s="5">
        <f>SUMMARY!C28</f>
        <v>0</v>
      </c>
      <c r="D26" s="5">
        <f>SUMMARY!B28</f>
        <v>6400</v>
      </c>
      <c r="E26" s="18" t="e">
        <f t="shared" si="0"/>
        <v>#VALUE!</v>
      </c>
      <c r="F26" s="18">
        <f t="shared" si="1"/>
        <v>675</v>
      </c>
      <c r="G26" s="18" t="e">
        <f t="shared" si="2"/>
        <v>#VALUE!</v>
      </c>
    </row>
    <row r="27" spans="1:7">
      <c r="A27" s="5">
        <f>SUMMARY!A29</f>
        <v>0</v>
      </c>
      <c r="B27" s="5" t="str">
        <f>IFERROR(INDEX('WEIGHT CATALOGUE'!D:D, MATCH(A27,'WEIGHT CATALOGUE'!B:B, 0)), "Not Found")</f>
        <v>Not Found</v>
      </c>
      <c r="C27" s="5">
        <f>SUMMARY!C29</f>
        <v>0</v>
      </c>
      <c r="D27" s="5">
        <f>SUMMARY!$G$6</f>
        <v>6400</v>
      </c>
      <c r="E27" s="18" t="e">
        <f t="shared" si="0"/>
        <v>#VALUE!</v>
      </c>
      <c r="F27" s="18">
        <f t="shared" si="1"/>
        <v>675</v>
      </c>
      <c r="G27" s="18" t="e">
        <f t="shared" si="2"/>
        <v>#VALUE!</v>
      </c>
    </row>
    <row r="28" spans="1:7">
      <c r="A28" s="5">
        <f>SUMMARY!A30</f>
        <v>0</v>
      </c>
      <c r="B28" s="5" t="str">
        <f>IFERROR(INDEX('WEIGHT CATALOGUE'!D:D, MATCH(A28,'WEIGHT CATALOGUE'!B:B, 0)), "Not Found")</f>
        <v>Not Found</v>
      </c>
      <c r="C28" s="5">
        <f>SUMMARY!C30</f>
        <v>0</v>
      </c>
      <c r="D28" s="5">
        <f>SUMMARY!$G$6</f>
        <v>6400</v>
      </c>
      <c r="E28" s="18" t="e">
        <f t="shared" si="0"/>
        <v>#VALUE!</v>
      </c>
      <c r="F28" s="18">
        <f t="shared" si="1"/>
        <v>675</v>
      </c>
      <c r="G28" s="18" t="e">
        <f t="shared" si="2"/>
        <v>#VALUE!</v>
      </c>
    </row>
    <row r="29" spans="1:7">
      <c r="A29" s="5">
        <f>SUMMARY!A31</f>
        <v>0</v>
      </c>
      <c r="B29" s="5" t="str">
        <f>IFERROR(INDEX('WEIGHT CATALOGUE'!D:D, MATCH(A29,'WEIGHT CATALOGUE'!B:B, 0)), "Not Found")</f>
        <v>Not Found</v>
      </c>
      <c r="C29" s="5">
        <f>SUMMARY!C31</f>
        <v>0</v>
      </c>
      <c r="D29" s="5">
        <f>SUMMARY!$G$6</f>
        <v>6400</v>
      </c>
      <c r="E29" s="18" t="e">
        <f t="shared" ref="E29:E35" si="3">B29*C29*(D29/1000)</f>
        <v>#VALUE!</v>
      </c>
      <c r="F29" s="18">
        <f t="shared" si="1"/>
        <v>675</v>
      </c>
      <c r="G29" s="18" t="e">
        <f t="shared" ref="G29:G35" si="4">E29*F29</f>
        <v>#VALUE!</v>
      </c>
    </row>
    <row r="30" spans="1:7">
      <c r="A30" s="5">
        <f>SUMMARY!A32</f>
        <v>0</v>
      </c>
      <c r="B30" s="5" t="str">
        <f>IFERROR(INDEX('WEIGHT CATALOGUE'!D:D, MATCH(A30,'WEIGHT CATALOGUE'!B:B, 0)), "Not Found")</f>
        <v>Not Found</v>
      </c>
      <c r="C30" s="5">
        <f>SUMMARY!C32</f>
        <v>0</v>
      </c>
      <c r="D30" s="5">
        <f>SUMMARY!$G$6</f>
        <v>6400</v>
      </c>
      <c r="E30" s="18" t="e">
        <f t="shared" si="3"/>
        <v>#VALUE!</v>
      </c>
      <c r="F30" s="18">
        <f t="shared" si="1"/>
        <v>675</v>
      </c>
      <c r="G30" s="18" t="e">
        <f t="shared" si="4"/>
        <v>#VALUE!</v>
      </c>
    </row>
    <row r="31" spans="1:7">
      <c r="A31" s="5">
        <f>SUMMARY!A33</f>
        <v>0</v>
      </c>
      <c r="B31" s="5" t="str">
        <f>IFERROR(INDEX('WEIGHT CATALOGUE'!D:D, MATCH(A31,'WEIGHT CATALOGUE'!B:B, 0)), "Not Found")</f>
        <v>Not Found</v>
      </c>
      <c r="C31" s="5">
        <f>SUMMARY!C33</f>
        <v>0</v>
      </c>
      <c r="D31" s="5">
        <f>SUMMARY!$G$6</f>
        <v>6400</v>
      </c>
      <c r="E31" s="18" t="e">
        <f t="shared" si="3"/>
        <v>#VALUE!</v>
      </c>
      <c r="F31" s="18">
        <f t="shared" si="1"/>
        <v>675</v>
      </c>
      <c r="G31" s="18" t="e">
        <f t="shared" si="4"/>
        <v>#VALUE!</v>
      </c>
    </row>
    <row r="32" spans="1:7">
      <c r="A32" s="5">
        <f>SUMMARY!A34</f>
        <v>0</v>
      </c>
      <c r="B32" s="5" t="str">
        <f>IFERROR(INDEX('WEIGHT CATALOGUE'!D:D, MATCH(A32,'WEIGHT CATALOGUE'!B:B, 0)), "Not Found")</f>
        <v>Not Found</v>
      </c>
      <c r="C32" s="5">
        <f>SUMMARY!C34</f>
        <v>0</v>
      </c>
      <c r="D32" s="5">
        <f>SUMMARY!$G$6</f>
        <v>6400</v>
      </c>
      <c r="E32" s="18" t="e">
        <f t="shared" si="3"/>
        <v>#VALUE!</v>
      </c>
      <c r="F32" s="18">
        <f t="shared" si="1"/>
        <v>675</v>
      </c>
      <c r="G32" s="18" t="e">
        <f t="shared" si="4"/>
        <v>#VALUE!</v>
      </c>
    </row>
    <row r="33" spans="1:7">
      <c r="A33" s="5">
        <f>SUMMARY!A35</f>
        <v>0</v>
      </c>
      <c r="B33" s="5" t="str">
        <f>IFERROR(INDEX('WEIGHT CATALOGUE'!D:D, MATCH(A33,'WEIGHT CATALOGUE'!B:B, 0)), "Not Found")</f>
        <v>Not Found</v>
      </c>
      <c r="C33" s="5">
        <f>SUMMARY!C35</f>
        <v>0</v>
      </c>
      <c r="D33" s="5">
        <f>SUMMARY!$G$6</f>
        <v>6400</v>
      </c>
      <c r="E33" s="18" t="e">
        <f t="shared" si="3"/>
        <v>#VALUE!</v>
      </c>
      <c r="F33" s="18">
        <f t="shared" si="1"/>
        <v>675</v>
      </c>
      <c r="G33" s="18" t="e">
        <f t="shared" si="4"/>
        <v>#VALUE!</v>
      </c>
    </row>
    <row r="34" spans="1:7">
      <c r="A34" s="5">
        <f>SUMMARY!A36</f>
        <v>0</v>
      </c>
      <c r="B34" s="5" t="str">
        <f>IFERROR(INDEX('WEIGHT CATALOGUE'!D:D, MATCH(A34,'WEIGHT CATALOGUE'!B:B, 0)), "Not Found")</f>
        <v>Not Found</v>
      </c>
      <c r="C34" s="5">
        <f>SUMMARY!C36</f>
        <v>0</v>
      </c>
      <c r="D34" s="5">
        <f>SUMMARY!$G$6</f>
        <v>6400</v>
      </c>
      <c r="E34" s="18" t="e">
        <f t="shared" si="3"/>
        <v>#VALUE!</v>
      </c>
      <c r="F34" s="18">
        <f t="shared" si="1"/>
        <v>675</v>
      </c>
      <c r="G34" s="18" t="e">
        <f t="shared" si="4"/>
        <v>#VALUE!</v>
      </c>
    </row>
    <row r="35" spans="1:7">
      <c r="A35" s="5">
        <f>SUMMARY!A37</f>
        <v>0</v>
      </c>
      <c r="B35" s="5" t="str">
        <f>IFERROR(INDEX('WEIGHT CATALOGUE'!D:D, MATCH(A35,'WEIGHT CATALOGUE'!B:B, 0)), "Not Found")</f>
        <v>Not Found</v>
      </c>
      <c r="C35" s="5">
        <f>SUMMARY!C37</f>
        <v>0</v>
      </c>
      <c r="D35" s="5">
        <f>SUMMARY!$G$6</f>
        <v>6400</v>
      </c>
      <c r="E35" s="18" t="e">
        <f t="shared" si="3"/>
        <v>#VALUE!</v>
      </c>
      <c r="F35" s="18">
        <f t="shared" si="1"/>
        <v>675</v>
      </c>
      <c r="G35" s="18" t="e">
        <f t="shared" si="4"/>
        <v>#VALUE!</v>
      </c>
    </row>
    <row r="36" spans="1:7">
      <c r="A36" s="5">
        <f>SUMMARY!A38</f>
        <v>0</v>
      </c>
      <c r="B36" s="5" t="str">
        <f>IFERROR(INDEX('WEIGHT CATALOGUE'!D:D, MATCH(A36,'WEIGHT CATALOGUE'!B:B, 0)), "Not Found")</f>
        <v>Not Found</v>
      </c>
      <c r="C36" s="5">
        <f>SUMMARY!C38</f>
        <v>0</v>
      </c>
      <c r="D36" s="5">
        <f>SUMMARY!$G$6</f>
        <v>6400</v>
      </c>
      <c r="E36" s="18" t="e">
        <f t="shared" si="0"/>
        <v>#VALUE!</v>
      </c>
      <c r="F36" s="18">
        <f t="shared" si="1"/>
        <v>675</v>
      </c>
      <c r="G36" s="18" t="e">
        <f t="shared" si="2"/>
        <v>#VALUE!</v>
      </c>
    </row>
    <row r="37" spans="1:7">
      <c r="A37" s="5">
        <f>SUMMARY!A39</f>
        <v>0</v>
      </c>
      <c r="B37" s="5" t="str">
        <f>IFERROR(INDEX('WEIGHT CATALOGUE'!D:D, MATCH(A37,'WEIGHT CATALOGUE'!B:B, 0)), "Not Found")</f>
        <v>Not Found</v>
      </c>
      <c r="C37" s="5">
        <f>SUMMARY!C39</f>
        <v>0</v>
      </c>
      <c r="D37" s="5">
        <f>SUMMARY!$G$6</f>
        <v>6400</v>
      </c>
      <c r="E37" s="18" t="e">
        <f t="shared" si="0"/>
        <v>#VALUE!</v>
      </c>
      <c r="F37" s="18">
        <f t="shared" si="1"/>
        <v>675</v>
      </c>
      <c r="G37" s="18" t="e">
        <f t="shared" si="2"/>
        <v>#VALUE!</v>
      </c>
    </row>
    <row r="38" spans="1:7">
      <c r="A38" s="5">
        <f>SUMMARY!A40</f>
        <v>0</v>
      </c>
      <c r="B38" s="5" t="str">
        <f>IFERROR(INDEX('WEIGHT CATALOGUE'!D:D, MATCH(A38,'WEIGHT CATALOGUE'!B:B, 0)), "Not Found")</f>
        <v>Not Found</v>
      </c>
      <c r="C38" s="5">
        <f>SUMMARY!C40</f>
        <v>0</v>
      </c>
      <c r="D38" s="5">
        <f>SUMMARY!$G$6</f>
        <v>6400</v>
      </c>
      <c r="E38" s="18" t="e">
        <f t="shared" si="0"/>
        <v>#VALUE!</v>
      </c>
      <c r="F38" s="18">
        <f t="shared" si="1"/>
        <v>675</v>
      </c>
      <c r="G38" s="18" t="e">
        <f t="shared" si="2"/>
        <v>#VALUE!</v>
      </c>
    </row>
    <row r="39" spans="1:7">
      <c r="A39" s="5">
        <f>SUMMARY!A41</f>
        <v>0</v>
      </c>
      <c r="B39" s="5" t="str">
        <f>IFERROR(INDEX('WEIGHT CATALOGUE'!D:D, MATCH(A39,'WEIGHT CATALOGUE'!B:B, 0)), "Not Found")</f>
        <v>Not Found</v>
      </c>
      <c r="C39" s="5">
        <f>SUMMARY!C41</f>
        <v>0</v>
      </c>
      <c r="D39" s="5">
        <f>SUMMARY!$G$6</f>
        <v>6400</v>
      </c>
      <c r="E39" s="18" t="e">
        <f t="shared" si="0"/>
        <v>#VALUE!</v>
      </c>
      <c r="F39" s="18">
        <f t="shared" si="1"/>
        <v>675</v>
      </c>
      <c r="G39" s="18" t="e">
        <f t="shared" si="2"/>
        <v>#VALUE!</v>
      </c>
    </row>
    <row r="40" spans="1:7">
      <c r="A40" s="5">
        <f>SUMMARY!A42</f>
        <v>0</v>
      </c>
      <c r="B40" s="5" t="str">
        <f>IFERROR(INDEX('WEIGHT CATALOGUE'!D:D, MATCH(A40,'WEIGHT CATALOGUE'!B:B, 0)), "Not Found")</f>
        <v>Not Found</v>
      </c>
      <c r="C40" s="5">
        <f>SUMMARY!C42</f>
        <v>0</v>
      </c>
      <c r="D40" s="5">
        <f>SUMMARY!$G$6</f>
        <v>6400</v>
      </c>
      <c r="E40" s="18" t="e">
        <f t="shared" si="0"/>
        <v>#VALUE!</v>
      </c>
      <c r="F40" s="18">
        <f t="shared" si="1"/>
        <v>675</v>
      </c>
      <c r="G40" s="18" t="e">
        <f t="shared" si="2"/>
        <v>#VALUE!</v>
      </c>
    </row>
    <row r="41" spans="1:7">
      <c r="A41" s="5">
        <f>SUMMARY!A43</f>
        <v>0</v>
      </c>
      <c r="B41" s="5" t="str">
        <f>IFERROR(INDEX('WEIGHT CATALOGUE'!D:D, MATCH(A41,'WEIGHT CATALOGUE'!B:B, 0)), "Not Found")</f>
        <v>Not Found</v>
      </c>
      <c r="C41" s="5">
        <f>SUMMARY!C43</f>
        <v>0</v>
      </c>
      <c r="D41" s="5">
        <f>SUMMARY!$G$6</f>
        <v>6400</v>
      </c>
      <c r="E41" s="18" t="e">
        <f t="shared" si="0"/>
        <v>#VALUE!</v>
      </c>
      <c r="F41" s="18">
        <f t="shared" si="1"/>
        <v>675</v>
      </c>
      <c r="G41" s="18" t="e">
        <f t="shared" si="2"/>
        <v>#VALUE!</v>
      </c>
    </row>
    <row r="42" spans="1:7">
      <c r="A42" s="5">
        <f>SUMMARY!A44</f>
        <v>0</v>
      </c>
      <c r="B42" s="5" t="str">
        <f>IFERROR(INDEX('WEIGHT CATALOGUE'!D:D, MATCH(A42,'WEIGHT CATALOGUE'!B:B, 0)), "Not Found")</f>
        <v>Not Found</v>
      </c>
      <c r="C42" s="5">
        <f>SUMMARY!C44</f>
        <v>0</v>
      </c>
      <c r="D42" s="5">
        <f>SUMMARY!$G$6</f>
        <v>6400</v>
      </c>
      <c r="E42" s="18" t="e">
        <f t="shared" si="0"/>
        <v>#VALUE!</v>
      </c>
      <c r="F42" s="18">
        <f t="shared" si="1"/>
        <v>675</v>
      </c>
      <c r="G42" s="18" t="e">
        <f t="shared" si="2"/>
        <v>#VALUE!</v>
      </c>
    </row>
    <row r="43" spans="1:7">
      <c r="A43" s="5">
        <f>SUMMARY!A45</f>
        <v>0</v>
      </c>
      <c r="B43" s="5" t="str">
        <f>IFERROR(INDEX('WEIGHT CATALOGUE'!D:D, MATCH(A43,'WEIGHT CATALOGUE'!B:B, 0)), "Not Found")</f>
        <v>Not Found</v>
      </c>
      <c r="C43" s="5">
        <f>SUMMARY!C45</f>
        <v>0</v>
      </c>
      <c r="D43" s="5">
        <f>SUMMARY!$G$6</f>
        <v>6400</v>
      </c>
      <c r="E43" s="18" t="e">
        <f t="shared" si="0"/>
        <v>#VALUE!</v>
      </c>
      <c r="F43" s="18">
        <f t="shared" si="1"/>
        <v>675</v>
      </c>
      <c r="G43" s="18" t="e">
        <f t="shared" si="2"/>
        <v>#VALUE!</v>
      </c>
    </row>
    <row r="44" spans="1:7">
      <c r="A44" s="5">
        <f>SUMMARY!A46</f>
        <v>0</v>
      </c>
      <c r="B44" s="5" t="str">
        <f>IFERROR(INDEX('WEIGHT CATALOGUE'!D:D, MATCH(A44,'WEIGHT CATALOGUE'!B:B, 0)), "Not Found")</f>
        <v>Not Found</v>
      </c>
      <c r="C44" s="5">
        <f>SUMMARY!C46</f>
        <v>0</v>
      </c>
      <c r="D44" s="5">
        <f>SUMMARY!$G$6</f>
        <v>6400</v>
      </c>
      <c r="E44" s="18" t="e">
        <f t="shared" si="0"/>
        <v>#VALUE!</v>
      </c>
      <c r="F44" s="18">
        <f t="shared" si="1"/>
        <v>675</v>
      </c>
      <c r="G44" s="18" t="e">
        <f t="shared" si="2"/>
        <v>#VALUE!</v>
      </c>
    </row>
    <row r="45" spans="1:7" ht="16" thickBot="1">
      <c r="A45" s="5">
        <f>SUMMARY!A47</f>
        <v>0</v>
      </c>
      <c r="B45" s="5" t="str">
        <f>IFERROR(INDEX('WEIGHT CATALOGUE'!D:D, MATCH(A45,'WEIGHT CATALOGUE'!B:B, 0)), "Not Found")</f>
        <v>Not Found</v>
      </c>
      <c r="C45" s="5">
        <f>SUMMARY!C47</f>
        <v>0</v>
      </c>
      <c r="D45" s="26">
        <f>SUMMARY!$G$6</f>
        <v>6400</v>
      </c>
      <c r="E45" s="27" t="e">
        <f t="shared" si="0"/>
        <v>#VALUE!</v>
      </c>
      <c r="F45" s="27">
        <f t="shared" si="1"/>
        <v>675</v>
      </c>
      <c r="G45" s="27" t="e">
        <f t="shared" si="2"/>
        <v>#VALUE!</v>
      </c>
    </row>
    <row r="46" spans="1:7" ht="16" thickBot="1">
      <c r="D46" s="28" t="s">
        <v>20</v>
      </c>
      <c r="E46" s="31">
        <f>_xlfn.AGGREGATE(9,6,E5:E45)</f>
        <v>0</v>
      </c>
      <c r="F46" s="28" t="s">
        <v>22</v>
      </c>
      <c r="G46" s="29">
        <f>_xlfn.AGGREGATE(9,6,G5:G45)</f>
        <v>0</v>
      </c>
    </row>
  </sheetData>
  <mergeCells count="3">
    <mergeCell ref="B1:E1"/>
    <mergeCell ref="B2:E2"/>
    <mergeCell ref="A25:G25"/>
  </mergeCells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9C1E2-2DAB-EC4F-8CF0-15765C6670A1}">
  <sheetPr>
    <pageSetUpPr fitToPage="1"/>
  </sheetPr>
  <dimension ref="A1:G78"/>
  <sheetViews>
    <sheetView zoomScale="144" workbookViewId="0">
      <selection activeCell="B24" sqref="B24"/>
    </sheetView>
  </sheetViews>
  <sheetFormatPr baseColWidth="10" defaultColWidth="7.33203125" defaultRowHeight="15"/>
  <cols>
    <col min="1" max="1" width="13.83203125" customWidth="1"/>
    <col min="2" max="2" width="29.6640625" customWidth="1"/>
    <col min="3" max="3" width="15.33203125" customWidth="1"/>
    <col min="4" max="4" width="10.5" customWidth="1"/>
    <col min="5" max="5" width="13.83203125" customWidth="1"/>
    <col min="6" max="6" width="11.33203125" customWidth="1"/>
    <col min="7" max="7" width="20.1640625" customWidth="1"/>
  </cols>
  <sheetData>
    <row r="1" spans="1:7">
      <c r="A1" s="68"/>
      <c r="B1" s="68"/>
      <c r="C1" s="68"/>
      <c r="D1" s="68"/>
      <c r="E1" s="68"/>
    </row>
    <row r="2" spans="1:7" ht="37">
      <c r="A2" s="75" t="s">
        <v>126</v>
      </c>
      <c r="B2" s="37"/>
      <c r="C2" s="38"/>
      <c r="D2" s="39"/>
      <c r="E2" s="40"/>
    </row>
    <row r="3" spans="1:7">
      <c r="B3" s="41"/>
      <c r="C3" s="41"/>
      <c r="G3" s="42"/>
    </row>
    <row r="4" spans="1:7">
      <c r="A4" s="76" t="s">
        <v>127</v>
      </c>
      <c r="B4" s="41"/>
      <c r="C4" s="41"/>
      <c r="G4" s="43"/>
    </row>
    <row r="5" spans="1:7">
      <c r="A5" s="77" t="s">
        <v>128</v>
      </c>
      <c r="B5" s="41"/>
      <c r="C5" s="41"/>
      <c r="D5" s="38"/>
      <c r="E5" s="41"/>
      <c r="G5" s="44"/>
    </row>
    <row r="6" spans="1:7">
      <c r="A6" s="77" t="s">
        <v>129</v>
      </c>
      <c r="B6" s="41"/>
      <c r="C6" s="41"/>
      <c r="D6" s="71" t="s">
        <v>130</v>
      </c>
      <c r="E6" s="45">
        <f ca="1">TODAY()</f>
        <v>46082</v>
      </c>
      <c r="G6" s="46"/>
    </row>
    <row r="7" spans="1:7">
      <c r="A7" s="78" t="s">
        <v>131</v>
      </c>
      <c r="B7" s="41"/>
      <c r="C7" s="41"/>
      <c r="D7" s="71" t="s">
        <v>132</v>
      </c>
      <c r="E7" s="47" t="s">
        <v>133</v>
      </c>
      <c r="G7" s="48"/>
    </row>
    <row r="8" spans="1:7">
      <c r="A8" s="49" t="s">
        <v>134</v>
      </c>
      <c r="B8" s="41"/>
      <c r="C8" s="41"/>
      <c r="D8" s="50"/>
      <c r="E8" s="51"/>
      <c r="G8" s="48"/>
    </row>
    <row r="9" spans="1:7">
      <c r="B9" s="41"/>
      <c r="C9" s="41"/>
      <c r="D9" s="41"/>
      <c r="E9" s="41"/>
      <c r="G9" s="48"/>
    </row>
    <row r="10" spans="1:7">
      <c r="A10" s="79" t="s">
        <v>135</v>
      </c>
      <c r="B10" s="80"/>
      <c r="C10" s="69" t="s">
        <v>136</v>
      </c>
      <c r="D10" s="70"/>
      <c r="E10" s="70"/>
    </row>
    <row r="11" spans="1:7">
      <c r="A11" s="52" t="s">
        <v>137</v>
      </c>
      <c r="B11" s="41"/>
      <c r="C11" s="52" t="s">
        <v>138</v>
      </c>
      <c r="D11" s="41"/>
      <c r="E11" s="41"/>
      <c r="G11" s="46"/>
    </row>
    <row r="12" spans="1:7">
      <c r="A12" s="41"/>
      <c r="B12" s="41"/>
      <c r="C12" s="41"/>
      <c r="D12" s="41"/>
      <c r="E12" s="41"/>
      <c r="G12" s="53"/>
    </row>
    <row r="13" spans="1:7">
      <c r="A13" s="54"/>
      <c r="B13" s="41"/>
      <c r="C13" s="41"/>
      <c r="D13" s="41"/>
      <c r="E13" s="41"/>
      <c r="G13" s="53"/>
    </row>
    <row r="14" spans="1:7">
      <c r="A14" s="41"/>
      <c r="B14" s="41"/>
      <c r="C14" s="41"/>
      <c r="D14" s="41"/>
      <c r="E14" s="41"/>
      <c r="G14" s="55"/>
    </row>
    <row r="15" spans="1:7">
      <c r="A15" s="41"/>
      <c r="B15" s="41"/>
      <c r="C15" s="41"/>
      <c r="D15" s="41"/>
      <c r="E15" s="41"/>
      <c r="G15" s="53"/>
    </row>
    <row r="16" spans="1:7">
      <c r="A16" s="41"/>
      <c r="B16" s="41"/>
      <c r="C16" s="41"/>
      <c r="D16" s="41"/>
      <c r="E16" s="41"/>
      <c r="G16" s="53"/>
    </row>
    <row r="17" spans="1:7">
      <c r="A17" s="41"/>
      <c r="B17" s="41"/>
      <c r="C17" s="41"/>
      <c r="D17" s="41"/>
      <c r="E17" s="41"/>
      <c r="G17" s="55"/>
    </row>
    <row r="18" spans="1:7">
      <c r="A18" s="72" t="s">
        <v>18</v>
      </c>
      <c r="B18" s="72" t="s">
        <v>10</v>
      </c>
      <c r="C18" s="73" t="s">
        <v>152</v>
      </c>
      <c r="D18" s="73" t="s">
        <v>139</v>
      </c>
      <c r="E18" s="81" t="s">
        <v>140</v>
      </c>
      <c r="G18" s="44"/>
    </row>
    <row r="19" spans="1:7">
      <c r="A19" s="156" t="s">
        <v>141</v>
      </c>
      <c r="B19" s="156"/>
      <c r="C19" s="156"/>
      <c r="D19" s="156"/>
      <c r="E19" s="156"/>
      <c r="G19" s="44"/>
    </row>
    <row r="20" spans="1:7" ht="16">
      <c r="A20" s="163" t="s">
        <v>151</v>
      </c>
      <c r="B20" s="164"/>
      <c r="C20" s="89">
        <f>CUT_LIST!B3</f>
        <v>0</v>
      </c>
      <c r="D20" s="83"/>
      <c r="E20" s="84"/>
      <c r="G20" s="44"/>
    </row>
    <row r="21" spans="1:7">
      <c r="A21" s="56" t="str">
        <f>IF(AND('PROFILE COST'!C5&lt;&gt;"",'PROFILE COST'!C5&lt;&gt;0),'PROFILE COST'!C5,"")</f>
        <v/>
      </c>
      <c r="B21" s="57" t="str">
        <f>IF(AND('PROFILE COST'!A5&lt;&gt;"",'PROFILE COST'!A5&lt;&gt;0),'PROFILE COST'!A5,"")</f>
        <v/>
      </c>
      <c r="C21" s="58">
        <f>IF(AND('PROFILE COST'!D5&lt;&gt;"",'PROFILE COST'!D5&lt;&gt;0),'PROFILE COST'!D5,"")</f>
        <v>6400</v>
      </c>
      <c r="D21" s="59"/>
      <c r="E21" s="60"/>
      <c r="G21" s="44"/>
    </row>
    <row r="22" spans="1:7">
      <c r="A22" s="56" t="str">
        <f>IF(AND('PROFILE COST'!C6&lt;&gt;"",'PROFILE COST'!C6&lt;&gt;0),'PROFILE COST'!C6,"")</f>
        <v/>
      </c>
      <c r="B22" s="57" t="str">
        <f>IF(AND('PROFILE COST'!A6&lt;&gt;"",'PROFILE COST'!A6&lt;&gt;0),'PROFILE COST'!A6,"")</f>
        <v/>
      </c>
      <c r="C22" s="58">
        <f>IF(AND('PROFILE COST'!D6&lt;&gt;"",'PROFILE COST'!D6&lt;&gt;0),'PROFILE COST'!D6,"")</f>
        <v>6400</v>
      </c>
      <c r="D22" s="59"/>
      <c r="E22" s="60"/>
      <c r="G22" s="44"/>
    </row>
    <row r="23" spans="1:7">
      <c r="A23" s="56" t="str">
        <f>IF(AND('PROFILE COST'!C7&lt;&gt;"",'PROFILE COST'!C7&lt;&gt;0),'PROFILE COST'!C7,"")</f>
        <v/>
      </c>
      <c r="B23" s="57" t="str">
        <f>IF(AND('PROFILE COST'!A7&lt;&gt;"",'PROFILE COST'!A7&lt;&gt;0),'PROFILE COST'!A7,"")</f>
        <v/>
      </c>
      <c r="C23" s="58">
        <f>IF(AND('PROFILE COST'!D7&lt;&gt;"",'PROFILE COST'!D7&lt;&gt;0),'PROFILE COST'!D7,"")</f>
        <v>6400</v>
      </c>
      <c r="D23" s="59"/>
      <c r="E23" s="60"/>
      <c r="G23" s="44"/>
    </row>
    <row r="24" spans="1:7">
      <c r="A24" s="56" t="str">
        <f>IF(AND('PROFILE COST'!C8&lt;&gt;"",'PROFILE COST'!C8&lt;&gt;0),'PROFILE COST'!C8,"")</f>
        <v/>
      </c>
      <c r="B24" s="57" t="str">
        <f>IF(AND('PROFILE COST'!A8&lt;&gt;"",'PROFILE COST'!A8&lt;&gt;0),'PROFILE COST'!A8,"")</f>
        <v/>
      </c>
      <c r="C24" s="58">
        <f>IF(AND('PROFILE COST'!D8&lt;&gt;"",'PROFILE COST'!D8&lt;&gt;0),'PROFILE COST'!D8,"")</f>
        <v>6400</v>
      </c>
      <c r="D24" s="59"/>
      <c r="E24" s="60"/>
      <c r="G24" s="44"/>
    </row>
    <row r="25" spans="1:7">
      <c r="A25" s="56" t="str">
        <f>IF(AND('PROFILE COST'!C9&lt;&gt;"",'PROFILE COST'!C9&lt;&gt;0),'PROFILE COST'!C9,"")</f>
        <v/>
      </c>
      <c r="B25" s="57" t="str">
        <f>IF(AND('PROFILE COST'!A9&lt;&gt;"",'PROFILE COST'!A9&lt;&gt;0),'PROFILE COST'!A9,"")</f>
        <v/>
      </c>
      <c r="C25" s="58">
        <f>IF(AND('PROFILE COST'!D9&lt;&gt;"",'PROFILE COST'!D9&lt;&gt;0),'PROFILE COST'!D9,"")</f>
        <v>6400</v>
      </c>
      <c r="D25" s="59"/>
      <c r="E25" s="60"/>
      <c r="G25" s="44"/>
    </row>
    <row r="26" spans="1:7">
      <c r="A26" s="56" t="str">
        <f>IF(AND('PROFILE COST'!C10&lt;&gt;"",'PROFILE COST'!C10&lt;&gt;0),'PROFILE COST'!C10,"")</f>
        <v/>
      </c>
      <c r="B26" s="57" t="str">
        <f>IF(AND('PROFILE COST'!A10&lt;&gt;"",'PROFILE COST'!A10&lt;&gt;0),'PROFILE COST'!A10,"")</f>
        <v/>
      </c>
      <c r="C26" s="58">
        <f>IF(AND('PROFILE COST'!D10&lt;&gt;"",'PROFILE COST'!D10&lt;&gt;0),'PROFILE COST'!D10,"")</f>
        <v>6400</v>
      </c>
      <c r="D26" s="59"/>
      <c r="E26" s="60"/>
      <c r="G26" s="44"/>
    </row>
    <row r="27" spans="1:7">
      <c r="A27" s="56" t="str">
        <f>IF(AND('PROFILE COST'!C11&lt;&gt;"",'PROFILE COST'!C11&lt;&gt;0),'PROFILE COST'!C11,"")</f>
        <v/>
      </c>
      <c r="B27" s="57" t="str">
        <f>IF(AND('PROFILE COST'!A11&lt;&gt;"",'PROFILE COST'!A11&lt;&gt;0),'PROFILE COST'!A11,"")</f>
        <v/>
      </c>
      <c r="C27" s="58">
        <f>IF(AND('PROFILE COST'!D11&lt;&gt;"",'PROFILE COST'!D11&lt;&gt;0),'PROFILE COST'!D11,"")</f>
        <v>6400</v>
      </c>
      <c r="D27" s="59"/>
      <c r="E27" s="60"/>
      <c r="G27" s="44"/>
    </row>
    <row r="28" spans="1:7">
      <c r="A28" s="56" t="str">
        <f>IF(AND('PROFILE COST'!C12&lt;&gt;"",'PROFILE COST'!C12&lt;&gt;0),'PROFILE COST'!C12,"")</f>
        <v/>
      </c>
      <c r="B28" s="57" t="str">
        <f>IF(AND('PROFILE COST'!A12&lt;&gt;"",'PROFILE COST'!A12&lt;&gt;0),'PROFILE COST'!A12,"")</f>
        <v/>
      </c>
      <c r="C28" s="58">
        <f>IF(AND('PROFILE COST'!D12&lt;&gt;"",'PROFILE COST'!D12&lt;&gt;0),'PROFILE COST'!D12,"")</f>
        <v>6400</v>
      </c>
      <c r="D28" s="59"/>
      <c r="E28" s="60"/>
      <c r="G28" s="44"/>
    </row>
    <row r="29" spans="1:7">
      <c r="A29" s="56" t="str">
        <f>IF(AND('PROFILE COST'!C13&lt;&gt;"",'PROFILE COST'!C13&lt;&gt;0),'PROFILE COST'!C13,"")</f>
        <v/>
      </c>
      <c r="B29" s="57" t="str">
        <f>IF(AND('PROFILE COST'!A13&lt;&gt;"",'PROFILE COST'!A13&lt;&gt;0),'PROFILE COST'!A13,"")</f>
        <v/>
      </c>
      <c r="C29" s="58">
        <f>IF(AND('PROFILE COST'!D13&lt;&gt;"",'PROFILE COST'!D13&lt;&gt;0),'PROFILE COST'!D13,"")</f>
        <v>6400</v>
      </c>
      <c r="D29" s="59"/>
      <c r="E29" s="60"/>
      <c r="G29" s="44"/>
    </row>
    <row r="30" spans="1:7">
      <c r="A30" s="56" t="str">
        <f>IF(AND('PROFILE COST'!C14&lt;&gt;"",'PROFILE COST'!C14&lt;&gt;0),'PROFILE COST'!C14,"")</f>
        <v/>
      </c>
      <c r="B30" s="57" t="str">
        <f>IF(AND('PROFILE COST'!A14&lt;&gt;"",'PROFILE COST'!A14&lt;&gt;0),'PROFILE COST'!A14,"")</f>
        <v/>
      </c>
      <c r="C30" s="58">
        <f>IF(AND('PROFILE COST'!D14&lt;&gt;"",'PROFILE COST'!D14&lt;&gt;0),'PROFILE COST'!D14,"")</f>
        <v>6400</v>
      </c>
      <c r="D30" s="59"/>
      <c r="E30" s="60"/>
      <c r="G30" s="44"/>
    </row>
    <row r="31" spans="1:7">
      <c r="A31" s="56" t="str">
        <f>IF(AND('PROFILE COST'!C15&lt;&gt;"",'PROFILE COST'!C15&lt;&gt;0),'PROFILE COST'!C15,"")</f>
        <v/>
      </c>
      <c r="B31" s="57" t="str">
        <f>IF(AND('PROFILE COST'!A15&lt;&gt;"",'PROFILE COST'!A15&lt;&gt;0),'PROFILE COST'!A15,"")</f>
        <v/>
      </c>
      <c r="C31" s="58">
        <f>IF(AND('PROFILE COST'!D15&lt;&gt;"",'PROFILE COST'!D15&lt;&gt;0),'PROFILE COST'!D15,"")</f>
        <v>6400</v>
      </c>
      <c r="D31" s="59"/>
      <c r="E31" s="60"/>
      <c r="G31" s="44"/>
    </row>
    <row r="32" spans="1:7">
      <c r="A32" s="56" t="str">
        <f>IF(AND('PROFILE COST'!C16&lt;&gt;"",'PROFILE COST'!C16&lt;&gt;0),'PROFILE COST'!C16,"")</f>
        <v/>
      </c>
      <c r="B32" s="57" t="str">
        <f>IF(AND('PROFILE COST'!A16&lt;&gt;"",'PROFILE COST'!A16&lt;&gt;0),'PROFILE COST'!A16,"")</f>
        <v/>
      </c>
      <c r="C32" s="58">
        <f>IF(AND('PROFILE COST'!D16&lt;&gt;"",'PROFILE COST'!D16&lt;&gt;0),'PROFILE COST'!D16,"")</f>
        <v>6400</v>
      </c>
      <c r="D32" s="59"/>
      <c r="E32" s="60"/>
      <c r="G32" s="44"/>
    </row>
    <row r="33" spans="1:7">
      <c r="A33" s="56" t="str">
        <f>IF(AND('PROFILE COST'!C17&lt;&gt;"",'PROFILE COST'!C17&lt;&gt;0),'PROFILE COST'!C17,"")</f>
        <v/>
      </c>
      <c r="B33" s="57" t="str">
        <f>IF(AND('PROFILE COST'!A17&lt;&gt;"",'PROFILE COST'!A17&lt;&gt;0),'PROFILE COST'!A17,"")</f>
        <v/>
      </c>
      <c r="C33" s="58">
        <f>IF(AND('PROFILE COST'!D17&lt;&gt;"",'PROFILE COST'!D17&lt;&gt;0),'PROFILE COST'!D17,"")</f>
        <v>6400</v>
      </c>
      <c r="D33" s="59"/>
      <c r="E33" s="60"/>
      <c r="G33" s="44"/>
    </row>
    <row r="34" spans="1:7">
      <c r="A34" s="56" t="str">
        <f>IF(AND('PROFILE COST'!C18&lt;&gt;"",'PROFILE COST'!C18&lt;&gt;0),'PROFILE COST'!C18,"")</f>
        <v/>
      </c>
      <c r="B34" s="57" t="str">
        <f>IF(AND('PROFILE COST'!A18&lt;&gt;"",'PROFILE COST'!A18&lt;&gt;0),'PROFILE COST'!A18,"")</f>
        <v/>
      </c>
      <c r="C34" s="58">
        <f>IF(AND('PROFILE COST'!D18&lt;&gt;"",'PROFILE COST'!D18&lt;&gt;0),'PROFILE COST'!D18,"")</f>
        <v>6400</v>
      </c>
      <c r="D34" s="59"/>
      <c r="E34" s="60"/>
      <c r="G34" s="44"/>
    </row>
    <row r="35" spans="1:7">
      <c r="A35" s="56" t="str">
        <f>IF(AND('PROFILE COST'!C19&lt;&gt;"",'PROFILE COST'!C19&lt;&gt;0),'PROFILE COST'!C19,"")</f>
        <v/>
      </c>
      <c r="B35" s="57" t="str">
        <f>IF(AND('PROFILE COST'!A19&lt;&gt;"",'PROFILE COST'!A19&lt;&gt;0),'PROFILE COST'!A19,"")</f>
        <v/>
      </c>
      <c r="C35" s="58">
        <f>IF(AND('PROFILE COST'!D19&lt;&gt;"",'PROFILE COST'!D19&lt;&gt;0),'PROFILE COST'!D19,"")</f>
        <v>6400</v>
      </c>
      <c r="D35" s="59"/>
      <c r="E35" s="60"/>
      <c r="G35" s="44"/>
    </row>
    <row r="36" spans="1:7">
      <c r="A36" s="56" t="str">
        <f>IF(AND('PROFILE COST'!C20&lt;&gt;"",'PROFILE COST'!C20&lt;&gt;0),'PROFILE COST'!C20,"")</f>
        <v/>
      </c>
      <c r="B36" s="57" t="str">
        <f>IF(AND('PROFILE COST'!A20&lt;&gt;"",'PROFILE COST'!A20&lt;&gt;0),'PROFILE COST'!A20,"")</f>
        <v/>
      </c>
      <c r="C36" s="58">
        <f>IF(AND('PROFILE COST'!D20&lt;&gt;"",'PROFILE COST'!D20&lt;&gt;0),'PROFILE COST'!D20,"")</f>
        <v>6400</v>
      </c>
      <c r="D36" s="59"/>
      <c r="E36" s="60"/>
      <c r="G36" s="44"/>
    </row>
    <row r="37" spans="1:7">
      <c r="A37" s="56" t="str">
        <f>IF(AND('PROFILE COST'!C21&lt;&gt;"",'PROFILE COST'!C21&lt;&gt;0),'PROFILE COST'!C21,"")</f>
        <v/>
      </c>
      <c r="B37" s="57" t="str">
        <f>IF(AND('PROFILE COST'!A21&lt;&gt;"",'PROFILE COST'!A21&lt;&gt;0),'PROFILE COST'!A21,"")</f>
        <v/>
      </c>
      <c r="C37" s="58">
        <f>IF(AND('PROFILE COST'!D21&lt;&gt;"",'PROFILE COST'!D21&lt;&gt;0),'PROFILE COST'!D21,"")</f>
        <v>6400</v>
      </c>
      <c r="D37" s="59"/>
      <c r="E37" s="60"/>
      <c r="G37" s="44"/>
    </row>
    <row r="38" spans="1:7">
      <c r="A38" s="56" t="str">
        <f>IF(AND('PROFILE COST'!C22&lt;&gt;"",'PROFILE COST'!C22&lt;&gt;0),'PROFILE COST'!C22,"")</f>
        <v/>
      </c>
      <c r="B38" s="57" t="str">
        <f>IF(AND('PROFILE COST'!A22&lt;&gt;"",'PROFILE COST'!A22&lt;&gt;0),'PROFILE COST'!A22,"")</f>
        <v/>
      </c>
      <c r="C38" s="58">
        <f>IF(AND('PROFILE COST'!D22&lt;&gt;"",'PROFILE COST'!D22&lt;&gt;0),'PROFILE COST'!D22,"")</f>
        <v>6400</v>
      </c>
      <c r="D38" s="59"/>
      <c r="E38" s="60"/>
      <c r="G38" s="44"/>
    </row>
    <row r="39" spans="1:7">
      <c r="A39" s="56" t="str">
        <f>IF(AND('PROFILE COST'!C23&lt;&gt;"",'PROFILE COST'!C23&lt;&gt;0),'PROFILE COST'!C23,"")</f>
        <v/>
      </c>
      <c r="B39" s="57" t="str">
        <f>IF(AND('PROFILE COST'!A23&lt;&gt;"",'PROFILE COST'!A23&lt;&gt;0),'PROFILE COST'!A23,"")</f>
        <v/>
      </c>
      <c r="C39" s="58">
        <f>IF(AND('PROFILE COST'!D23&lt;&gt;"",'PROFILE COST'!D23&lt;&gt;0),'PROFILE COST'!D23,"")</f>
        <v>6400</v>
      </c>
      <c r="D39" s="59"/>
      <c r="E39" s="60"/>
      <c r="G39" s="44"/>
    </row>
    <row r="40" spans="1:7">
      <c r="A40" s="56" t="str">
        <f>IF(AND('PROFILE COST'!C24&lt;&gt;"",'PROFILE COST'!C24&lt;&gt;0),'PROFILE COST'!C24,"")</f>
        <v/>
      </c>
      <c r="B40" s="57" t="str">
        <f>IF(AND('PROFILE COST'!A24&lt;&gt;"",'PROFILE COST'!A24&lt;&gt;0),'PROFILE COST'!A24,"")</f>
        <v/>
      </c>
      <c r="C40" s="58">
        <f>IF(AND('PROFILE COST'!D24&lt;&gt;"",'PROFILE COST'!D24&lt;&gt;0),'PROFILE COST'!D24,"")</f>
        <v>6400</v>
      </c>
      <c r="D40" s="59"/>
      <c r="E40" s="60"/>
      <c r="G40" s="44"/>
    </row>
    <row r="41" spans="1:7">
      <c r="A41" s="56" t="str">
        <f>IF(AND('PROFILE COST'!C25&lt;&gt;"",'PROFILE COST'!C25&lt;&gt;0),'PROFILE COST'!C25,"")</f>
        <v/>
      </c>
      <c r="B41" s="57"/>
      <c r="C41" s="58" t="str">
        <f>IF(AND('PROFILE COST'!D25&lt;&gt;"",'PROFILE COST'!D25&lt;&gt;0),'PROFILE COST'!D25,"")</f>
        <v/>
      </c>
      <c r="D41" s="59"/>
      <c r="E41" s="60"/>
      <c r="G41" s="44"/>
    </row>
    <row r="42" spans="1:7">
      <c r="A42" s="56" t="str">
        <f>IF(AND('PROFILE COST'!C26&lt;&gt;"",'PROFILE COST'!C26&lt;&gt;0),'PROFILE COST'!C26,"")</f>
        <v/>
      </c>
      <c r="B42" s="57" t="str">
        <f>IF(AND('PROFILE COST'!A26&lt;&gt;"",'PROFILE COST'!A26&lt;&gt;0),'PROFILE COST'!A26,"")</f>
        <v/>
      </c>
      <c r="C42" s="58">
        <f>IF(AND('PROFILE COST'!D26&lt;&gt;"",'PROFILE COST'!D26&lt;&gt;0),'PROFILE COST'!D26,"")</f>
        <v>6400</v>
      </c>
      <c r="D42" s="59"/>
      <c r="E42" s="60"/>
      <c r="G42" s="44"/>
    </row>
    <row r="43" spans="1:7">
      <c r="A43" s="56" t="str">
        <f>IF(AND('PROFILE COST'!C27&lt;&gt;"",'PROFILE COST'!C27&lt;&gt;0),'PROFILE COST'!C27,"")</f>
        <v/>
      </c>
      <c r="B43" s="57" t="str">
        <f>IF(AND('PROFILE COST'!A27&lt;&gt;"",'PROFILE COST'!A27&lt;&gt;0),'PROFILE COST'!A27,"")</f>
        <v/>
      </c>
      <c r="C43" s="58">
        <f>IF(AND('PROFILE COST'!D27&lt;&gt;"",'PROFILE COST'!D27&lt;&gt;0),'PROFILE COST'!D27,"")</f>
        <v>6400</v>
      </c>
      <c r="D43" s="59"/>
      <c r="E43" s="60"/>
      <c r="G43" s="44"/>
    </row>
    <row r="44" spans="1:7">
      <c r="A44" s="56" t="str">
        <f>IF(AND('PROFILE COST'!C28&lt;&gt;"",'PROFILE COST'!C28&lt;&gt;0),'PROFILE COST'!C28,"")</f>
        <v/>
      </c>
      <c r="B44" s="57" t="str">
        <f>IF(AND('PROFILE COST'!A28&lt;&gt;"",'PROFILE COST'!A28&lt;&gt;0),'PROFILE COST'!A28,"")</f>
        <v/>
      </c>
      <c r="C44" s="58">
        <f>IF(AND('PROFILE COST'!D28&lt;&gt;"",'PROFILE COST'!D28&lt;&gt;0),'PROFILE COST'!D28,"")</f>
        <v>6400</v>
      </c>
      <c r="D44" s="59"/>
      <c r="E44" s="60"/>
      <c r="G44" s="44"/>
    </row>
    <row r="45" spans="1:7">
      <c r="A45" s="56" t="str">
        <f>IF(AND('PROFILE COST'!C29&lt;&gt;"",'PROFILE COST'!C29&lt;&gt;0),'PROFILE COST'!C29,"")</f>
        <v/>
      </c>
      <c r="B45" s="57" t="str">
        <f>IF(AND('PROFILE COST'!A29&lt;&gt;"",'PROFILE COST'!A29&lt;&gt;0),'PROFILE COST'!A29,"")</f>
        <v/>
      </c>
      <c r="C45" s="58">
        <f>IF(AND('PROFILE COST'!D29&lt;&gt;"",'PROFILE COST'!D29&lt;&gt;0),'PROFILE COST'!D29,"")</f>
        <v>6400</v>
      </c>
      <c r="D45" s="59"/>
      <c r="E45" s="60"/>
      <c r="G45" s="44"/>
    </row>
    <row r="46" spans="1:7">
      <c r="A46" s="56" t="str">
        <f>IF(AND('PROFILE COST'!C30&lt;&gt;"",'PROFILE COST'!C30&lt;&gt;0),'PROFILE COST'!C30,"")</f>
        <v/>
      </c>
      <c r="B46" s="57" t="str">
        <f>IF(AND('PROFILE COST'!A30&lt;&gt;"",'PROFILE COST'!A30&lt;&gt;0),'PROFILE COST'!A30,"")</f>
        <v/>
      </c>
      <c r="C46" s="58">
        <f>IF(AND('PROFILE COST'!D30&lt;&gt;"",'PROFILE COST'!D30&lt;&gt;0),'PROFILE COST'!D30,"")</f>
        <v>6400</v>
      </c>
      <c r="D46" s="59"/>
      <c r="E46" s="60"/>
      <c r="G46" s="44"/>
    </row>
    <row r="47" spans="1:7">
      <c r="A47" s="56" t="str">
        <f>IF(AND('PROFILE COST'!C31&lt;&gt;"",'PROFILE COST'!C31&lt;&gt;0),'PROFILE COST'!C31,"")</f>
        <v/>
      </c>
      <c r="B47" s="57" t="str">
        <f>IF(AND('PROFILE COST'!A31&lt;&gt;"",'PROFILE COST'!A31&lt;&gt;0),'PROFILE COST'!A31,"")</f>
        <v/>
      </c>
      <c r="C47" s="58">
        <f>IF(AND('PROFILE COST'!D31&lt;&gt;"",'PROFILE COST'!D31&lt;&gt;0),'PROFILE COST'!D31,"")</f>
        <v>6400</v>
      </c>
      <c r="D47" s="59"/>
      <c r="E47" s="60"/>
      <c r="G47" s="44"/>
    </row>
    <row r="48" spans="1:7">
      <c r="A48" s="56" t="str">
        <f>IF(AND('PROFILE COST'!C32&lt;&gt;"",'PROFILE COST'!C32&lt;&gt;0),'PROFILE COST'!C32,"")</f>
        <v/>
      </c>
      <c r="B48" s="57" t="str">
        <f>IF(AND('PROFILE COST'!A32&lt;&gt;"",'PROFILE COST'!A32&lt;&gt;0),'PROFILE COST'!A32,"")</f>
        <v/>
      </c>
      <c r="C48" s="58">
        <f>IF(AND('PROFILE COST'!D32&lt;&gt;"",'PROFILE COST'!D32&lt;&gt;0),'PROFILE COST'!D32,"")</f>
        <v>6400</v>
      </c>
      <c r="D48" s="59"/>
      <c r="E48" s="60"/>
      <c r="G48" s="44"/>
    </row>
    <row r="49" spans="1:7">
      <c r="A49" s="56" t="str">
        <f>IF(AND('PROFILE COST'!C33&lt;&gt;"",'PROFILE COST'!C33&lt;&gt;0),'PROFILE COST'!C33,"")</f>
        <v/>
      </c>
      <c r="B49" s="57" t="str">
        <f>IF(AND('PROFILE COST'!A33&lt;&gt;"",'PROFILE COST'!A33&lt;&gt;0),'PROFILE COST'!A33,"")</f>
        <v/>
      </c>
      <c r="C49" s="58">
        <f>IF(AND('PROFILE COST'!D33&lt;&gt;"",'PROFILE COST'!D33&lt;&gt;0),'PROFILE COST'!D33,"")</f>
        <v>6400</v>
      </c>
      <c r="D49" s="59"/>
      <c r="E49" s="60"/>
      <c r="G49" s="44"/>
    </row>
    <row r="50" spans="1:7">
      <c r="A50" s="56" t="str">
        <f>IF(AND('PROFILE COST'!C34&lt;&gt;"",'PROFILE COST'!C34&lt;&gt;0),'PROFILE COST'!C34,"")</f>
        <v/>
      </c>
      <c r="B50" s="57" t="str">
        <f>IF(AND('PROFILE COST'!A34&lt;&gt;"",'PROFILE COST'!A34&lt;&gt;0),'PROFILE COST'!A34,"")</f>
        <v/>
      </c>
      <c r="C50" s="58">
        <f>IF(AND('PROFILE COST'!D34&lt;&gt;"",'PROFILE COST'!D34&lt;&gt;0),'PROFILE COST'!D34,"")</f>
        <v>6400</v>
      </c>
      <c r="D50" s="59"/>
      <c r="E50" s="60"/>
      <c r="G50" s="44"/>
    </row>
    <row r="51" spans="1:7">
      <c r="A51" s="56" t="str">
        <f>IF(AND('PROFILE COST'!C35&lt;&gt;"",'PROFILE COST'!C35&lt;&gt;0),'PROFILE COST'!C35,"")</f>
        <v/>
      </c>
      <c r="B51" s="57" t="str">
        <f>IF(AND('PROFILE COST'!A35&lt;&gt;"",'PROFILE COST'!A35&lt;&gt;0),'PROFILE COST'!A35,"")</f>
        <v/>
      </c>
      <c r="C51" s="58">
        <f>IF(AND('PROFILE COST'!D35&lt;&gt;"",'PROFILE COST'!D35&lt;&gt;0),'PROFILE COST'!D35,"")</f>
        <v>6400</v>
      </c>
      <c r="D51" s="85"/>
      <c r="E51" s="60"/>
      <c r="G51" s="44"/>
    </row>
    <row r="52" spans="1:7">
      <c r="A52" s="56" t="str">
        <f>IF(AND('PROFILE COST'!C36&lt;&gt;"",'PROFILE COST'!C36&lt;&gt;0),'PROFILE COST'!C36,"")</f>
        <v/>
      </c>
      <c r="B52" s="57" t="str">
        <f>IF(AND('PROFILE COST'!A36&lt;&gt;"",'PROFILE COST'!A36&lt;&gt;0),'PROFILE COST'!A36,"")</f>
        <v/>
      </c>
      <c r="C52" s="58">
        <f>IF(AND('PROFILE COST'!D36&lt;&gt;"",'PROFILE COST'!D36&lt;&gt;0),'PROFILE COST'!D36,"")</f>
        <v>6400</v>
      </c>
      <c r="D52" s="85"/>
      <c r="E52" s="60"/>
      <c r="G52" s="44"/>
    </row>
    <row r="53" spans="1:7">
      <c r="A53" s="56" t="str">
        <f>IF(AND('PROFILE COST'!C37&lt;&gt;"",'PROFILE COST'!C37&lt;&gt;0),'PROFILE COST'!C37,"")</f>
        <v/>
      </c>
      <c r="B53" s="57" t="str">
        <f>IF(AND('PROFILE COST'!A37&lt;&gt;"",'PROFILE COST'!A37&lt;&gt;0),'PROFILE COST'!A37,"")</f>
        <v/>
      </c>
      <c r="C53" s="58">
        <f>IF(AND('PROFILE COST'!D37&lt;&gt;"",'PROFILE COST'!D37&lt;&gt;0),'PROFILE COST'!D37,"")</f>
        <v>6400</v>
      </c>
      <c r="D53" s="85"/>
      <c r="E53" s="60"/>
      <c r="G53" s="44"/>
    </row>
    <row r="54" spans="1:7">
      <c r="A54" s="56" t="str">
        <f>IF(AND('PROFILE COST'!C38&lt;&gt;"",'PROFILE COST'!C38&lt;&gt;0),'PROFILE COST'!C38,"")</f>
        <v/>
      </c>
      <c r="B54" s="57" t="str">
        <f>IF(AND('PROFILE COST'!A38&lt;&gt;"",'PROFILE COST'!A38&lt;&gt;0),'PROFILE COST'!A38,"")</f>
        <v/>
      </c>
      <c r="C54" s="58">
        <f>IF(AND('PROFILE COST'!D38&lt;&gt;"",'PROFILE COST'!D38&lt;&gt;0),'PROFILE COST'!D38,"")</f>
        <v>6400</v>
      </c>
      <c r="D54" s="85"/>
      <c r="E54" s="60"/>
      <c r="G54" s="44"/>
    </row>
    <row r="55" spans="1:7">
      <c r="A55" s="56" t="str">
        <f>IF(AND('PROFILE COST'!C39&lt;&gt;"",'PROFILE COST'!C39&lt;&gt;0),'PROFILE COST'!C39,"")</f>
        <v/>
      </c>
      <c r="B55" s="57" t="str">
        <f>IF(AND('PROFILE COST'!A39&lt;&gt;"",'PROFILE COST'!A39&lt;&gt;0),'PROFILE COST'!A39,"")</f>
        <v/>
      </c>
      <c r="C55" s="58">
        <f>IF(AND('PROFILE COST'!D39&lt;&gt;"",'PROFILE COST'!D39&lt;&gt;0),'PROFILE COST'!D39,"")</f>
        <v>6400</v>
      </c>
      <c r="D55" s="85"/>
      <c r="E55" s="60"/>
      <c r="G55" s="44"/>
    </row>
    <row r="56" spans="1:7">
      <c r="A56" s="56" t="str">
        <f>IF(AND('PROFILE COST'!C40&lt;&gt;"",'PROFILE COST'!C40&lt;&gt;0),'PROFILE COST'!C40,"")</f>
        <v/>
      </c>
      <c r="B56" s="57" t="str">
        <f>IF(AND('PROFILE COST'!A40&lt;&gt;"",'PROFILE COST'!A40&lt;&gt;0),'PROFILE COST'!A40,"")</f>
        <v/>
      </c>
      <c r="C56" s="58">
        <f>IF(AND('PROFILE COST'!D40&lt;&gt;"",'PROFILE COST'!D40&lt;&gt;0),'PROFILE COST'!D40,"")</f>
        <v>6400</v>
      </c>
      <c r="D56" s="85"/>
      <c r="E56" s="60"/>
      <c r="G56" s="44"/>
    </row>
    <row r="57" spans="1:7">
      <c r="A57" s="56" t="str">
        <f>IF(AND('PROFILE COST'!C41&lt;&gt;"",'PROFILE COST'!C41&lt;&gt;0),'PROFILE COST'!C41,"")</f>
        <v/>
      </c>
      <c r="B57" s="57" t="str">
        <f>IF(AND('PROFILE COST'!A41&lt;&gt;"",'PROFILE COST'!A41&lt;&gt;0),'PROFILE COST'!A41,"")</f>
        <v/>
      </c>
      <c r="C57" s="58">
        <f>IF(AND('PROFILE COST'!D41&lt;&gt;"",'PROFILE COST'!D41&lt;&gt;0),'PROFILE COST'!D41,"")</f>
        <v>6400</v>
      </c>
      <c r="D57" s="85"/>
      <c r="E57" s="60"/>
      <c r="G57" s="44"/>
    </row>
    <row r="58" spans="1:7">
      <c r="A58" s="56" t="str">
        <f>IF(AND('PROFILE COST'!C42&lt;&gt;"",'PROFILE COST'!C42&lt;&gt;0),'PROFILE COST'!C42,"")</f>
        <v/>
      </c>
      <c r="B58" s="57" t="str">
        <f>IF(AND('PROFILE COST'!A42&lt;&gt;"",'PROFILE COST'!A42&lt;&gt;0),'PROFILE COST'!A42,"")</f>
        <v/>
      </c>
      <c r="C58" s="58">
        <f>IF(AND('PROFILE COST'!D42&lt;&gt;"",'PROFILE COST'!D42&lt;&gt;0),'PROFILE COST'!D42,"")</f>
        <v>6400</v>
      </c>
      <c r="D58" s="85"/>
      <c r="E58" s="60"/>
      <c r="G58" s="44"/>
    </row>
    <row r="59" spans="1:7">
      <c r="A59" s="56" t="str">
        <f>IF(AND('PROFILE COST'!C43&lt;&gt;"",'PROFILE COST'!C43&lt;&gt;0),'PROFILE COST'!C43,"")</f>
        <v/>
      </c>
      <c r="B59" s="57" t="str">
        <f>IF(AND('PROFILE COST'!A43&lt;&gt;"",'PROFILE COST'!A43&lt;&gt;0),'PROFILE COST'!A43,"")</f>
        <v/>
      </c>
      <c r="C59" s="58">
        <f>IF(AND('PROFILE COST'!D43&lt;&gt;"",'PROFILE COST'!D43&lt;&gt;0),'PROFILE COST'!D43,"")</f>
        <v>6400</v>
      </c>
      <c r="D59" s="85"/>
      <c r="E59" s="60"/>
      <c r="G59" s="44"/>
    </row>
    <row r="60" spans="1:7">
      <c r="A60" s="56" t="str">
        <f>IF(AND('PROFILE COST'!C44&lt;&gt;"",'PROFILE COST'!C44&lt;&gt;0),'PROFILE COST'!C44,"")</f>
        <v/>
      </c>
      <c r="B60" s="57" t="str">
        <f>IF(AND('PROFILE COST'!A44&lt;&gt;"",'PROFILE COST'!A44&lt;&gt;0),'PROFILE COST'!A44,"")</f>
        <v/>
      </c>
      <c r="C60" s="58">
        <f>IF(AND('PROFILE COST'!D44&lt;&gt;"",'PROFILE COST'!D44&lt;&gt;0),'PROFILE COST'!D44,"")</f>
        <v>6400</v>
      </c>
      <c r="D60" s="85"/>
      <c r="E60" s="60"/>
      <c r="G60" s="44"/>
    </row>
    <row r="61" spans="1:7">
      <c r="A61" s="56" t="str">
        <f>IF(AND('PROFILE COST'!C45&lt;&gt;"",'PROFILE COST'!C45&lt;&gt;0),'PROFILE COST'!C45,"")</f>
        <v/>
      </c>
      <c r="B61" s="57" t="str">
        <f>IF(AND('PROFILE COST'!A45&lt;&gt;"",'PROFILE COST'!A45&lt;&gt;0),'PROFILE COST'!A45,"")</f>
        <v/>
      </c>
      <c r="C61" s="58">
        <f>IF(AND('PROFILE COST'!D45&lt;&gt;"",'PROFILE COST'!D45&lt;&gt;0),'PROFILE COST'!D45,"")</f>
        <v>6400</v>
      </c>
      <c r="D61" s="85"/>
      <c r="E61" s="60"/>
      <c r="G61" s="44"/>
    </row>
    <row r="62" spans="1:7">
      <c r="A62" s="56" t="str">
        <f>IF(AND('PROFILE COST'!C46&lt;&gt;"",'PROFILE COST'!C46&lt;&gt;0),'PROFILE COST'!C46,"")</f>
        <v/>
      </c>
      <c r="B62" s="57" t="str">
        <f>IF(AND('PROFILE COST'!A46&lt;&gt;"",'PROFILE COST'!A46&lt;&gt;0),'PROFILE COST'!A46,"")</f>
        <v/>
      </c>
      <c r="C62" s="58"/>
      <c r="D62" s="85"/>
      <c r="E62" s="60"/>
      <c r="G62" s="44"/>
    </row>
    <row r="63" spans="1:7" ht="16" thickBot="1">
      <c r="A63" s="86">
        <f>SUM(A21:A62)</f>
        <v>0</v>
      </c>
      <c r="B63" s="61"/>
      <c r="C63" s="51"/>
      <c r="D63" s="85"/>
      <c r="E63" s="60"/>
      <c r="G63" s="44"/>
    </row>
    <row r="64" spans="1:7" ht="16" thickTop="1">
      <c r="A64" s="157"/>
      <c r="B64" s="158"/>
      <c r="C64" s="62" t="s">
        <v>142</v>
      </c>
      <c r="D64" s="82" t="s">
        <v>143</v>
      </c>
      <c r="E64" s="63"/>
      <c r="G64" s="44"/>
    </row>
    <row r="65" spans="1:7">
      <c r="A65" s="159" t="s">
        <v>144</v>
      </c>
      <c r="B65" s="160"/>
      <c r="C65" s="62"/>
      <c r="D65" s="82"/>
      <c r="E65" s="63"/>
      <c r="G65" s="44"/>
    </row>
    <row r="66" spans="1:7">
      <c r="A66" s="161"/>
      <c r="B66" s="162"/>
      <c r="C66" s="41"/>
      <c r="D66" s="74" t="s">
        <v>140</v>
      </c>
      <c r="E66" s="65"/>
      <c r="G66" s="53"/>
    </row>
    <row r="67" spans="1:7">
      <c r="A67" s="161"/>
      <c r="B67" s="162"/>
      <c r="C67" s="41"/>
      <c r="D67" s="38"/>
      <c r="E67" s="38"/>
      <c r="G67" s="53"/>
    </row>
    <row r="68" spans="1:7">
      <c r="A68" s="64"/>
      <c r="B68" s="64"/>
      <c r="C68" s="41"/>
      <c r="D68" s="38"/>
      <c r="E68" s="38"/>
      <c r="G68" s="53"/>
    </row>
    <row r="69" spans="1:7">
      <c r="A69" s="82" t="s">
        <v>145</v>
      </c>
      <c r="B69" s="82"/>
      <c r="C69" s="82"/>
      <c r="D69" s="82"/>
      <c r="E69" s="82"/>
      <c r="G69" s="53"/>
    </row>
    <row r="70" spans="1:7">
      <c r="A70" s="165" t="s">
        <v>146</v>
      </c>
      <c r="B70" s="166" t="s">
        <v>147</v>
      </c>
      <c r="C70" s="165" t="s">
        <v>148</v>
      </c>
      <c r="E70" s="38"/>
      <c r="G70" s="53"/>
    </row>
    <row r="71" spans="1:7">
      <c r="A71" s="165"/>
      <c r="B71" s="166"/>
      <c r="C71" s="165"/>
      <c r="D71" s="41"/>
      <c r="E71" s="41"/>
      <c r="G71" s="53"/>
    </row>
    <row r="72" spans="1:7">
      <c r="A72" s="66"/>
      <c r="B72" s="66"/>
      <c r="C72" s="66"/>
      <c r="D72" s="66"/>
      <c r="E72" s="66"/>
    </row>
    <row r="73" spans="1:7">
      <c r="A73" s="167" t="s">
        <v>149</v>
      </c>
      <c r="B73" s="167"/>
      <c r="C73" s="167"/>
      <c r="D73" s="167"/>
      <c r="E73" s="167"/>
    </row>
    <row r="74" spans="1:7">
      <c r="A74" s="168" t="s">
        <v>150</v>
      </c>
      <c r="B74" s="168"/>
      <c r="C74" s="168"/>
      <c r="D74" s="168"/>
      <c r="E74" s="168"/>
      <c r="G74" s="44"/>
    </row>
    <row r="75" spans="1:7">
      <c r="A75" s="68"/>
      <c r="B75" s="68"/>
      <c r="C75" s="68"/>
      <c r="D75" s="68"/>
      <c r="E75" s="68"/>
      <c r="G75" s="44"/>
    </row>
    <row r="76" spans="1:7">
      <c r="A76" s="68"/>
      <c r="B76" s="68"/>
      <c r="C76" s="68"/>
      <c r="D76" s="68"/>
      <c r="E76" s="68"/>
    </row>
    <row r="77" spans="1:7">
      <c r="G77" s="44"/>
    </row>
    <row r="78" spans="1:7">
      <c r="G78" s="67"/>
    </row>
  </sheetData>
  <mergeCells count="11">
    <mergeCell ref="A70:A71"/>
    <mergeCell ref="B70:B71"/>
    <mergeCell ref="C70:C71"/>
    <mergeCell ref="A73:E73"/>
    <mergeCell ref="A74:E74"/>
    <mergeCell ref="A19:E19"/>
    <mergeCell ref="A64:B64"/>
    <mergeCell ref="A65:B65"/>
    <mergeCell ref="A66:B66"/>
    <mergeCell ref="A67:B67"/>
    <mergeCell ref="A20:B20"/>
  </mergeCells>
  <hyperlinks>
    <hyperlink ref="A8" r:id="rId1" xr:uid="{B8C6E876-C934-4044-B86A-40FD73815162}"/>
  </hyperlinks>
  <pageMargins left="0.7" right="0.7" top="0.75" bottom="0.75" header="0.3" footer="0.3"/>
  <pageSetup paperSize="9" scale="67" orientation="portrait" horizontalDpi="0" verticalDpi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9CD91-3C9D-1E45-A455-B139E9FCD0D1}">
  <sheetPr>
    <pageSetUpPr fitToPage="1"/>
  </sheetPr>
  <dimension ref="A1:D671"/>
  <sheetViews>
    <sheetView zoomScale="139" zoomScaleNormal="206" workbookViewId="0">
      <selection activeCell="D10" sqref="D10"/>
    </sheetView>
  </sheetViews>
  <sheetFormatPr baseColWidth="10" defaultRowHeight="15"/>
  <cols>
    <col min="1" max="1" width="22.5" style="5" customWidth="1"/>
    <col min="2" max="3" width="22.83203125" customWidth="1"/>
    <col min="4" max="4" width="26.33203125" style="16" customWidth="1"/>
  </cols>
  <sheetData>
    <row r="1" spans="1:4">
      <c r="A1" s="21" t="s">
        <v>105</v>
      </c>
      <c r="B1" s="21" t="s">
        <v>10</v>
      </c>
      <c r="C1" s="20" t="s">
        <v>36</v>
      </c>
      <c r="D1" s="25" t="s">
        <v>24</v>
      </c>
    </row>
    <row r="2" spans="1:4" ht="50" customHeight="1">
      <c r="B2" s="22" t="s">
        <v>26</v>
      </c>
      <c r="C2" s="5" t="s">
        <v>37</v>
      </c>
      <c r="D2" s="18">
        <v>0.64</v>
      </c>
    </row>
    <row r="3" spans="1:4" ht="50" customHeight="1">
      <c r="B3" s="22" t="s">
        <v>28</v>
      </c>
      <c r="C3" s="5" t="s">
        <v>37</v>
      </c>
      <c r="D3" s="18">
        <v>0.76</v>
      </c>
    </row>
    <row r="4" spans="1:4" ht="50" customHeight="1">
      <c r="B4" s="23" t="s">
        <v>29</v>
      </c>
      <c r="C4" s="7" t="s">
        <v>37</v>
      </c>
      <c r="D4" s="18">
        <v>1.21</v>
      </c>
    </row>
    <row r="5" spans="1:4" ht="50" customHeight="1">
      <c r="B5" s="23" t="s">
        <v>30</v>
      </c>
      <c r="C5" s="7" t="s">
        <v>37</v>
      </c>
      <c r="D5" s="18">
        <v>3.39</v>
      </c>
    </row>
    <row r="6" spans="1:4" ht="65" customHeight="1">
      <c r="B6" s="23" t="s">
        <v>2</v>
      </c>
      <c r="C6" s="7" t="s">
        <v>38</v>
      </c>
      <c r="D6" s="18">
        <v>1.39</v>
      </c>
    </row>
    <row r="7" spans="1:4" ht="50" customHeight="1">
      <c r="B7" s="23" t="s">
        <v>31</v>
      </c>
      <c r="C7" s="7" t="s">
        <v>39</v>
      </c>
      <c r="D7" s="18">
        <v>0.75</v>
      </c>
    </row>
    <row r="8" spans="1:4" ht="50" customHeight="1">
      <c r="B8" s="23" t="s">
        <v>1</v>
      </c>
      <c r="C8" s="7" t="s">
        <v>40</v>
      </c>
      <c r="D8" s="18">
        <v>0.96</v>
      </c>
    </row>
    <row r="9" spans="1:4" ht="55" customHeight="1">
      <c r="B9" s="23" t="s">
        <v>32</v>
      </c>
      <c r="C9" s="7" t="s">
        <v>41</v>
      </c>
      <c r="D9" s="18">
        <v>1.03</v>
      </c>
    </row>
    <row r="10" spans="1:4" ht="50" customHeight="1">
      <c r="B10" s="22" t="s">
        <v>3</v>
      </c>
      <c r="C10" s="5" t="s">
        <v>42</v>
      </c>
      <c r="D10" s="18">
        <v>0.34</v>
      </c>
    </row>
    <row r="11" spans="1:4" ht="50" customHeight="1">
      <c r="B11" s="23" t="s">
        <v>33</v>
      </c>
      <c r="C11" s="7" t="s">
        <v>42</v>
      </c>
      <c r="D11" s="18">
        <v>0.23</v>
      </c>
    </row>
    <row r="12" spans="1:4" ht="50" customHeight="1">
      <c r="B12" s="23" t="s">
        <v>43</v>
      </c>
      <c r="C12" s="7" t="s">
        <v>38</v>
      </c>
      <c r="D12" s="18">
        <v>0.93</v>
      </c>
    </row>
    <row r="13" spans="1:4" ht="50" customHeight="1">
      <c r="B13" s="22" t="s">
        <v>34</v>
      </c>
      <c r="C13" s="7" t="s">
        <v>44</v>
      </c>
      <c r="D13" s="18">
        <v>1.06</v>
      </c>
    </row>
    <row r="14" spans="1:4" ht="50" customHeight="1">
      <c r="B14" s="23" t="s">
        <v>35</v>
      </c>
      <c r="C14" s="7" t="s">
        <v>42</v>
      </c>
      <c r="D14" s="18">
        <v>0.32</v>
      </c>
    </row>
    <row r="15" spans="1:4" ht="85" customHeight="1">
      <c r="B15" s="23" t="s">
        <v>48</v>
      </c>
      <c r="C15" s="7" t="s">
        <v>38</v>
      </c>
      <c r="D15" s="18">
        <v>0.7</v>
      </c>
    </row>
    <row r="16" spans="1:4" ht="50" customHeight="1">
      <c r="B16" s="23" t="s">
        <v>7</v>
      </c>
      <c r="C16" s="7" t="s">
        <v>40</v>
      </c>
      <c r="D16" s="18">
        <v>0.92</v>
      </c>
    </row>
    <row r="17" spans="2:4" ht="50" customHeight="1">
      <c r="B17" s="23" t="s">
        <v>8</v>
      </c>
      <c r="C17" s="7" t="s">
        <v>42</v>
      </c>
      <c r="D17" s="18">
        <v>0.23</v>
      </c>
    </row>
    <row r="18" spans="2:4" ht="50" customHeight="1">
      <c r="B18" s="23" t="s">
        <v>45</v>
      </c>
      <c r="C18" s="7" t="s">
        <v>39</v>
      </c>
      <c r="D18" s="18">
        <v>0.92</v>
      </c>
    </row>
    <row r="19" spans="2:4" ht="50" customHeight="1">
      <c r="B19" s="23" t="s">
        <v>46</v>
      </c>
      <c r="C19" s="5" t="s">
        <v>47</v>
      </c>
      <c r="D19" s="18"/>
    </row>
    <row r="20" spans="2:4" ht="50" customHeight="1">
      <c r="B20" s="23" t="s">
        <v>50</v>
      </c>
      <c r="C20" s="7" t="s">
        <v>53</v>
      </c>
      <c r="D20" s="18">
        <v>0.25</v>
      </c>
    </row>
    <row r="21" spans="2:4" ht="50" customHeight="1">
      <c r="B21" s="24" t="s">
        <v>51</v>
      </c>
      <c r="C21" s="7" t="s">
        <v>52</v>
      </c>
      <c r="D21" s="18">
        <v>0.3</v>
      </c>
    </row>
    <row r="22" spans="2:4" ht="50" customHeight="1">
      <c r="B22" s="23" t="s">
        <v>27</v>
      </c>
      <c r="C22" s="7" t="s">
        <v>54</v>
      </c>
      <c r="D22" s="18">
        <v>0.25</v>
      </c>
    </row>
    <row r="23" spans="2:4" ht="50" customHeight="1">
      <c r="B23" s="23" t="s">
        <v>56</v>
      </c>
      <c r="C23" s="5" t="s">
        <v>47</v>
      </c>
      <c r="D23" s="18">
        <v>0.28999999999999998</v>
      </c>
    </row>
    <row r="24" spans="2:4" ht="50" customHeight="1">
      <c r="B24" s="23" t="s">
        <v>55</v>
      </c>
      <c r="C24" s="5" t="s">
        <v>47</v>
      </c>
      <c r="D24" s="18">
        <v>1.17</v>
      </c>
    </row>
    <row r="25" spans="2:4" ht="50" customHeight="1">
      <c r="B25" s="23" t="s">
        <v>57</v>
      </c>
      <c r="C25" s="7" t="s">
        <v>49</v>
      </c>
      <c r="D25" s="18">
        <v>0.61</v>
      </c>
    </row>
    <row r="26" spans="2:4" ht="50" customHeight="1">
      <c r="B26" s="23" t="s">
        <v>58</v>
      </c>
      <c r="C26" s="7" t="s">
        <v>60</v>
      </c>
      <c r="D26" s="18">
        <v>0.67</v>
      </c>
    </row>
    <row r="27" spans="2:4" ht="50" customHeight="1">
      <c r="B27" s="23" t="s">
        <v>59</v>
      </c>
      <c r="C27" s="7" t="s">
        <v>42</v>
      </c>
      <c r="D27" s="18">
        <v>0.25</v>
      </c>
    </row>
    <row r="28" spans="2:4" ht="50" customHeight="1">
      <c r="B28" s="23" t="s">
        <v>61</v>
      </c>
      <c r="C28" s="7" t="s">
        <v>67</v>
      </c>
      <c r="D28" s="18">
        <v>0.68</v>
      </c>
    </row>
    <row r="29" spans="2:4" ht="50" customHeight="1">
      <c r="B29" s="23" t="s">
        <v>62</v>
      </c>
      <c r="C29" s="7" t="s">
        <v>40</v>
      </c>
      <c r="D29" s="18">
        <v>0.88</v>
      </c>
    </row>
    <row r="30" spans="2:4" ht="50" customHeight="1">
      <c r="B30" s="23" t="s">
        <v>63</v>
      </c>
      <c r="C30" s="7" t="s">
        <v>39</v>
      </c>
      <c r="D30" s="18">
        <v>0.83</v>
      </c>
    </row>
    <row r="31" spans="2:4" ht="50" customHeight="1">
      <c r="B31" s="23" t="s">
        <v>64</v>
      </c>
      <c r="C31" s="7" t="s">
        <v>42</v>
      </c>
      <c r="D31" s="18">
        <v>0.32</v>
      </c>
    </row>
    <row r="32" spans="2:4" ht="50" customHeight="1">
      <c r="B32" s="23" t="s">
        <v>65</v>
      </c>
      <c r="C32" s="7" t="s">
        <v>66</v>
      </c>
      <c r="D32" s="18">
        <v>0.94</v>
      </c>
    </row>
    <row r="33" spans="1:4" ht="50" customHeight="1">
      <c r="B33" s="23" t="s">
        <v>4</v>
      </c>
      <c r="C33" s="7" t="s">
        <v>68</v>
      </c>
      <c r="D33" s="18">
        <v>0.38</v>
      </c>
    </row>
    <row r="34" spans="1:4" ht="50" customHeight="1">
      <c r="B34" s="23" t="s">
        <v>5</v>
      </c>
      <c r="C34" s="7" t="s">
        <v>42</v>
      </c>
      <c r="D34" s="18">
        <v>0.21</v>
      </c>
    </row>
    <row r="35" spans="1:4" ht="53" customHeight="1">
      <c r="B35" s="23" t="s">
        <v>69</v>
      </c>
      <c r="C35" s="7" t="s">
        <v>70</v>
      </c>
      <c r="D35" s="18">
        <v>0.75</v>
      </c>
    </row>
    <row r="36" spans="1:4" ht="50" customHeight="1">
      <c r="B36" s="23" t="s">
        <v>71</v>
      </c>
      <c r="C36" s="7" t="s">
        <v>73</v>
      </c>
      <c r="D36" s="18">
        <v>0.86</v>
      </c>
    </row>
    <row r="37" spans="1:4" ht="50" customHeight="1">
      <c r="B37" s="23" t="s">
        <v>72</v>
      </c>
      <c r="C37" s="7" t="s">
        <v>74</v>
      </c>
      <c r="D37" s="18">
        <v>0.49</v>
      </c>
    </row>
    <row r="38" spans="1:4" ht="50" customHeight="1">
      <c r="B38" s="23" t="s">
        <v>75</v>
      </c>
      <c r="C38" s="7" t="s">
        <v>79</v>
      </c>
      <c r="D38" s="18">
        <v>0.62</v>
      </c>
    </row>
    <row r="39" spans="1:4" ht="50" customHeight="1">
      <c r="B39" s="23" t="s">
        <v>76</v>
      </c>
      <c r="C39" s="7" t="s">
        <v>80</v>
      </c>
      <c r="D39" s="18">
        <v>0.38</v>
      </c>
    </row>
    <row r="40" spans="1:4" ht="60" customHeight="1">
      <c r="B40" s="23" t="s">
        <v>77</v>
      </c>
      <c r="C40" s="7" t="s">
        <v>78</v>
      </c>
      <c r="D40" s="18"/>
    </row>
    <row r="41" spans="1:4" ht="50" customHeight="1">
      <c r="B41" s="23" t="s">
        <v>81</v>
      </c>
      <c r="C41" s="7" t="s">
        <v>38</v>
      </c>
      <c r="D41" s="18">
        <v>1.52</v>
      </c>
    </row>
    <row r="42" spans="1:4" ht="50" customHeight="1">
      <c r="B42" s="23" t="s">
        <v>82</v>
      </c>
      <c r="C42" s="7" t="s">
        <v>84</v>
      </c>
      <c r="D42" s="18">
        <v>1.23</v>
      </c>
    </row>
    <row r="43" spans="1:4" ht="50" customHeight="1">
      <c r="B43" s="23" t="s">
        <v>83</v>
      </c>
      <c r="C43" s="7" t="s">
        <v>85</v>
      </c>
      <c r="D43" s="18">
        <v>0.76</v>
      </c>
    </row>
    <row r="44" spans="1:4" ht="66" customHeight="1">
      <c r="A44" s="169"/>
      <c r="B44" s="23" t="s">
        <v>86</v>
      </c>
      <c r="C44" s="7" t="s">
        <v>91</v>
      </c>
      <c r="D44" s="18">
        <v>1.62</v>
      </c>
    </row>
    <row r="45" spans="1:4" ht="66" customHeight="1">
      <c r="A45" s="170"/>
      <c r="B45" s="23" t="s">
        <v>118</v>
      </c>
      <c r="C45" s="7" t="s">
        <v>91</v>
      </c>
      <c r="D45" s="18">
        <v>1.62</v>
      </c>
    </row>
    <row r="46" spans="1:4" ht="50" customHeight="1">
      <c r="A46" s="169"/>
      <c r="B46" s="23" t="s">
        <v>87</v>
      </c>
      <c r="C46" s="7" t="s">
        <v>92</v>
      </c>
      <c r="D46" s="18">
        <v>2</v>
      </c>
    </row>
    <row r="47" spans="1:4" ht="50" customHeight="1">
      <c r="A47" s="170"/>
      <c r="B47" s="23" t="s">
        <v>119</v>
      </c>
      <c r="C47" s="7" t="s">
        <v>92</v>
      </c>
      <c r="D47" s="18">
        <v>2</v>
      </c>
    </row>
    <row r="48" spans="1:4" ht="68" customHeight="1">
      <c r="A48" s="169"/>
      <c r="B48" s="23" t="s">
        <v>88</v>
      </c>
      <c r="C48" s="7" t="s">
        <v>84</v>
      </c>
      <c r="D48" s="18">
        <v>0.96</v>
      </c>
    </row>
    <row r="49" spans="1:4" ht="68" customHeight="1">
      <c r="A49" s="170"/>
      <c r="B49" s="23" t="s">
        <v>120</v>
      </c>
      <c r="C49" s="7" t="s">
        <v>84</v>
      </c>
      <c r="D49" s="18">
        <v>0.96</v>
      </c>
    </row>
    <row r="50" spans="1:4" ht="62" customHeight="1">
      <c r="A50" s="169"/>
      <c r="B50" s="23" t="s">
        <v>89</v>
      </c>
      <c r="C50" s="7" t="s">
        <v>93</v>
      </c>
      <c r="D50" s="18">
        <v>0.85</v>
      </c>
    </row>
    <row r="51" spans="1:4" ht="62" customHeight="1">
      <c r="A51" s="170"/>
      <c r="B51" s="23" t="s">
        <v>121</v>
      </c>
      <c r="C51" s="7" t="s">
        <v>93</v>
      </c>
      <c r="D51" s="18">
        <v>0.85</v>
      </c>
    </row>
    <row r="52" spans="1:4" ht="66" customHeight="1">
      <c r="A52" s="169"/>
      <c r="B52" s="23" t="s">
        <v>90</v>
      </c>
      <c r="C52" s="7" t="s">
        <v>85</v>
      </c>
      <c r="D52" s="18">
        <v>0.56999999999999995</v>
      </c>
    </row>
    <row r="53" spans="1:4" ht="66" customHeight="1">
      <c r="A53" s="170"/>
      <c r="B53" s="23" t="s">
        <v>122</v>
      </c>
      <c r="C53" s="7" t="s">
        <v>85</v>
      </c>
      <c r="D53" s="18">
        <v>0.56999999999999995</v>
      </c>
    </row>
    <row r="54" spans="1:4" ht="69" customHeight="1">
      <c r="A54" s="169"/>
      <c r="B54" s="23" t="s">
        <v>94</v>
      </c>
      <c r="C54" s="7" t="s">
        <v>95</v>
      </c>
      <c r="D54" s="18">
        <v>1.97</v>
      </c>
    </row>
    <row r="55" spans="1:4" ht="69" customHeight="1">
      <c r="A55" s="171"/>
      <c r="B55" s="23" t="s">
        <v>113</v>
      </c>
      <c r="C55" s="7" t="s">
        <v>95</v>
      </c>
      <c r="D55" s="18">
        <v>1.97</v>
      </c>
    </row>
    <row r="56" spans="1:4" ht="69" customHeight="1">
      <c r="A56" s="170"/>
      <c r="B56" s="23" t="s">
        <v>111</v>
      </c>
      <c r="C56" s="7" t="s">
        <v>95</v>
      </c>
      <c r="D56" s="18">
        <v>1.97</v>
      </c>
    </row>
    <row r="57" spans="1:4" ht="50" customHeight="1">
      <c r="A57" s="169"/>
      <c r="B57" s="23" t="s">
        <v>96</v>
      </c>
      <c r="C57" s="7" t="s">
        <v>97</v>
      </c>
      <c r="D57" s="18">
        <v>0.89</v>
      </c>
    </row>
    <row r="58" spans="1:4" ht="50" customHeight="1">
      <c r="A58" s="171"/>
      <c r="B58" s="23" t="s">
        <v>114</v>
      </c>
      <c r="C58" s="7" t="s">
        <v>97</v>
      </c>
      <c r="D58" s="18">
        <v>0.89</v>
      </c>
    </row>
    <row r="59" spans="1:4" ht="50" customHeight="1">
      <c r="A59" s="170"/>
      <c r="B59" s="23" t="s">
        <v>112</v>
      </c>
      <c r="C59" s="7" t="s">
        <v>97</v>
      </c>
      <c r="D59" s="18">
        <v>0.89</v>
      </c>
    </row>
    <row r="60" spans="1:4" ht="75" customHeight="1">
      <c r="A60" s="169"/>
      <c r="B60" s="23" t="s">
        <v>98</v>
      </c>
      <c r="C60" s="7" t="s">
        <v>53</v>
      </c>
      <c r="D60" s="18">
        <v>0.77</v>
      </c>
    </row>
    <row r="61" spans="1:4" ht="75" customHeight="1">
      <c r="A61" s="171"/>
      <c r="B61" s="23" t="s">
        <v>115</v>
      </c>
      <c r="C61" s="7" t="s">
        <v>53</v>
      </c>
      <c r="D61" s="18">
        <v>0.77</v>
      </c>
    </row>
    <row r="62" spans="1:4" ht="75" customHeight="1">
      <c r="A62" s="170"/>
      <c r="B62" s="23" t="s">
        <v>116</v>
      </c>
      <c r="C62" s="7" t="s">
        <v>53</v>
      </c>
      <c r="D62" s="18">
        <v>0.77</v>
      </c>
    </row>
    <row r="63" spans="1:4" ht="50" customHeight="1">
      <c r="A63" s="169"/>
      <c r="B63" s="23" t="s">
        <v>99</v>
      </c>
      <c r="C63" s="7" t="s">
        <v>84</v>
      </c>
      <c r="D63" s="18">
        <v>0.9</v>
      </c>
    </row>
    <row r="64" spans="1:4" ht="50" customHeight="1">
      <c r="A64" s="170"/>
      <c r="B64" s="23" t="s">
        <v>110</v>
      </c>
      <c r="C64" s="7" t="s">
        <v>84</v>
      </c>
      <c r="D64" s="18">
        <v>0.9</v>
      </c>
    </row>
    <row r="65" spans="1:4" ht="50" customHeight="1">
      <c r="A65" s="169"/>
      <c r="B65" s="23" t="s">
        <v>100</v>
      </c>
      <c r="C65" s="7" t="s">
        <v>42</v>
      </c>
      <c r="D65" s="18">
        <v>0.33</v>
      </c>
    </row>
    <row r="66" spans="1:4" ht="50" customHeight="1">
      <c r="A66" s="170"/>
      <c r="B66" s="23" t="s">
        <v>109</v>
      </c>
      <c r="C66" s="7" t="s">
        <v>42</v>
      </c>
      <c r="D66" s="18">
        <v>0.33</v>
      </c>
    </row>
    <row r="67" spans="1:4" ht="72" customHeight="1">
      <c r="A67" s="169"/>
      <c r="B67" s="23" t="s">
        <v>101</v>
      </c>
      <c r="C67" s="7" t="s">
        <v>102</v>
      </c>
      <c r="D67" s="18">
        <v>0.23</v>
      </c>
    </row>
    <row r="68" spans="1:4" ht="72" customHeight="1">
      <c r="A68" s="170"/>
      <c r="B68" s="23" t="s">
        <v>117</v>
      </c>
      <c r="C68" s="7" t="s">
        <v>102</v>
      </c>
      <c r="D68" s="18">
        <v>0.23</v>
      </c>
    </row>
    <row r="69" spans="1:4" ht="66" customHeight="1">
      <c r="A69" s="169"/>
      <c r="B69" s="23" t="s">
        <v>103</v>
      </c>
      <c r="C69" s="7" t="s">
        <v>104</v>
      </c>
      <c r="D69" s="18">
        <v>0.25</v>
      </c>
    </row>
    <row r="70" spans="1:4" ht="66" customHeight="1">
      <c r="A70" s="170"/>
      <c r="B70" s="23" t="s">
        <v>153</v>
      </c>
      <c r="C70" s="7" t="s">
        <v>104</v>
      </c>
      <c r="D70" s="18">
        <v>0.25</v>
      </c>
    </row>
    <row r="71" spans="1:4" ht="67" customHeight="1">
      <c r="B71" s="7" t="s">
        <v>107</v>
      </c>
      <c r="C71" s="7" t="s">
        <v>108</v>
      </c>
      <c r="D71" s="18">
        <v>0.17</v>
      </c>
    </row>
    <row r="72" spans="1:4" ht="67" customHeight="1">
      <c r="B72" s="5"/>
      <c r="C72" s="5"/>
      <c r="D72" s="18"/>
    </row>
    <row r="73" spans="1:4" ht="67" customHeight="1">
      <c r="B73" s="5"/>
      <c r="C73" s="5"/>
      <c r="D73" s="18"/>
    </row>
    <row r="74" spans="1:4" ht="67" customHeight="1">
      <c r="B74" s="5"/>
      <c r="C74" s="5"/>
      <c r="D74" s="18"/>
    </row>
    <row r="75" spans="1:4" ht="67" customHeight="1">
      <c r="B75" s="5"/>
      <c r="C75" s="5"/>
      <c r="D75" s="18"/>
    </row>
    <row r="76" spans="1:4" ht="67" customHeight="1">
      <c r="B76" s="5"/>
      <c r="C76" s="5"/>
      <c r="D76" s="18"/>
    </row>
    <row r="77" spans="1:4" ht="67" customHeight="1">
      <c r="B77" s="5"/>
      <c r="C77" s="5"/>
      <c r="D77" s="18"/>
    </row>
    <row r="78" spans="1:4" ht="67" customHeight="1">
      <c r="B78" s="5"/>
      <c r="C78" s="5"/>
      <c r="D78" s="18"/>
    </row>
    <row r="79" spans="1:4" ht="67" customHeight="1">
      <c r="B79" s="5"/>
      <c r="C79" s="5"/>
      <c r="D79" s="18"/>
    </row>
    <row r="80" spans="1:4" ht="67" customHeight="1">
      <c r="B80" s="5"/>
      <c r="C80" s="5"/>
      <c r="D80" s="18"/>
    </row>
    <row r="81" spans="2:4" ht="67" customHeight="1">
      <c r="B81" s="5"/>
      <c r="C81" s="5"/>
      <c r="D81" s="18"/>
    </row>
    <row r="82" spans="2:4" ht="67" customHeight="1">
      <c r="B82" s="5"/>
      <c r="C82" s="5"/>
      <c r="D82" s="18"/>
    </row>
    <row r="83" spans="2:4" ht="67" customHeight="1">
      <c r="B83" s="5"/>
      <c r="C83" s="5"/>
      <c r="D83" s="18"/>
    </row>
    <row r="84" spans="2:4" ht="67" customHeight="1">
      <c r="B84" s="5"/>
      <c r="C84" s="5"/>
      <c r="D84" s="18"/>
    </row>
    <row r="85" spans="2:4" ht="67" customHeight="1">
      <c r="B85" s="5"/>
      <c r="C85" s="5"/>
      <c r="D85" s="18"/>
    </row>
    <row r="86" spans="2:4" ht="67" customHeight="1">
      <c r="B86" s="5"/>
      <c r="C86" s="5"/>
      <c r="D86" s="18"/>
    </row>
    <row r="87" spans="2:4" ht="67" customHeight="1">
      <c r="B87" s="5"/>
      <c r="C87" s="5"/>
      <c r="D87" s="18"/>
    </row>
    <row r="88" spans="2:4" ht="67" customHeight="1">
      <c r="B88" s="5"/>
      <c r="C88" s="5"/>
      <c r="D88" s="18"/>
    </row>
    <row r="89" spans="2:4" ht="67" customHeight="1">
      <c r="B89" s="5"/>
      <c r="C89" s="5"/>
      <c r="D89" s="18"/>
    </row>
    <row r="90" spans="2:4" ht="67" customHeight="1">
      <c r="B90" s="5"/>
      <c r="C90" s="5"/>
      <c r="D90" s="18"/>
    </row>
    <row r="91" spans="2:4" ht="67" customHeight="1">
      <c r="B91" s="5"/>
      <c r="C91" s="5"/>
      <c r="D91" s="18"/>
    </row>
    <row r="92" spans="2:4" ht="67" customHeight="1">
      <c r="B92" s="5"/>
      <c r="C92" s="5"/>
      <c r="D92" s="18"/>
    </row>
    <row r="93" spans="2:4" ht="67" customHeight="1">
      <c r="B93" s="5"/>
      <c r="C93" s="5"/>
      <c r="D93" s="18"/>
    </row>
    <row r="94" spans="2:4" ht="67" customHeight="1">
      <c r="B94" s="5"/>
      <c r="C94" s="5"/>
      <c r="D94" s="18"/>
    </row>
    <row r="95" spans="2:4" ht="67" customHeight="1">
      <c r="B95" s="5"/>
      <c r="C95" s="5"/>
      <c r="D95" s="18"/>
    </row>
    <row r="96" spans="2:4" ht="67" customHeight="1">
      <c r="B96" s="5"/>
      <c r="C96" s="5"/>
      <c r="D96" s="18"/>
    </row>
    <row r="97" spans="2:4" ht="67" customHeight="1">
      <c r="B97" s="5"/>
      <c r="C97" s="5"/>
      <c r="D97" s="18"/>
    </row>
    <row r="98" spans="2:4" ht="67" customHeight="1">
      <c r="B98" s="5"/>
      <c r="C98" s="5"/>
      <c r="D98" s="18"/>
    </row>
    <row r="99" spans="2:4" ht="67" customHeight="1">
      <c r="B99" s="5"/>
      <c r="C99" s="5"/>
      <c r="D99" s="18"/>
    </row>
    <row r="100" spans="2:4" ht="67" customHeight="1">
      <c r="B100" s="5"/>
      <c r="C100" s="5"/>
      <c r="D100" s="18"/>
    </row>
    <row r="101" spans="2:4" ht="67" customHeight="1">
      <c r="B101" s="5"/>
      <c r="C101" s="5"/>
      <c r="D101" s="18"/>
    </row>
    <row r="102" spans="2:4" ht="67" customHeight="1">
      <c r="B102" s="5"/>
      <c r="C102" s="5"/>
      <c r="D102" s="18"/>
    </row>
    <row r="103" spans="2:4" ht="67" customHeight="1">
      <c r="B103" s="5"/>
      <c r="C103" s="5"/>
      <c r="D103" s="18"/>
    </row>
    <row r="104" spans="2:4" ht="67" customHeight="1">
      <c r="B104" s="5"/>
      <c r="C104" s="5"/>
      <c r="D104" s="18"/>
    </row>
    <row r="105" spans="2:4" ht="67" customHeight="1">
      <c r="B105" s="5"/>
      <c r="C105" s="5"/>
      <c r="D105" s="18"/>
    </row>
    <row r="106" spans="2:4" ht="67" customHeight="1">
      <c r="B106" s="5"/>
      <c r="C106" s="5"/>
      <c r="D106" s="18"/>
    </row>
    <row r="107" spans="2:4" ht="67" customHeight="1">
      <c r="B107" s="5"/>
      <c r="C107" s="5"/>
      <c r="D107" s="18"/>
    </row>
    <row r="108" spans="2:4" ht="67" customHeight="1">
      <c r="B108" s="5"/>
      <c r="C108" s="5"/>
      <c r="D108" s="18"/>
    </row>
    <row r="109" spans="2:4" ht="67" customHeight="1">
      <c r="B109" s="5"/>
      <c r="C109" s="5"/>
      <c r="D109" s="18"/>
    </row>
    <row r="110" spans="2:4" ht="67" customHeight="1">
      <c r="B110" s="5"/>
      <c r="C110" s="5"/>
      <c r="D110" s="18"/>
    </row>
    <row r="111" spans="2:4" ht="67" customHeight="1">
      <c r="B111" s="5"/>
      <c r="C111" s="5"/>
      <c r="D111" s="18"/>
    </row>
    <row r="112" spans="2:4" ht="67" customHeight="1">
      <c r="B112" s="5"/>
      <c r="C112" s="5"/>
      <c r="D112" s="18"/>
    </row>
    <row r="113" spans="2:4" ht="67" customHeight="1">
      <c r="B113" s="5"/>
      <c r="C113" s="5"/>
      <c r="D113" s="18"/>
    </row>
    <row r="114" spans="2:4" ht="67" customHeight="1">
      <c r="B114" s="5"/>
      <c r="C114" s="5"/>
      <c r="D114" s="18"/>
    </row>
    <row r="115" spans="2:4" ht="67" customHeight="1">
      <c r="B115" s="5"/>
      <c r="C115" s="5"/>
      <c r="D115" s="18"/>
    </row>
    <row r="116" spans="2:4" ht="67" customHeight="1">
      <c r="B116" s="5"/>
      <c r="C116" s="5"/>
      <c r="D116" s="18"/>
    </row>
    <row r="117" spans="2:4" ht="67" customHeight="1">
      <c r="B117" s="5"/>
      <c r="C117" s="5"/>
      <c r="D117" s="18"/>
    </row>
    <row r="118" spans="2:4" ht="67" customHeight="1">
      <c r="B118" s="5"/>
      <c r="C118" s="5"/>
      <c r="D118" s="18"/>
    </row>
    <row r="119" spans="2:4" ht="67" customHeight="1">
      <c r="B119" s="5"/>
      <c r="C119" s="5"/>
      <c r="D119" s="18"/>
    </row>
    <row r="120" spans="2:4" ht="67" customHeight="1">
      <c r="B120" s="5"/>
      <c r="C120" s="5"/>
      <c r="D120" s="18"/>
    </row>
    <row r="121" spans="2:4" ht="67" customHeight="1">
      <c r="B121" s="5"/>
      <c r="C121" s="5"/>
      <c r="D121" s="18"/>
    </row>
    <row r="122" spans="2:4" ht="67" customHeight="1">
      <c r="B122" s="5"/>
      <c r="C122" s="5"/>
      <c r="D122" s="18"/>
    </row>
    <row r="123" spans="2:4" ht="67" customHeight="1">
      <c r="B123" s="5"/>
      <c r="C123" s="5"/>
      <c r="D123" s="18"/>
    </row>
    <row r="124" spans="2:4" ht="67" customHeight="1">
      <c r="B124" s="5"/>
      <c r="C124" s="5"/>
      <c r="D124" s="18"/>
    </row>
    <row r="125" spans="2:4" ht="67" customHeight="1">
      <c r="B125" s="5"/>
      <c r="C125" s="5"/>
      <c r="D125" s="18"/>
    </row>
    <row r="126" spans="2:4" ht="67" customHeight="1">
      <c r="B126" s="5"/>
      <c r="C126" s="5"/>
      <c r="D126" s="18"/>
    </row>
    <row r="127" spans="2:4" ht="67" customHeight="1">
      <c r="B127" s="5"/>
      <c r="C127" s="5"/>
      <c r="D127" s="18"/>
    </row>
    <row r="128" spans="2:4" ht="67" customHeight="1">
      <c r="B128" s="5"/>
      <c r="C128" s="5"/>
      <c r="D128" s="18"/>
    </row>
    <row r="129" spans="2:4" ht="67" customHeight="1">
      <c r="B129" s="5"/>
      <c r="C129" s="5"/>
      <c r="D129" s="18"/>
    </row>
    <row r="130" spans="2:4" ht="67" customHeight="1">
      <c r="B130" s="5"/>
      <c r="C130" s="5"/>
      <c r="D130" s="18"/>
    </row>
    <row r="131" spans="2:4" ht="67" customHeight="1">
      <c r="B131" s="5"/>
      <c r="C131" s="5"/>
      <c r="D131" s="18"/>
    </row>
    <row r="132" spans="2:4" ht="67" customHeight="1">
      <c r="B132" s="5"/>
      <c r="C132" s="5"/>
      <c r="D132" s="18"/>
    </row>
    <row r="133" spans="2:4" ht="67" customHeight="1">
      <c r="B133" s="5"/>
      <c r="C133" s="5"/>
      <c r="D133" s="18"/>
    </row>
    <row r="134" spans="2:4" ht="67" customHeight="1">
      <c r="B134" s="5"/>
      <c r="C134" s="5"/>
      <c r="D134" s="18"/>
    </row>
    <row r="135" spans="2:4" ht="67" customHeight="1">
      <c r="B135" s="5"/>
      <c r="C135" s="5"/>
      <c r="D135" s="18"/>
    </row>
    <row r="136" spans="2:4" ht="67" customHeight="1">
      <c r="B136" s="5"/>
      <c r="C136" s="5"/>
      <c r="D136" s="18"/>
    </row>
    <row r="137" spans="2:4" ht="67" customHeight="1">
      <c r="B137" s="5"/>
      <c r="C137" s="5"/>
      <c r="D137" s="18"/>
    </row>
    <row r="138" spans="2:4" ht="67" customHeight="1">
      <c r="B138" s="5"/>
      <c r="C138" s="5"/>
      <c r="D138" s="18"/>
    </row>
    <row r="139" spans="2:4" ht="67" customHeight="1">
      <c r="B139" s="5"/>
      <c r="C139" s="5"/>
      <c r="D139" s="18"/>
    </row>
    <row r="140" spans="2:4" ht="67" customHeight="1">
      <c r="B140" s="5"/>
      <c r="C140" s="5"/>
      <c r="D140" s="18"/>
    </row>
    <row r="141" spans="2:4" ht="67" customHeight="1">
      <c r="B141" s="5"/>
      <c r="C141" s="5"/>
      <c r="D141" s="18"/>
    </row>
    <row r="142" spans="2:4" ht="67" customHeight="1">
      <c r="B142" s="5"/>
      <c r="C142" s="5"/>
      <c r="D142" s="18"/>
    </row>
    <row r="143" spans="2:4" ht="67" customHeight="1">
      <c r="B143" s="5"/>
      <c r="C143" s="5"/>
      <c r="D143" s="18"/>
    </row>
    <row r="144" spans="2:4" ht="67" customHeight="1">
      <c r="B144" s="5"/>
      <c r="C144" s="5"/>
      <c r="D144" s="18"/>
    </row>
    <row r="145" spans="2:4" ht="67" customHeight="1">
      <c r="B145" s="5"/>
      <c r="C145" s="5"/>
      <c r="D145" s="18"/>
    </row>
    <row r="146" spans="2:4" ht="67" customHeight="1">
      <c r="B146" s="5"/>
      <c r="C146" s="5"/>
      <c r="D146" s="18"/>
    </row>
    <row r="147" spans="2:4" ht="67" customHeight="1">
      <c r="B147" s="5"/>
      <c r="C147" s="5"/>
      <c r="D147" s="18"/>
    </row>
    <row r="148" spans="2:4" ht="67" customHeight="1">
      <c r="B148" s="5"/>
      <c r="C148" s="5"/>
      <c r="D148" s="18"/>
    </row>
    <row r="149" spans="2:4" ht="67" customHeight="1">
      <c r="B149" s="5"/>
      <c r="C149" s="5"/>
      <c r="D149" s="18"/>
    </row>
    <row r="150" spans="2:4" ht="67" customHeight="1">
      <c r="B150" s="5"/>
      <c r="C150" s="5"/>
      <c r="D150" s="18"/>
    </row>
    <row r="151" spans="2:4" ht="67" customHeight="1">
      <c r="B151" s="5"/>
      <c r="C151" s="5"/>
      <c r="D151" s="18"/>
    </row>
    <row r="152" spans="2:4" ht="67" customHeight="1">
      <c r="B152" s="5"/>
      <c r="C152" s="5"/>
      <c r="D152" s="18"/>
    </row>
    <row r="153" spans="2:4" ht="67" customHeight="1">
      <c r="B153" s="5"/>
      <c r="C153" s="5"/>
      <c r="D153" s="18"/>
    </row>
    <row r="154" spans="2:4" ht="67" customHeight="1">
      <c r="B154" s="5"/>
      <c r="C154" s="5"/>
      <c r="D154" s="18"/>
    </row>
    <row r="155" spans="2:4" ht="67" customHeight="1">
      <c r="B155" s="5"/>
      <c r="C155" s="5"/>
      <c r="D155" s="18"/>
    </row>
    <row r="156" spans="2:4" ht="67" customHeight="1">
      <c r="B156" s="5"/>
      <c r="C156" s="5"/>
      <c r="D156" s="18"/>
    </row>
    <row r="157" spans="2:4" ht="67" customHeight="1">
      <c r="B157" s="5"/>
      <c r="C157" s="5"/>
      <c r="D157" s="18"/>
    </row>
    <row r="158" spans="2:4" ht="67" customHeight="1">
      <c r="B158" s="5"/>
      <c r="C158" s="5"/>
      <c r="D158" s="18"/>
    </row>
    <row r="159" spans="2:4" ht="67" customHeight="1">
      <c r="B159" s="5"/>
      <c r="C159" s="5"/>
      <c r="D159" s="18"/>
    </row>
    <row r="160" spans="2:4" ht="67" customHeight="1">
      <c r="B160" s="5"/>
      <c r="C160" s="5"/>
      <c r="D160" s="18"/>
    </row>
    <row r="161" spans="2:4" ht="67" customHeight="1">
      <c r="B161" s="5"/>
      <c r="C161" s="5"/>
      <c r="D161" s="18"/>
    </row>
    <row r="162" spans="2:4" ht="67" customHeight="1">
      <c r="B162" s="5"/>
      <c r="C162" s="5"/>
      <c r="D162" s="18"/>
    </row>
    <row r="163" spans="2:4" ht="67" customHeight="1">
      <c r="B163" s="5"/>
      <c r="C163" s="5"/>
      <c r="D163" s="18"/>
    </row>
    <row r="164" spans="2:4" ht="67" customHeight="1">
      <c r="B164" s="5"/>
      <c r="C164" s="5"/>
      <c r="D164" s="18"/>
    </row>
    <row r="165" spans="2:4" ht="67" customHeight="1">
      <c r="B165" s="5"/>
      <c r="C165" s="5"/>
      <c r="D165" s="18"/>
    </row>
    <row r="166" spans="2:4" ht="67" customHeight="1">
      <c r="B166" s="5"/>
      <c r="C166" s="5"/>
      <c r="D166" s="18"/>
    </row>
    <row r="167" spans="2:4" ht="67" customHeight="1">
      <c r="B167" s="5"/>
      <c r="C167" s="5"/>
      <c r="D167" s="18"/>
    </row>
    <row r="168" spans="2:4" ht="67" customHeight="1">
      <c r="B168" s="5"/>
      <c r="C168" s="5"/>
      <c r="D168" s="18"/>
    </row>
    <row r="169" spans="2:4" ht="67" customHeight="1">
      <c r="B169" s="5"/>
      <c r="C169" s="5"/>
      <c r="D169" s="18"/>
    </row>
    <row r="170" spans="2:4" ht="67" customHeight="1">
      <c r="B170" s="5"/>
      <c r="C170" s="5"/>
      <c r="D170" s="18"/>
    </row>
    <row r="171" spans="2:4" ht="67" customHeight="1">
      <c r="B171" s="5"/>
      <c r="C171" s="5"/>
      <c r="D171" s="18"/>
    </row>
    <row r="172" spans="2:4" ht="67" customHeight="1">
      <c r="B172" s="5"/>
      <c r="C172" s="5"/>
      <c r="D172" s="18"/>
    </row>
    <row r="173" spans="2:4" ht="67" customHeight="1">
      <c r="B173" s="5"/>
      <c r="C173" s="5"/>
      <c r="D173" s="18"/>
    </row>
    <row r="174" spans="2:4" ht="67" customHeight="1">
      <c r="B174" s="5"/>
      <c r="C174" s="5"/>
      <c r="D174" s="18"/>
    </row>
    <row r="175" spans="2:4" ht="67" customHeight="1">
      <c r="B175" s="5"/>
      <c r="C175" s="5"/>
      <c r="D175" s="18"/>
    </row>
    <row r="176" spans="2:4" ht="67" customHeight="1">
      <c r="B176" s="5"/>
      <c r="C176" s="5"/>
      <c r="D176" s="18"/>
    </row>
    <row r="177" spans="2:4" ht="67" customHeight="1">
      <c r="B177" s="5"/>
      <c r="C177" s="5"/>
      <c r="D177" s="18"/>
    </row>
    <row r="178" spans="2:4" ht="67" customHeight="1">
      <c r="B178" s="5"/>
      <c r="C178" s="5"/>
      <c r="D178" s="18"/>
    </row>
    <row r="179" spans="2:4" ht="67" customHeight="1">
      <c r="B179" s="5"/>
      <c r="C179" s="5"/>
      <c r="D179" s="18"/>
    </row>
    <row r="180" spans="2:4" ht="67" customHeight="1">
      <c r="B180" s="5"/>
      <c r="C180" s="5"/>
      <c r="D180" s="18"/>
    </row>
    <row r="181" spans="2:4" ht="67" customHeight="1">
      <c r="B181" s="5"/>
      <c r="C181" s="5"/>
      <c r="D181" s="18"/>
    </row>
    <row r="182" spans="2:4" ht="67" customHeight="1">
      <c r="B182" s="5"/>
      <c r="C182" s="5"/>
      <c r="D182" s="18"/>
    </row>
    <row r="183" spans="2:4" ht="67" customHeight="1">
      <c r="B183" s="5"/>
      <c r="C183" s="5"/>
      <c r="D183" s="18"/>
    </row>
    <row r="184" spans="2:4" ht="67" customHeight="1">
      <c r="B184" s="5"/>
      <c r="C184" s="5"/>
      <c r="D184" s="18"/>
    </row>
    <row r="185" spans="2:4" ht="67" customHeight="1">
      <c r="B185" s="5"/>
      <c r="C185" s="5"/>
      <c r="D185" s="18"/>
    </row>
    <row r="186" spans="2:4" ht="67" customHeight="1">
      <c r="B186" s="5"/>
      <c r="C186" s="5"/>
      <c r="D186" s="18"/>
    </row>
    <row r="187" spans="2:4" ht="67" customHeight="1">
      <c r="B187" s="5"/>
      <c r="C187" s="5"/>
      <c r="D187" s="18"/>
    </row>
    <row r="188" spans="2:4" ht="67" customHeight="1">
      <c r="B188" s="5"/>
      <c r="C188" s="5"/>
      <c r="D188" s="18"/>
    </row>
    <row r="189" spans="2:4" ht="67" customHeight="1">
      <c r="B189" s="5"/>
      <c r="C189" s="5"/>
      <c r="D189" s="18"/>
    </row>
    <row r="190" spans="2:4" ht="67" customHeight="1">
      <c r="B190" s="5"/>
      <c r="C190" s="5"/>
      <c r="D190" s="18"/>
    </row>
    <row r="191" spans="2:4" ht="67" customHeight="1">
      <c r="B191" s="5"/>
      <c r="C191" s="5"/>
      <c r="D191" s="18"/>
    </row>
    <row r="192" spans="2:4" ht="67" customHeight="1">
      <c r="B192" s="5"/>
      <c r="C192" s="5"/>
      <c r="D192" s="18"/>
    </row>
    <row r="193" spans="2:4" ht="67" customHeight="1">
      <c r="B193" s="5"/>
      <c r="C193" s="5"/>
      <c r="D193" s="18"/>
    </row>
    <row r="194" spans="2:4" ht="67" customHeight="1">
      <c r="B194" s="5"/>
      <c r="C194" s="5"/>
      <c r="D194" s="18"/>
    </row>
    <row r="195" spans="2:4" ht="67" customHeight="1">
      <c r="B195" s="5"/>
      <c r="C195" s="5"/>
      <c r="D195" s="18"/>
    </row>
    <row r="196" spans="2:4" ht="67" customHeight="1">
      <c r="B196" s="5"/>
      <c r="C196" s="5"/>
      <c r="D196" s="18"/>
    </row>
    <row r="197" spans="2:4" ht="67" customHeight="1">
      <c r="B197" s="5"/>
      <c r="C197" s="5"/>
      <c r="D197" s="18"/>
    </row>
    <row r="198" spans="2:4" ht="67" customHeight="1">
      <c r="B198" s="5"/>
      <c r="C198" s="5"/>
      <c r="D198" s="18"/>
    </row>
    <row r="199" spans="2:4" ht="67" customHeight="1">
      <c r="B199" s="5"/>
      <c r="C199" s="5"/>
      <c r="D199" s="18"/>
    </row>
    <row r="200" spans="2:4" ht="67" customHeight="1">
      <c r="B200" s="5"/>
      <c r="C200" s="5"/>
      <c r="D200" s="18"/>
    </row>
    <row r="201" spans="2:4" ht="67" customHeight="1">
      <c r="B201" s="5"/>
      <c r="C201" s="5"/>
      <c r="D201" s="18"/>
    </row>
    <row r="202" spans="2:4" ht="67" customHeight="1">
      <c r="B202" s="5"/>
      <c r="C202" s="5"/>
      <c r="D202" s="18"/>
    </row>
    <row r="203" spans="2:4" ht="67" customHeight="1">
      <c r="B203" s="5"/>
      <c r="C203" s="5"/>
      <c r="D203" s="18"/>
    </row>
    <row r="204" spans="2:4" ht="67" customHeight="1">
      <c r="B204" s="5"/>
      <c r="C204" s="5"/>
      <c r="D204" s="18"/>
    </row>
    <row r="205" spans="2:4" ht="67" customHeight="1">
      <c r="B205" s="5"/>
      <c r="C205" s="5"/>
      <c r="D205" s="18"/>
    </row>
    <row r="206" spans="2:4" ht="67" customHeight="1">
      <c r="B206" s="5"/>
      <c r="C206" s="5"/>
      <c r="D206" s="18"/>
    </row>
    <row r="207" spans="2:4" ht="67" customHeight="1">
      <c r="B207" s="5"/>
      <c r="C207" s="5"/>
      <c r="D207" s="18"/>
    </row>
    <row r="208" spans="2:4" ht="67" customHeight="1">
      <c r="B208" s="5"/>
      <c r="C208" s="5"/>
      <c r="D208" s="18"/>
    </row>
    <row r="209" spans="2:4" ht="67" customHeight="1">
      <c r="B209" s="5"/>
      <c r="C209" s="5"/>
      <c r="D209" s="18"/>
    </row>
    <row r="210" spans="2:4" ht="67" customHeight="1">
      <c r="B210" s="5"/>
      <c r="C210" s="5"/>
      <c r="D210" s="18"/>
    </row>
    <row r="211" spans="2:4" ht="67" customHeight="1">
      <c r="B211" s="5"/>
      <c r="C211" s="5"/>
      <c r="D211" s="18"/>
    </row>
    <row r="212" spans="2:4" ht="67" customHeight="1">
      <c r="B212" s="5"/>
      <c r="C212" s="5"/>
      <c r="D212" s="18"/>
    </row>
    <row r="213" spans="2:4" ht="67" customHeight="1">
      <c r="B213" s="5"/>
      <c r="C213" s="5"/>
      <c r="D213" s="18"/>
    </row>
    <row r="214" spans="2:4" ht="67" customHeight="1">
      <c r="B214" s="5"/>
      <c r="C214" s="5"/>
      <c r="D214" s="18"/>
    </row>
    <row r="215" spans="2:4" ht="67" customHeight="1">
      <c r="B215" s="5"/>
      <c r="C215" s="5"/>
      <c r="D215" s="18"/>
    </row>
    <row r="216" spans="2:4" ht="67" customHeight="1">
      <c r="B216" s="5"/>
      <c r="C216" s="5"/>
      <c r="D216" s="18"/>
    </row>
    <row r="217" spans="2:4" ht="67" customHeight="1">
      <c r="B217" s="5"/>
      <c r="C217" s="5"/>
      <c r="D217" s="18"/>
    </row>
    <row r="218" spans="2:4" ht="67" customHeight="1">
      <c r="B218" s="5"/>
      <c r="C218" s="5"/>
      <c r="D218" s="18"/>
    </row>
    <row r="219" spans="2:4" ht="67" customHeight="1">
      <c r="B219" s="5"/>
      <c r="C219" s="5"/>
      <c r="D219" s="18"/>
    </row>
    <row r="220" spans="2:4" ht="67" customHeight="1">
      <c r="B220" s="5"/>
      <c r="C220" s="5"/>
      <c r="D220" s="18"/>
    </row>
    <row r="221" spans="2:4" ht="67" customHeight="1">
      <c r="B221" s="5"/>
      <c r="C221" s="5"/>
      <c r="D221" s="18"/>
    </row>
    <row r="222" spans="2:4" ht="67" customHeight="1">
      <c r="B222" s="5"/>
      <c r="C222" s="5"/>
      <c r="D222" s="18"/>
    </row>
    <row r="223" spans="2:4" ht="67" customHeight="1">
      <c r="B223" s="5"/>
      <c r="C223" s="5"/>
      <c r="D223" s="18"/>
    </row>
    <row r="224" spans="2:4" ht="67" customHeight="1">
      <c r="B224" s="5"/>
      <c r="C224" s="5"/>
      <c r="D224" s="18"/>
    </row>
    <row r="225" spans="2:4" ht="67" customHeight="1">
      <c r="B225" s="5"/>
      <c r="C225" s="5"/>
      <c r="D225" s="18"/>
    </row>
    <row r="226" spans="2:4" ht="67" customHeight="1">
      <c r="B226" s="5"/>
      <c r="C226" s="5"/>
      <c r="D226" s="18"/>
    </row>
    <row r="227" spans="2:4" ht="67" customHeight="1">
      <c r="B227" s="5"/>
      <c r="C227" s="5"/>
      <c r="D227" s="18"/>
    </row>
    <row r="228" spans="2:4" ht="67" customHeight="1">
      <c r="B228" s="5"/>
      <c r="C228" s="5"/>
      <c r="D228" s="18"/>
    </row>
    <row r="229" spans="2:4" ht="67" customHeight="1">
      <c r="B229" s="5"/>
      <c r="C229" s="5"/>
      <c r="D229" s="18"/>
    </row>
    <row r="230" spans="2:4" ht="67" customHeight="1">
      <c r="B230" s="5"/>
      <c r="C230" s="5"/>
      <c r="D230" s="18"/>
    </row>
    <row r="231" spans="2:4" ht="67" customHeight="1">
      <c r="B231" s="5"/>
      <c r="C231" s="5"/>
      <c r="D231" s="18"/>
    </row>
    <row r="232" spans="2:4" ht="67" customHeight="1">
      <c r="B232" s="5"/>
      <c r="C232" s="5"/>
      <c r="D232" s="18"/>
    </row>
    <row r="233" spans="2:4" ht="67" customHeight="1">
      <c r="B233" s="5"/>
      <c r="C233" s="5"/>
      <c r="D233" s="18"/>
    </row>
    <row r="234" spans="2:4" ht="67" customHeight="1">
      <c r="B234" s="5"/>
      <c r="C234" s="5"/>
      <c r="D234" s="18"/>
    </row>
    <row r="235" spans="2:4" ht="67" customHeight="1">
      <c r="B235" s="5"/>
      <c r="C235" s="5"/>
      <c r="D235" s="18"/>
    </row>
    <row r="236" spans="2:4" ht="67" customHeight="1">
      <c r="B236" s="5"/>
      <c r="C236" s="5"/>
      <c r="D236" s="18"/>
    </row>
    <row r="237" spans="2:4" ht="67" customHeight="1">
      <c r="B237" s="5"/>
      <c r="C237" s="5"/>
      <c r="D237" s="18"/>
    </row>
    <row r="238" spans="2:4" ht="67" customHeight="1">
      <c r="B238" s="5"/>
      <c r="C238" s="5"/>
      <c r="D238" s="18"/>
    </row>
    <row r="239" spans="2:4" ht="67" customHeight="1">
      <c r="B239" s="5"/>
      <c r="C239" s="5"/>
      <c r="D239" s="18"/>
    </row>
    <row r="240" spans="2:4" ht="67" customHeight="1">
      <c r="B240" s="5"/>
      <c r="C240" s="5"/>
      <c r="D240" s="18"/>
    </row>
    <row r="241" spans="2:4" ht="67" customHeight="1">
      <c r="B241" s="5"/>
      <c r="C241" s="5"/>
      <c r="D241" s="18"/>
    </row>
    <row r="242" spans="2:4" ht="67" customHeight="1">
      <c r="B242" s="5"/>
      <c r="C242" s="5"/>
      <c r="D242" s="18"/>
    </row>
    <row r="243" spans="2:4" ht="67" customHeight="1">
      <c r="B243" s="5"/>
      <c r="C243" s="5"/>
      <c r="D243" s="18"/>
    </row>
    <row r="244" spans="2:4" ht="67" customHeight="1">
      <c r="B244" s="5"/>
      <c r="C244" s="5"/>
      <c r="D244" s="18"/>
    </row>
    <row r="245" spans="2:4" ht="67" customHeight="1">
      <c r="B245" s="5"/>
      <c r="C245" s="5"/>
      <c r="D245" s="18"/>
    </row>
    <row r="246" spans="2:4" ht="67" customHeight="1">
      <c r="B246" s="5"/>
      <c r="C246" s="5"/>
      <c r="D246" s="18"/>
    </row>
    <row r="247" spans="2:4" ht="67" customHeight="1">
      <c r="B247" s="5"/>
      <c r="C247" s="5"/>
      <c r="D247" s="18"/>
    </row>
    <row r="248" spans="2:4" ht="67" customHeight="1">
      <c r="B248" s="5"/>
      <c r="C248" s="5"/>
      <c r="D248" s="18"/>
    </row>
    <row r="249" spans="2:4" ht="67" customHeight="1">
      <c r="B249" s="5"/>
      <c r="C249" s="5"/>
      <c r="D249" s="18"/>
    </row>
    <row r="250" spans="2:4" ht="67" customHeight="1">
      <c r="B250" s="5"/>
      <c r="C250" s="5"/>
      <c r="D250" s="18"/>
    </row>
    <row r="251" spans="2:4" ht="67" customHeight="1">
      <c r="B251" s="5"/>
      <c r="C251" s="5"/>
      <c r="D251" s="18"/>
    </row>
    <row r="252" spans="2:4" ht="67" customHeight="1">
      <c r="B252" s="5"/>
      <c r="C252" s="5"/>
      <c r="D252" s="18"/>
    </row>
    <row r="253" spans="2:4" ht="67" customHeight="1">
      <c r="B253" s="5"/>
      <c r="C253" s="5"/>
      <c r="D253" s="18"/>
    </row>
    <row r="254" spans="2:4" ht="67" customHeight="1">
      <c r="B254" s="5"/>
      <c r="C254" s="5"/>
      <c r="D254" s="18"/>
    </row>
    <row r="255" spans="2:4" ht="67" customHeight="1">
      <c r="B255" s="5"/>
      <c r="C255" s="5"/>
      <c r="D255" s="18"/>
    </row>
    <row r="256" spans="2:4" ht="67" customHeight="1">
      <c r="B256" s="5"/>
      <c r="C256" s="5"/>
      <c r="D256" s="18"/>
    </row>
    <row r="257" spans="2:4" ht="67" customHeight="1">
      <c r="B257" s="5"/>
      <c r="C257" s="5"/>
      <c r="D257" s="18"/>
    </row>
    <row r="258" spans="2:4" ht="67" customHeight="1">
      <c r="B258" s="5"/>
      <c r="C258" s="5"/>
      <c r="D258" s="18"/>
    </row>
    <row r="259" spans="2:4" ht="67" customHeight="1">
      <c r="B259" s="5"/>
      <c r="C259" s="5"/>
      <c r="D259" s="18"/>
    </row>
    <row r="260" spans="2:4" ht="67" customHeight="1">
      <c r="B260" s="5"/>
      <c r="C260" s="5"/>
      <c r="D260" s="18"/>
    </row>
    <row r="261" spans="2:4" ht="67" customHeight="1">
      <c r="B261" s="5"/>
      <c r="C261" s="5"/>
      <c r="D261" s="18"/>
    </row>
    <row r="262" spans="2:4" ht="67" customHeight="1">
      <c r="B262" s="5"/>
      <c r="C262" s="5"/>
      <c r="D262" s="18"/>
    </row>
    <row r="263" spans="2:4" ht="67" customHeight="1">
      <c r="B263" s="5"/>
      <c r="C263" s="5"/>
      <c r="D263" s="18"/>
    </row>
    <row r="264" spans="2:4" ht="67" customHeight="1">
      <c r="B264" s="5"/>
      <c r="C264" s="5"/>
      <c r="D264" s="18"/>
    </row>
    <row r="265" spans="2:4" ht="67" customHeight="1">
      <c r="B265" s="5"/>
      <c r="C265" s="5"/>
      <c r="D265" s="18"/>
    </row>
    <row r="266" spans="2:4" ht="67" customHeight="1">
      <c r="B266" s="5"/>
      <c r="C266" s="5"/>
      <c r="D266" s="18"/>
    </row>
    <row r="267" spans="2:4" ht="67" customHeight="1">
      <c r="B267" s="5"/>
      <c r="C267" s="5"/>
      <c r="D267" s="18"/>
    </row>
    <row r="268" spans="2:4" ht="67" customHeight="1">
      <c r="B268" s="5"/>
      <c r="C268" s="5"/>
      <c r="D268" s="18"/>
    </row>
    <row r="269" spans="2:4" ht="67" customHeight="1">
      <c r="B269" s="5"/>
      <c r="C269" s="5"/>
      <c r="D269" s="18"/>
    </row>
    <row r="270" spans="2:4" ht="67" customHeight="1">
      <c r="B270" s="5"/>
      <c r="C270" s="5"/>
      <c r="D270" s="18"/>
    </row>
    <row r="271" spans="2:4" ht="67" customHeight="1">
      <c r="B271" s="5"/>
      <c r="C271" s="5"/>
      <c r="D271" s="18"/>
    </row>
    <row r="272" spans="2:4" ht="67" customHeight="1">
      <c r="B272" s="5"/>
      <c r="C272" s="5"/>
      <c r="D272" s="18"/>
    </row>
    <row r="273" spans="2:4" ht="67" customHeight="1">
      <c r="B273" s="5"/>
      <c r="C273" s="5"/>
      <c r="D273" s="18"/>
    </row>
    <row r="274" spans="2:4" ht="67" customHeight="1">
      <c r="B274" s="5"/>
      <c r="C274" s="5"/>
      <c r="D274" s="18"/>
    </row>
    <row r="275" spans="2:4" ht="67" customHeight="1">
      <c r="B275" s="5"/>
      <c r="C275" s="5"/>
      <c r="D275" s="18"/>
    </row>
    <row r="276" spans="2:4" ht="67" customHeight="1">
      <c r="B276" s="5"/>
      <c r="C276" s="5"/>
      <c r="D276" s="18"/>
    </row>
    <row r="277" spans="2:4" ht="67" customHeight="1">
      <c r="B277" s="5"/>
      <c r="C277" s="5"/>
      <c r="D277" s="18"/>
    </row>
    <row r="278" spans="2:4" ht="67" customHeight="1">
      <c r="B278" s="5"/>
      <c r="C278" s="5"/>
      <c r="D278" s="18"/>
    </row>
    <row r="279" spans="2:4" ht="67" customHeight="1">
      <c r="B279" s="5"/>
      <c r="C279" s="5"/>
      <c r="D279" s="18"/>
    </row>
    <row r="280" spans="2:4" ht="67" customHeight="1">
      <c r="B280" s="5"/>
      <c r="C280" s="5"/>
      <c r="D280" s="18"/>
    </row>
    <row r="281" spans="2:4" ht="67" customHeight="1">
      <c r="B281" s="5"/>
      <c r="C281" s="5"/>
      <c r="D281" s="18"/>
    </row>
    <row r="282" spans="2:4" ht="67" customHeight="1">
      <c r="B282" s="5"/>
      <c r="C282" s="5"/>
      <c r="D282" s="18"/>
    </row>
    <row r="283" spans="2:4" ht="67" customHeight="1">
      <c r="B283" s="5"/>
      <c r="C283" s="5"/>
      <c r="D283" s="18"/>
    </row>
    <row r="284" spans="2:4" ht="67" customHeight="1">
      <c r="B284" s="5"/>
      <c r="C284" s="5"/>
      <c r="D284" s="18"/>
    </row>
    <row r="285" spans="2:4" ht="67" customHeight="1">
      <c r="B285" s="5"/>
      <c r="C285" s="5"/>
      <c r="D285" s="18"/>
    </row>
    <row r="286" spans="2:4" ht="67" customHeight="1">
      <c r="B286" s="5"/>
      <c r="C286" s="5"/>
      <c r="D286" s="18"/>
    </row>
    <row r="287" spans="2:4" ht="67" customHeight="1">
      <c r="B287" s="5"/>
      <c r="C287" s="5"/>
      <c r="D287" s="18"/>
    </row>
    <row r="288" spans="2:4" ht="67" customHeight="1">
      <c r="B288" s="5"/>
      <c r="C288" s="5"/>
      <c r="D288" s="18"/>
    </row>
    <row r="289" spans="2:4" ht="67" customHeight="1">
      <c r="B289" s="5"/>
      <c r="C289" s="5"/>
      <c r="D289" s="18"/>
    </row>
    <row r="290" spans="2:4" ht="67" customHeight="1">
      <c r="B290" s="5"/>
      <c r="C290" s="5"/>
      <c r="D290" s="18"/>
    </row>
    <row r="291" spans="2:4" ht="67" customHeight="1">
      <c r="B291" s="5"/>
      <c r="C291" s="5"/>
      <c r="D291" s="18"/>
    </row>
    <row r="292" spans="2:4" ht="67" customHeight="1">
      <c r="B292" s="5"/>
      <c r="C292" s="5"/>
      <c r="D292" s="18"/>
    </row>
    <row r="293" spans="2:4" ht="67" customHeight="1">
      <c r="B293" s="5"/>
      <c r="C293" s="5"/>
      <c r="D293" s="18"/>
    </row>
    <row r="294" spans="2:4" ht="67" customHeight="1">
      <c r="B294" s="5"/>
      <c r="C294" s="5"/>
      <c r="D294" s="18"/>
    </row>
    <row r="295" spans="2:4" ht="67" customHeight="1">
      <c r="B295" s="5"/>
      <c r="C295" s="5"/>
      <c r="D295" s="18"/>
    </row>
    <row r="296" spans="2:4" ht="67" customHeight="1">
      <c r="B296" s="5"/>
      <c r="C296" s="5"/>
      <c r="D296" s="18"/>
    </row>
    <row r="297" spans="2:4" ht="67" customHeight="1">
      <c r="B297" s="5"/>
      <c r="C297" s="5"/>
      <c r="D297" s="18"/>
    </row>
    <row r="298" spans="2:4" ht="67" customHeight="1">
      <c r="B298" s="5"/>
      <c r="C298" s="5"/>
      <c r="D298" s="18"/>
    </row>
    <row r="299" spans="2:4" ht="67" customHeight="1">
      <c r="B299" s="5"/>
      <c r="C299" s="5"/>
      <c r="D299" s="18"/>
    </row>
    <row r="300" spans="2:4" ht="67" customHeight="1">
      <c r="B300" s="5"/>
      <c r="C300" s="5"/>
      <c r="D300" s="18"/>
    </row>
    <row r="301" spans="2:4" ht="67" customHeight="1">
      <c r="B301" s="5"/>
      <c r="C301" s="5"/>
      <c r="D301" s="18"/>
    </row>
    <row r="302" spans="2:4" ht="67" customHeight="1">
      <c r="B302" s="5"/>
      <c r="C302" s="5"/>
      <c r="D302" s="18"/>
    </row>
    <row r="303" spans="2:4" ht="67" customHeight="1">
      <c r="B303" s="5"/>
      <c r="C303" s="5"/>
      <c r="D303" s="18"/>
    </row>
    <row r="304" spans="2:4" ht="67" customHeight="1">
      <c r="B304" s="5"/>
      <c r="C304" s="5"/>
      <c r="D304" s="18"/>
    </row>
    <row r="305" spans="2:4" ht="67" customHeight="1">
      <c r="B305" s="5"/>
      <c r="C305" s="5"/>
      <c r="D305" s="18"/>
    </row>
    <row r="306" spans="2:4" ht="67" customHeight="1">
      <c r="B306" s="5"/>
      <c r="C306" s="5"/>
      <c r="D306" s="18"/>
    </row>
    <row r="307" spans="2:4" ht="67" customHeight="1">
      <c r="B307" s="5"/>
      <c r="C307" s="5"/>
      <c r="D307" s="18"/>
    </row>
    <row r="308" spans="2:4" ht="67" customHeight="1">
      <c r="B308" s="5"/>
      <c r="C308" s="5"/>
      <c r="D308" s="18"/>
    </row>
    <row r="309" spans="2:4" ht="67" customHeight="1">
      <c r="B309" s="5"/>
      <c r="C309" s="5"/>
      <c r="D309" s="18"/>
    </row>
    <row r="310" spans="2:4" ht="67" customHeight="1">
      <c r="B310" s="5"/>
      <c r="C310" s="5"/>
      <c r="D310" s="18"/>
    </row>
    <row r="311" spans="2:4" ht="67" customHeight="1">
      <c r="B311" s="5"/>
      <c r="C311" s="5"/>
      <c r="D311" s="18"/>
    </row>
    <row r="312" spans="2:4" ht="67" customHeight="1">
      <c r="B312" s="5"/>
      <c r="C312" s="5"/>
      <c r="D312" s="18"/>
    </row>
    <row r="313" spans="2:4" ht="67" customHeight="1">
      <c r="B313" s="5"/>
      <c r="C313" s="5"/>
      <c r="D313" s="18"/>
    </row>
    <row r="314" spans="2:4" ht="67" customHeight="1">
      <c r="B314" s="5"/>
      <c r="C314" s="5"/>
      <c r="D314" s="18"/>
    </row>
    <row r="315" spans="2:4" ht="67" customHeight="1">
      <c r="B315" s="5"/>
      <c r="C315" s="5"/>
      <c r="D315" s="18"/>
    </row>
    <row r="316" spans="2:4" ht="67" customHeight="1">
      <c r="B316" s="5"/>
      <c r="C316" s="5"/>
      <c r="D316" s="18"/>
    </row>
    <row r="317" spans="2:4" ht="67" customHeight="1">
      <c r="B317" s="5"/>
      <c r="C317" s="5"/>
      <c r="D317" s="18"/>
    </row>
    <row r="318" spans="2:4" ht="67" customHeight="1">
      <c r="B318" s="5"/>
      <c r="C318" s="5"/>
      <c r="D318" s="18"/>
    </row>
    <row r="319" spans="2:4" ht="67" customHeight="1">
      <c r="B319" s="5"/>
      <c r="C319" s="5"/>
      <c r="D319" s="18"/>
    </row>
    <row r="320" spans="2:4" ht="67" customHeight="1">
      <c r="B320" s="5"/>
      <c r="C320" s="5"/>
      <c r="D320" s="18"/>
    </row>
    <row r="321" spans="2:4" ht="67" customHeight="1">
      <c r="B321" s="5"/>
      <c r="C321" s="5"/>
      <c r="D321" s="18"/>
    </row>
    <row r="322" spans="2:4" ht="67" customHeight="1">
      <c r="B322" s="5"/>
      <c r="C322" s="5"/>
      <c r="D322" s="18"/>
    </row>
    <row r="323" spans="2:4" ht="67" customHeight="1">
      <c r="B323" s="5"/>
      <c r="C323" s="5"/>
      <c r="D323" s="18"/>
    </row>
    <row r="324" spans="2:4" ht="67" customHeight="1">
      <c r="B324" s="5"/>
      <c r="C324" s="5"/>
      <c r="D324" s="18"/>
    </row>
    <row r="325" spans="2:4" ht="67" customHeight="1">
      <c r="B325" s="5"/>
      <c r="C325" s="5"/>
      <c r="D325" s="18"/>
    </row>
    <row r="326" spans="2:4" ht="67" customHeight="1">
      <c r="B326" s="5"/>
      <c r="C326" s="5"/>
      <c r="D326" s="18"/>
    </row>
    <row r="327" spans="2:4" ht="67" customHeight="1">
      <c r="B327" s="5"/>
      <c r="C327" s="5"/>
      <c r="D327" s="18"/>
    </row>
    <row r="328" spans="2:4" ht="67" customHeight="1">
      <c r="B328" s="5"/>
      <c r="C328" s="5"/>
      <c r="D328" s="18"/>
    </row>
    <row r="329" spans="2:4" ht="67" customHeight="1">
      <c r="B329" s="5"/>
      <c r="C329" s="5"/>
      <c r="D329" s="18"/>
    </row>
    <row r="330" spans="2:4" ht="67" customHeight="1">
      <c r="B330" s="5"/>
      <c r="C330" s="5"/>
      <c r="D330" s="18"/>
    </row>
    <row r="331" spans="2:4" ht="67" customHeight="1">
      <c r="B331" s="5"/>
      <c r="C331" s="5"/>
      <c r="D331" s="18"/>
    </row>
    <row r="332" spans="2:4" ht="67" customHeight="1">
      <c r="B332" s="5"/>
      <c r="C332" s="5"/>
      <c r="D332" s="18"/>
    </row>
    <row r="333" spans="2:4" ht="67" customHeight="1">
      <c r="B333" s="5"/>
      <c r="C333" s="5"/>
      <c r="D333" s="18"/>
    </row>
    <row r="334" spans="2:4" ht="67" customHeight="1">
      <c r="B334" s="5"/>
      <c r="C334" s="5"/>
      <c r="D334" s="18"/>
    </row>
    <row r="335" spans="2:4" ht="67" customHeight="1">
      <c r="B335" s="5"/>
      <c r="C335" s="5"/>
      <c r="D335" s="18"/>
    </row>
    <row r="336" spans="2:4" ht="67" customHeight="1">
      <c r="B336" s="5"/>
      <c r="C336" s="5"/>
      <c r="D336" s="18"/>
    </row>
    <row r="337" spans="2:4" ht="67" customHeight="1">
      <c r="B337" s="5"/>
      <c r="C337" s="5"/>
      <c r="D337" s="18"/>
    </row>
    <row r="338" spans="2:4" ht="67" customHeight="1">
      <c r="B338" s="5"/>
      <c r="C338" s="5"/>
      <c r="D338" s="18"/>
    </row>
    <row r="339" spans="2:4" ht="67" customHeight="1">
      <c r="B339" s="5"/>
      <c r="C339" s="5"/>
      <c r="D339" s="18"/>
    </row>
    <row r="340" spans="2:4" ht="67" customHeight="1">
      <c r="B340" s="5"/>
      <c r="C340" s="5"/>
      <c r="D340" s="18"/>
    </row>
    <row r="341" spans="2:4" ht="67" customHeight="1">
      <c r="B341" s="5"/>
      <c r="C341" s="5"/>
      <c r="D341" s="18"/>
    </row>
    <row r="342" spans="2:4" ht="67" customHeight="1">
      <c r="B342" s="5"/>
      <c r="C342" s="5"/>
      <c r="D342" s="18"/>
    </row>
    <row r="343" spans="2:4" ht="67" customHeight="1">
      <c r="B343" s="5"/>
      <c r="C343" s="5"/>
      <c r="D343" s="18"/>
    </row>
    <row r="344" spans="2:4" ht="67" customHeight="1">
      <c r="B344" s="5"/>
      <c r="C344" s="5"/>
      <c r="D344" s="18"/>
    </row>
    <row r="345" spans="2:4" ht="67" customHeight="1">
      <c r="B345" s="5"/>
      <c r="C345" s="5"/>
      <c r="D345" s="18"/>
    </row>
    <row r="346" spans="2:4" ht="67" customHeight="1">
      <c r="B346" s="5"/>
      <c r="C346" s="5"/>
      <c r="D346" s="18"/>
    </row>
    <row r="347" spans="2:4" ht="67" customHeight="1">
      <c r="B347" s="5"/>
      <c r="C347" s="5"/>
      <c r="D347" s="18"/>
    </row>
    <row r="348" spans="2:4" ht="67" customHeight="1">
      <c r="B348" s="5"/>
      <c r="C348" s="5"/>
      <c r="D348" s="18"/>
    </row>
    <row r="349" spans="2:4" ht="67" customHeight="1">
      <c r="B349" s="5"/>
      <c r="C349" s="5"/>
      <c r="D349" s="18"/>
    </row>
    <row r="350" spans="2:4" ht="67" customHeight="1">
      <c r="B350" s="5"/>
      <c r="C350" s="5"/>
      <c r="D350" s="18"/>
    </row>
    <row r="351" spans="2:4" ht="67" customHeight="1">
      <c r="B351" s="5"/>
      <c r="C351" s="5"/>
      <c r="D351" s="18"/>
    </row>
    <row r="352" spans="2:4" ht="67" customHeight="1">
      <c r="B352" s="5"/>
      <c r="C352" s="5"/>
      <c r="D352" s="18"/>
    </row>
    <row r="353" spans="2:4" ht="67" customHeight="1">
      <c r="B353" s="5"/>
      <c r="C353" s="5"/>
      <c r="D353" s="18"/>
    </row>
    <row r="354" spans="2:4" ht="67" customHeight="1">
      <c r="B354" s="5"/>
      <c r="C354" s="5"/>
      <c r="D354" s="18"/>
    </row>
    <row r="355" spans="2:4" ht="67" customHeight="1">
      <c r="B355" s="5"/>
      <c r="C355" s="5"/>
      <c r="D355" s="18"/>
    </row>
    <row r="356" spans="2:4" ht="67" customHeight="1">
      <c r="B356" s="5"/>
      <c r="C356" s="5"/>
      <c r="D356" s="18"/>
    </row>
    <row r="357" spans="2:4" ht="67" customHeight="1">
      <c r="B357" s="5"/>
      <c r="C357" s="5"/>
      <c r="D357" s="18"/>
    </row>
    <row r="358" spans="2:4" ht="67" customHeight="1">
      <c r="B358" s="5"/>
      <c r="C358" s="5"/>
      <c r="D358" s="18"/>
    </row>
    <row r="359" spans="2:4" ht="67" customHeight="1">
      <c r="B359" s="5"/>
      <c r="C359" s="5"/>
      <c r="D359" s="18"/>
    </row>
    <row r="360" spans="2:4" ht="67" customHeight="1">
      <c r="B360" s="5"/>
      <c r="C360" s="5"/>
      <c r="D360" s="18"/>
    </row>
    <row r="361" spans="2:4" ht="67" customHeight="1">
      <c r="B361" s="5"/>
      <c r="C361" s="5"/>
      <c r="D361" s="18"/>
    </row>
    <row r="362" spans="2:4" ht="67" customHeight="1">
      <c r="B362" s="5"/>
      <c r="C362" s="5"/>
      <c r="D362" s="18"/>
    </row>
    <row r="363" spans="2:4" ht="67" customHeight="1">
      <c r="B363" s="5"/>
      <c r="C363" s="5"/>
      <c r="D363" s="18"/>
    </row>
    <row r="364" spans="2:4" ht="67" customHeight="1">
      <c r="B364" s="5"/>
      <c r="C364" s="5"/>
      <c r="D364" s="18"/>
    </row>
    <row r="365" spans="2:4" ht="67" customHeight="1">
      <c r="B365" s="5"/>
      <c r="C365" s="5"/>
      <c r="D365" s="18"/>
    </row>
    <row r="366" spans="2:4" ht="67" customHeight="1">
      <c r="B366" s="5"/>
      <c r="C366" s="5"/>
      <c r="D366" s="18"/>
    </row>
    <row r="367" spans="2:4" ht="67" customHeight="1">
      <c r="B367" s="5"/>
      <c r="C367" s="5"/>
      <c r="D367" s="18"/>
    </row>
    <row r="368" spans="2:4" ht="67" customHeight="1">
      <c r="B368" s="5"/>
      <c r="C368" s="5"/>
      <c r="D368" s="18"/>
    </row>
    <row r="369" spans="2:4" ht="67" customHeight="1">
      <c r="B369" s="5"/>
      <c r="C369" s="5"/>
      <c r="D369" s="18"/>
    </row>
    <row r="370" spans="2:4" ht="67" customHeight="1">
      <c r="B370" s="5"/>
      <c r="C370" s="5"/>
      <c r="D370" s="18"/>
    </row>
    <row r="371" spans="2:4" ht="67" customHeight="1">
      <c r="B371" s="5"/>
      <c r="C371" s="5"/>
      <c r="D371" s="18"/>
    </row>
    <row r="372" spans="2:4" ht="67" customHeight="1">
      <c r="B372" s="5"/>
      <c r="C372" s="5"/>
      <c r="D372" s="18"/>
    </row>
    <row r="373" spans="2:4" ht="67" customHeight="1">
      <c r="B373" s="5"/>
      <c r="C373" s="5"/>
      <c r="D373" s="18"/>
    </row>
    <row r="374" spans="2:4" ht="67" customHeight="1">
      <c r="B374" s="5"/>
      <c r="C374" s="5"/>
      <c r="D374" s="18"/>
    </row>
    <row r="375" spans="2:4" ht="67" customHeight="1">
      <c r="B375" s="5"/>
      <c r="C375" s="5"/>
      <c r="D375" s="18"/>
    </row>
    <row r="376" spans="2:4" ht="67" customHeight="1">
      <c r="B376" s="5"/>
      <c r="C376" s="5"/>
      <c r="D376" s="18"/>
    </row>
    <row r="377" spans="2:4" ht="67" customHeight="1">
      <c r="B377" s="5"/>
      <c r="C377" s="5"/>
      <c r="D377" s="18"/>
    </row>
    <row r="378" spans="2:4" ht="67" customHeight="1">
      <c r="B378" s="5"/>
      <c r="C378" s="5"/>
      <c r="D378" s="18"/>
    </row>
    <row r="379" spans="2:4" ht="67" customHeight="1">
      <c r="B379" s="5"/>
      <c r="C379" s="5"/>
      <c r="D379" s="18"/>
    </row>
    <row r="380" spans="2:4" ht="67" customHeight="1">
      <c r="B380" s="5"/>
      <c r="C380" s="5"/>
      <c r="D380" s="18"/>
    </row>
    <row r="381" spans="2:4" ht="67" customHeight="1">
      <c r="B381" s="5"/>
      <c r="C381" s="5"/>
      <c r="D381" s="18"/>
    </row>
    <row r="382" spans="2:4" ht="67" customHeight="1">
      <c r="B382" s="5"/>
      <c r="C382" s="5"/>
      <c r="D382" s="18"/>
    </row>
    <row r="383" spans="2:4" ht="67" customHeight="1">
      <c r="B383" s="5"/>
      <c r="C383" s="5"/>
      <c r="D383" s="18"/>
    </row>
    <row r="384" spans="2:4" ht="67" customHeight="1">
      <c r="B384" s="5"/>
      <c r="C384" s="5"/>
      <c r="D384" s="18"/>
    </row>
    <row r="385" spans="2:4" ht="67" customHeight="1">
      <c r="B385" s="5"/>
      <c r="C385" s="5"/>
      <c r="D385" s="18"/>
    </row>
    <row r="386" spans="2:4" ht="67" customHeight="1">
      <c r="B386" s="5"/>
      <c r="C386" s="5"/>
      <c r="D386" s="18"/>
    </row>
    <row r="387" spans="2:4" ht="67" customHeight="1">
      <c r="B387" s="5"/>
      <c r="C387" s="5"/>
      <c r="D387" s="18"/>
    </row>
    <row r="388" spans="2:4" ht="67" customHeight="1">
      <c r="B388" s="5"/>
      <c r="C388" s="5"/>
      <c r="D388" s="18"/>
    </row>
    <row r="389" spans="2:4" ht="67" customHeight="1">
      <c r="B389" s="5"/>
      <c r="C389" s="5"/>
      <c r="D389" s="18"/>
    </row>
    <row r="390" spans="2:4" ht="67" customHeight="1">
      <c r="B390" s="5"/>
      <c r="C390" s="5"/>
      <c r="D390" s="18"/>
    </row>
    <row r="391" spans="2:4" ht="67" customHeight="1">
      <c r="B391" s="5"/>
      <c r="C391" s="5"/>
      <c r="D391" s="18"/>
    </row>
    <row r="392" spans="2:4" ht="67" customHeight="1">
      <c r="B392" s="5"/>
      <c r="C392" s="5"/>
      <c r="D392" s="18"/>
    </row>
    <row r="393" spans="2:4" ht="67" customHeight="1">
      <c r="B393" s="5"/>
      <c r="C393" s="5"/>
      <c r="D393" s="18"/>
    </row>
    <row r="394" spans="2:4" ht="67" customHeight="1">
      <c r="B394" s="5"/>
      <c r="C394" s="5"/>
      <c r="D394" s="18"/>
    </row>
    <row r="395" spans="2:4" ht="67" customHeight="1">
      <c r="B395" s="5"/>
      <c r="C395" s="5"/>
      <c r="D395" s="18"/>
    </row>
    <row r="396" spans="2:4" ht="67" customHeight="1">
      <c r="B396" s="5"/>
      <c r="C396" s="5"/>
      <c r="D396" s="18"/>
    </row>
    <row r="397" spans="2:4" ht="67" customHeight="1">
      <c r="B397" s="5"/>
      <c r="C397" s="5"/>
      <c r="D397" s="18"/>
    </row>
    <row r="398" spans="2:4" ht="67" customHeight="1">
      <c r="B398" s="5"/>
      <c r="C398" s="5"/>
      <c r="D398" s="18"/>
    </row>
    <row r="399" spans="2:4" ht="67" customHeight="1">
      <c r="B399" s="5"/>
      <c r="C399" s="5"/>
      <c r="D399" s="18"/>
    </row>
    <row r="400" spans="2:4" ht="67" customHeight="1">
      <c r="B400" s="5"/>
      <c r="C400" s="5"/>
      <c r="D400" s="18"/>
    </row>
    <row r="401" spans="2:4" ht="67" customHeight="1">
      <c r="B401" s="5"/>
      <c r="C401" s="5"/>
      <c r="D401" s="18"/>
    </row>
    <row r="402" spans="2:4" ht="67" customHeight="1">
      <c r="B402" s="5"/>
      <c r="C402" s="5"/>
      <c r="D402" s="18"/>
    </row>
    <row r="403" spans="2:4" ht="67" customHeight="1">
      <c r="B403" s="5"/>
      <c r="C403" s="5"/>
      <c r="D403" s="18"/>
    </row>
    <row r="404" spans="2:4" ht="67" customHeight="1">
      <c r="B404" s="5"/>
      <c r="C404" s="5"/>
      <c r="D404" s="18"/>
    </row>
    <row r="405" spans="2:4" ht="67" customHeight="1">
      <c r="B405" s="5"/>
      <c r="C405" s="5"/>
      <c r="D405" s="18"/>
    </row>
    <row r="406" spans="2:4" ht="67" customHeight="1">
      <c r="B406" s="5"/>
      <c r="C406" s="5"/>
      <c r="D406" s="18"/>
    </row>
    <row r="407" spans="2:4" ht="67" customHeight="1">
      <c r="B407" s="5"/>
      <c r="C407" s="5"/>
      <c r="D407" s="18"/>
    </row>
    <row r="408" spans="2:4" ht="67" customHeight="1">
      <c r="B408" s="5"/>
      <c r="C408" s="5"/>
      <c r="D408" s="18"/>
    </row>
    <row r="409" spans="2:4" ht="67" customHeight="1">
      <c r="B409" s="5"/>
      <c r="C409" s="5"/>
      <c r="D409" s="18"/>
    </row>
    <row r="410" spans="2:4" ht="67" customHeight="1">
      <c r="B410" s="5"/>
      <c r="C410" s="5"/>
      <c r="D410" s="18"/>
    </row>
    <row r="411" spans="2:4" ht="67" customHeight="1">
      <c r="B411" s="5"/>
      <c r="C411" s="5"/>
      <c r="D411" s="18"/>
    </row>
    <row r="412" spans="2:4" ht="67" customHeight="1">
      <c r="B412" s="5"/>
      <c r="C412" s="5"/>
      <c r="D412" s="18"/>
    </row>
    <row r="413" spans="2:4" ht="67" customHeight="1">
      <c r="B413" s="5"/>
      <c r="C413" s="5"/>
      <c r="D413" s="18"/>
    </row>
    <row r="414" spans="2:4" ht="67" customHeight="1">
      <c r="B414" s="5"/>
      <c r="C414" s="5"/>
      <c r="D414" s="18"/>
    </row>
    <row r="415" spans="2:4" ht="67" customHeight="1">
      <c r="B415" s="5"/>
      <c r="C415" s="5"/>
      <c r="D415" s="18"/>
    </row>
    <row r="416" spans="2:4" ht="67" customHeight="1">
      <c r="B416" s="5"/>
      <c r="C416" s="5"/>
      <c r="D416" s="18"/>
    </row>
    <row r="417" spans="2:4" ht="67" customHeight="1">
      <c r="B417" s="5"/>
      <c r="C417" s="5"/>
      <c r="D417" s="18"/>
    </row>
    <row r="418" spans="2:4" ht="67" customHeight="1">
      <c r="B418" s="5"/>
      <c r="C418" s="5"/>
      <c r="D418" s="18"/>
    </row>
    <row r="419" spans="2:4" ht="67" customHeight="1">
      <c r="B419" s="5"/>
      <c r="C419" s="5"/>
      <c r="D419" s="18"/>
    </row>
    <row r="420" spans="2:4" ht="67" customHeight="1">
      <c r="B420" s="5"/>
      <c r="C420" s="5"/>
      <c r="D420" s="18"/>
    </row>
    <row r="421" spans="2:4" ht="67" customHeight="1">
      <c r="B421" s="5"/>
      <c r="C421" s="5"/>
      <c r="D421" s="18"/>
    </row>
    <row r="422" spans="2:4" ht="67" customHeight="1">
      <c r="B422" s="5"/>
      <c r="C422" s="5"/>
      <c r="D422" s="18"/>
    </row>
    <row r="423" spans="2:4" ht="67" customHeight="1">
      <c r="B423" s="5"/>
      <c r="C423" s="5"/>
      <c r="D423" s="18"/>
    </row>
    <row r="424" spans="2:4" ht="67" customHeight="1">
      <c r="B424" s="5"/>
      <c r="C424" s="5"/>
      <c r="D424" s="18"/>
    </row>
    <row r="425" spans="2:4" ht="67" customHeight="1">
      <c r="B425" s="5"/>
      <c r="C425" s="5"/>
      <c r="D425" s="18"/>
    </row>
    <row r="426" spans="2:4" ht="67" customHeight="1">
      <c r="B426" s="5"/>
      <c r="C426" s="5"/>
      <c r="D426" s="18"/>
    </row>
    <row r="427" spans="2:4" ht="67" customHeight="1">
      <c r="B427" s="5"/>
      <c r="C427" s="5"/>
      <c r="D427" s="18"/>
    </row>
    <row r="428" spans="2:4" ht="67" customHeight="1">
      <c r="B428" s="5"/>
      <c r="C428" s="5"/>
      <c r="D428" s="18"/>
    </row>
    <row r="429" spans="2:4" ht="67" customHeight="1">
      <c r="B429" s="5"/>
      <c r="C429" s="5"/>
      <c r="D429" s="18"/>
    </row>
    <row r="430" spans="2:4" ht="67" customHeight="1">
      <c r="B430" s="5"/>
      <c r="C430" s="5"/>
      <c r="D430" s="18"/>
    </row>
    <row r="431" spans="2:4" ht="67" customHeight="1">
      <c r="B431" s="5"/>
      <c r="C431" s="5"/>
      <c r="D431" s="18"/>
    </row>
    <row r="432" spans="2:4" ht="67" customHeight="1">
      <c r="B432" s="5"/>
      <c r="C432" s="5"/>
      <c r="D432" s="18"/>
    </row>
    <row r="433" spans="2:4" ht="67" customHeight="1">
      <c r="B433" s="5"/>
      <c r="C433" s="5"/>
      <c r="D433" s="18"/>
    </row>
    <row r="434" spans="2:4" ht="67" customHeight="1">
      <c r="B434" s="5"/>
      <c r="C434" s="5"/>
      <c r="D434" s="18"/>
    </row>
    <row r="435" spans="2:4" ht="67" customHeight="1">
      <c r="B435" s="5"/>
      <c r="C435" s="5"/>
      <c r="D435" s="18"/>
    </row>
    <row r="436" spans="2:4" ht="67" customHeight="1">
      <c r="B436" s="5"/>
      <c r="C436" s="5"/>
      <c r="D436" s="18"/>
    </row>
    <row r="437" spans="2:4" ht="67" customHeight="1">
      <c r="B437" s="5"/>
      <c r="C437" s="5"/>
      <c r="D437" s="18"/>
    </row>
    <row r="438" spans="2:4" ht="67" customHeight="1">
      <c r="B438" s="5"/>
      <c r="C438" s="5"/>
      <c r="D438" s="18"/>
    </row>
    <row r="439" spans="2:4" ht="67" customHeight="1">
      <c r="B439" s="5"/>
      <c r="C439" s="5"/>
      <c r="D439" s="18"/>
    </row>
    <row r="440" spans="2:4" ht="67" customHeight="1">
      <c r="B440" s="5"/>
      <c r="C440" s="5"/>
      <c r="D440" s="18"/>
    </row>
    <row r="441" spans="2:4" ht="67" customHeight="1">
      <c r="B441" s="5"/>
      <c r="C441" s="5"/>
      <c r="D441" s="18"/>
    </row>
    <row r="442" spans="2:4" ht="67" customHeight="1">
      <c r="B442" s="5"/>
      <c r="C442" s="5"/>
      <c r="D442" s="18"/>
    </row>
    <row r="443" spans="2:4" ht="67" customHeight="1">
      <c r="B443" s="5"/>
      <c r="C443" s="5"/>
      <c r="D443" s="18"/>
    </row>
    <row r="444" spans="2:4" ht="67" customHeight="1">
      <c r="B444" s="5"/>
      <c r="C444" s="5"/>
      <c r="D444" s="18"/>
    </row>
    <row r="445" spans="2:4" ht="67" customHeight="1">
      <c r="B445" s="5"/>
      <c r="C445" s="5"/>
      <c r="D445" s="18"/>
    </row>
    <row r="446" spans="2:4" ht="67" customHeight="1">
      <c r="B446" s="5"/>
      <c r="C446" s="5"/>
      <c r="D446" s="18"/>
    </row>
    <row r="447" spans="2:4" ht="67" customHeight="1">
      <c r="B447" s="5"/>
      <c r="C447" s="5"/>
      <c r="D447" s="18"/>
    </row>
    <row r="448" spans="2:4" ht="67" customHeight="1">
      <c r="B448" s="5"/>
      <c r="C448" s="5"/>
      <c r="D448" s="18"/>
    </row>
    <row r="449" spans="2:4" ht="67" customHeight="1">
      <c r="B449" s="5"/>
      <c r="C449" s="5"/>
      <c r="D449" s="18"/>
    </row>
    <row r="450" spans="2:4" ht="67" customHeight="1">
      <c r="B450" s="5"/>
      <c r="C450" s="5"/>
      <c r="D450" s="18"/>
    </row>
    <row r="451" spans="2:4" ht="67" customHeight="1">
      <c r="B451" s="5"/>
      <c r="C451" s="5"/>
      <c r="D451" s="18"/>
    </row>
    <row r="452" spans="2:4" ht="67" customHeight="1">
      <c r="B452" s="5"/>
      <c r="C452" s="5"/>
      <c r="D452" s="18"/>
    </row>
    <row r="453" spans="2:4" ht="67" customHeight="1">
      <c r="B453" s="5"/>
      <c r="C453" s="5"/>
      <c r="D453" s="18"/>
    </row>
    <row r="454" spans="2:4" ht="67" customHeight="1">
      <c r="B454" s="5"/>
      <c r="C454" s="5"/>
      <c r="D454" s="18"/>
    </row>
    <row r="455" spans="2:4" ht="67" customHeight="1">
      <c r="B455" s="5"/>
      <c r="C455" s="5"/>
      <c r="D455" s="18"/>
    </row>
    <row r="456" spans="2:4" ht="67" customHeight="1">
      <c r="B456" s="5"/>
      <c r="C456" s="5"/>
      <c r="D456" s="18"/>
    </row>
    <row r="457" spans="2:4" ht="67" customHeight="1">
      <c r="B457" s="5"/>
      <c r="C457" s="5"/>
      <c r="D457" s="18"/>
    </row>
    <row r="458" spans="2:4" ht="67" customHeight="1">
      <c r="B458" s="5"/>
      <c r="C458" s="5"/>
      <c r="D458" s="18"/>
    </row>
    <row r="459" spans="2:4" ht="67" customHeight="1">
      <c r="B459" s="5"/>
      <c r="C459" s="5"/>
      <c r="D459" s="18"/>
    </row>
    <row r="460" spans="2:4" ht="67" customHeight="1">
      <c r="B460" s="5"/>
      <c r="C460" s="5"/>
      <c r="D460" s="18"/>
    </row>
    <row r="461" spans="2:4" ht="67" customHeight="1">
      <c r="B461" s="5"/>
      <c r="C461" s="5"/>
      <c r="D461" s="18"/>
    </row>
    <row r="462" spans="2:4" ht="67" customHeight="1">
      <c r="B462" s="5"/>
      <c r="C462" s="5"/>
      <c r="D462" s="18"/>
    </row>
    <row r="463" spans="2:4" ht="67" customHeight="1">
      <c r="B463" s="5"/>
      <c r="C463" s="5"/>
      <c r="D463" s="18"/>
    </row>
    <row r="464" spans="2:4" ht="67" customHeight="1">
      <c r="B464" s="5"/>
      <c r="C464" s="5"/>
      <c r="D464" s="18"/>
    </row>
    <row r="465" spans="2:4" ht="67" customHeight="1">
      <c r="B465" s="5"/>
      <c r="C465" s="5"/>
      <c r="D465" s="18"/>
    </row>
    <row r="466" spans="2:4" ht="67" customHeight="1">
      <c r="B466" s="5"/>
      <c r="C466" s="5"/>
      <c r="D466" s="18"/>
    </row>
    <row r="467" spans="2:4" ht="67" customHeight="1">
      <c r="B467" s="5"/>
      <c r="C467" s="5"/>
      <c r="D467" s="18"/>
    </row>
    <row r="468" spans="2:4" ht="67" customHeight="1">
      <c r="B468" s="5"/>
      <c r="C468" s="5"/>
      <c r="D468" s="18"/>
    </row>
    <row r="469" spans="2:4" ht="67" customHeight="1">
      <c r="B469" s="5"/>
      <c r="C469" s="5"/>
      <c r="D469" s="18"/>
    </row>
    <row r="470" spans="2:4" ht="67" customHeight="1">
      <c r="B470" s="5"/>
      <c r="C470" s="5"/>
      <c r="D470" s="18"/>
    </row>
    <row r="471" spans="2:4" ht="67" customHeight="1">
      <c r="B471" s="5"/>
      <c r="C471" s="5"/>
      <c r="D471" s="18"/>
    </row>
    <row r="472" spans="2:4" ht="67" customHeight="1">
      <c r="B472" s="5"/>
      <c r="C472" s="5"/>
      <c r="D472" s="18"/>
    </row>
    <row r="473" spans="2:4" ht="67" customHeight="1">
      <c r="B473" s="5"/>
      <c r="C473" s="5"/>
      <c r="D473" s="18"/>
    </row>
    <row r="474" spans="2:4" ht="67" customHeight="1">
      <c r="B474" s="5"/>
      <c r="C474" s="5"/>
      <c r="D474" s="18"/>
    </row>
    <row r="475" spans="2:4" ht="67" customHeight="1">
      <c r="B475" s="5"/>
      <c r="C475" s="5"/>
      <c r="D475" s="18"/>
    </row>
    <row r="476" spans="2:4" ht="67" customHeight="1">
      <c r="B476" s="5"/>
      <c r="C476" s="5"/>
      <c r="D476" s="18"/>
    </row>
    <row r="477" spans="2:4" ht="67" customHeight="1">
      <c r="B477" s="5"/>
      <c r="C477" s="5"/>
      <c r="D477" s="18"/>
    </row>
    <row r="478" spans="2:4" ht="67" customHeight="1">
      <c r="B478" s="5"/>
      <c r="C478" s="5"/>
      <c r="D478" s="18"/>
    </row>
    <row r="479" spans="2:4" ht="67" customHeight="1">
      <c r="B479" s="5"/>
      <c r="C479" s="5"/>
      <c r="D479" s="18"/>
    </row>
    <row r="480" spans="2:4" ht="67" customHeight="1">
      <c r="B480" s="5"/>
      <c r="C480" s="5"/>
      <c r="D480" s="18"/>
    </row>
    <row r="481" spans="2:4" ht="67" customHeight="1">
      <c r="B481" s="5"/>
      <c r="C481" s="5"/>
      <c r="D481" s="18"/>
    </row>
    <row r="482" spans="2:4" ht="67" customHeight="1">
      <c r="B482" s="5"/>
      <c r="C482" s="5"/>
      <c r="D482" s="18"/>
    </row>
    <row r="483" spans="2:4" ht="67" customHeight="1">
      <c r="B483" s="5"/>
      <c r="C483" s="5"/>
      <c r="D483" s="18"/>
    </row>
    <row r="484" spans="2:4" ht="67" customHeight="1">
      <c r="B484" s="5"/>
      <c r="C484" s="5"/>
      <c r="D484" s="18"/>
    </row>
    <row r="485" spans="2:4" ht="67" customHeight="1">
      <c r="B485" s="5"/>
      <c r="C485" s="5"/>
      <c r="D485" s="18"/>
    </row>
    <row r="486" spans="2:4" ht="67" customHeight="1">
      <c r="B486" s="5"/>
      <c r="C486" s="5"/>
      <c r="D486" s="18"/>
    </row>
    <row r="487" spans="2:4" ht="67" customHeight="1">
      <c r="B487" s="5"/>
      <c r="C487" s="5"/>
      <c r="D487" s="18"/>
    </row>
    <row r="488" spans="2:4" ht="67" customHeight="1">
      <c r="B488" s="5"/>
      <c r="C488" s="5"/>
      <c r="D488" s="18"/>
    </row>
    <row r="489" spans="2:4" ht="67" customHeight="1">
      <c r="B489" s="5"/>
      <c r="C489" s="5"/>
      <c r="D489" s="18"/>
    </row>
    <row r="490" spans="2:4" ht="67" customHeight="1">
      <c r="B490" s="5"/>
      <c r="C490" s="5"/>
      <c r="D490" s="18"/>
    </row>
    <row r="491" spans="2:4" ht="67" customHeight="1">
      <c r="B491" s="5"/>
      <c r="C491" s="5"/>
      <c r="D491" s="18"/>
    </row>
    <row r="492" spans="2:4" ht="67" customHeight="1">
      <c r="B492" s="5"/>
      <c r="C492" s="5"/>
      <c r="D492" s="18"/>
    </row>
    <row r="493" spans="2:4" ht="67" customHeight="1">
      <c r="B493" s="5"/>
      <c r="C493" s="5"/>
      <c r="D493" s="18"/>
    </row>
    <row r="494" spans="2:4" ht="67" customHeight="1">
      <c r="B494" s="5"/>
      <c r="C494" s="5"/>
      <c r="D494" s="18"/>
    </row>
    <row r="495" spans="2:4" ht="67" customHeight="1">
      <c r="B495" s="5"/>
      <c r="C495" s="5"/>
      <c r="D495" s="18"/>
    </row>
    <row r="496" spans="2:4" ht="67" customHeight="1">
      <c r="B496" s="5"/>
      <c r="C496" s="5"/>
      <c r="D496" s="18"/>
    </row>
    <row r="497" spans="2:4" ht="67" customHeight="1">
      <c r="B497" s="5"/>
      <c r="C497" s="5"/>
      <c r="D497" s="18"/>
    </row>
    <row r="498" spans="2:4" ht="67" customHeight="1">
      <c r="B498" s="5"/>
      <c r="C498" s="5"/>
      <c r="D498" s="18"/>
    </row>
    <row r="499" spans="2:4" ht="67" customHeight="1">
      <c r="B499" s="5"/>
      <c r="C499" s="5"/>
      <c r="D499" s="18"/>
    </row>
    <row r="500" spans="2:4" ht="67" customHeight="1">
      <c r="B500" s="5"/>
      <c r="C500" s="5"/>
      <c r="D500" s="18"/>
    </row>
    <row r="501" spans="2:4" ht="67" customHeight="1">
      <c r="B501" s="5"/>
      <c r="C501" s="5"/>
      <c r="D501" s="18"/>
    </row>
    <row r="502" spans="2:4" ht="67" customHeight="1">
      <c r="B502" s="5"/>
      <c r="C502" s="5"/>
      <c r="D502" s="18"/>
    </row>
    <row r="503" spans="2:4" ht="67" customHeight="1">
      <c r="B503" s="5"/>
      <c r="C503" s="5"/>
      <c r="D503" s="18"/>
    </row>
    <row r="504" spans="2:4" ht="67" customHeight="1">
      <c r="B504" s="5"/>
      <c r="C504" s="5"/>
      <c r="D504" s="18"/>
    </row>
    <row r="505" spans="2:4" ht="67" customHeight="1">
      <c r="B505" s="5"/>
      <c r="C505" s="5"/>
      <c r="D505" s="18"/>
    </row>
    <row r="506" spans="2:4" ht="67" customHeight="1">
      <c r="B506" s="5"/>
      <c r="C506" s="5"/>
      <c r="D506" s="18"/>
    </row>
    <row r="507" spans="2:4" ht="67" customHeight="1">
      <c r="B507" s="5"/>
      <c r="C507" s="5"/>
      <c r="D507" s="18"/>
    </row>
    <row r="508" spans="2:4" ht="67" customHeight="1">
      <c r="B508" s="5"/>
      <c r="C508" s="5"/>
      <c r="D508" s="18"/>
    </row>
    <row r="509" spans="2:4" ht="67" customHeight="1">
      <c r="B509" s="5"/>
      <c r="C509" s="5"/>
      <c r="D509" s="18"/>
    </row>
    <row r="510" spans="2:4" ht="67" customHeight="1">
      <c r="B510" s="5"/>
      <c r="C510" s="5"/>
      <c r="D510" s="18"/>
    </row>
    <row r="511" spans="2:4" ht="67" customHeight="1">
      <c r="B511" s="5"/>
      <c r="C511" s="5"/>
      <c r="D511" s="18"/>
    </row>
    <row r="512" spans="2:4" ht="67" customHeight="1">
      <c r="B512" s="5"/>
      <c r="C512" s="5"/>
      <c r="D512" s="18"/>
    </row>
    <row r="513" spans="2:4" ht="67" customHeight="1">
      <c r="B513" s="5"/>
      <c r="C513" s="5"/>
      <c r="D513" s="18"/>
    </row>
    <row r="514" spans="2:4" ht="67" customHeight="1">
      <c r="B514" s="5"/>
      <c r="C514" s="5"/>
      <c r="D514" s="18"/>
    </row>
    <row r="515" spans="2:4" ht="67" customHeight="1">
      <c r="B515" s="5"/>
      <c r="C515" s="5"/>
      <c r="D515" s="18"/>
    </row>
    <row r="516" spans="2:4" ht="67" customHeight="1">
      <c r="B516" s="5"/>
      <c r="C516" s="5"/>
      <c r="D516" s="18"/>
    </row>
    <row r="517" spans="2:4" ht="67" customHeight="1">
      <c r="B517" s="5"/>
      <c r="C517" s="5"/>
      <c r="D517" s="18"/>
    </row>
    <row r="518" spans="2:4" ht="67" customHeight="1">
      <c r="B518" s="5"/>
      <c r="C518" s="5"/>
      <c r="D518" s="18"/>
    </row>
    <row r="519" spans="2:4" ht="67" customHeight="1">
      <c r="B519" s="5"/>
      <c r="C519" s="5"/>
      <c r="D519" s="18"/>
    </row>
    <row r="520" spans="2:4" ht="67" customHeight="1">
      <c r="B520" s="5"/>
      <c r="C520" s="5"/>
      <c r="D520" s="18"/>
    </row>
    <row r="521" spans="2:4" ht="67" customHeight="1">
      <c r="B521" s="5"/>
      <c r="C521" s="5"/>
      <c r="D521" s="18"/>
    </row>
    <row r="522" spans="2:4" ht="67" customHeight="1">
      <c r="B522" s="5"/>
      <c r="C522" s="5"/>
      <c r="D522" s="18"/>
    </row>
    <row r="523" spans="2:4" ht="67" customHeight="1">
      <c r="B523" s="5"/>
      <c r="C523" s="5"/>
      <c r="D523" s="18"/>
    </row>
    <row r="524" spans="2:4" ht="67" customHeight="1">
      <c r="B524" s="5"/>
      <c r="C524" s="5"/>
      <c r="D524" s="18"/>
    </row>
    <row r="525" spans="2:4" ht="67" customHeight="1">
      <c r="B525" s="5"/>
      <c r="C525" s="5"/>
      <c r="D525" s="18"/>
    </row>
    <row r="526" spans="2:4" ht="67" customHeight="1">
      <c r="B526" s="5"/>
      <c r="C526" s="5"/>
      <c r="D526" s="18"/>
    </row>
    <row r="527" spans="2:4" ht="67" customHeight="1">
      <c r="B527" s="5"/>
      <c r="C527" s="5"/>
      <c r="D527" s="18"/>
    </row>
    <row r="528" spans="2:4" ht="67" customHeight="1">
      <c r="B528" s="5"/>
      <c r="C528" s="5"/>
      <c r="D528" s="18"/>
    </row>
    <row r="529" spans="2:4" ht="67" customHeight="1">
      <c r="B529" s="5"/>
      <c r="C529" s="5"/>
      <c r="D529" s="18"/>
    </row>
    <row r="530" spans="2:4" ht="67" customHeight="1">
      <c r="B530" s="5"/>
      <c r="C530" s="5"/>
      <c r="D530" s="18"/>
    </row>
    <row r="531" spans="2:4" ht="67" customHeight="1">
      <c r="B531" s="5"/>
      <c r="C531" s="5"/>
      <c r="D531" s="18"/>
    </row>
    <row r="532" spans="2:4" ht="67" customHeight="1">
      <c r="B532" s="5"/>
      <c r="C532" s="5"/>
      <c r="D532" s="18"/>
    </row>
    <row r="533" spans="2:4" ht="67" customHeight="1">
      <c r="B533" s="5"/>
      <c r="C533" s="5"/>
      <c r="D533" s="18"/>
    </row>
    <row r="534" spans="2:4" ht="67" customHeight="1">
      <c r="B534" s="5"/>
      <c r="C534" s="5"/>
      <c r="D534" s="18"/>
    </row>
    <row r="535" spans="2:4" ht="67" customHeight="1">
      <c r="B535" s="5"/>
      <c r="C535" s="5"/>
      <c r="D535" s="18"/>
    </row>
    <row r="536" spans="2:4" ht="67" customHeight="1">
      <c r="B536" s="5"/>
      <c r="C536" s="5"/>
      <c r="D536" s="18"/>
    </row>
    <row r="537" spans="2:4" ht="67" customHeight="1">
      <c r="B537" s="5"/>
      <c r="C537" s="5"/>
      <c r="D537" s="18"/>
    </row>
    <row r="538" spans="2:4" ht="67" customHeight="1">
      <c r="B538" s="5"/>
      <c r="C538" s="5"/>
      <c r="D538" s="18"/>
    </row>
    <row r="539" spans="2:4" ht="67" customHeight="1">
      <c r="B539" s="5"/>
      <c r="C539" s="5"/>
      <c r="D539" s="18"/>
    </row>
    <row r="540" spans="2:4" ht="67" customHeight="1">
      <c r="B540" s="5"/>
      <c r="C540" s="5"/>
      <c r="D540" s="18"/>
    </row>
    <row r="541" spans="2:4" ht="67" customHeight="1">
      <c r="B541" s="5"/>
      <c r="C541" s="5"/>
      <c r="D541" s="18"/>
    </row>
    <row r="542" spans="2:4" ht="67" customHeight="1">
      <c r="B542" s="5"/>
      <c r="C542" s="5"/>
      <c r="D542" s="18"/>
    </row>
    <row r="543" spans="2:4" ht="67" customHeight="1">
      <c r="B543" s="5"/>
      <c r="C543" s="5"/>
      <c r="D543" s="18"/>
    </row>
    <row r="544" spans="2:4" ht="67" customHeight="1">
      <c r="B544" s="5"/>
      <c r="C544" s="5"/>
      <c r="D544" s="18"/>
    </row>
    <row r="545" spans="2:4" ht="67" customHeight="1">
      <c r="B545" s="5"/>
      <c r="C545" s="5"/>
      <c r="D545" s="18"/>
    </row>
    <row r="546" spans="2:4" ht="67" customHeight="1">
      <c r="B546" s="5"/>
      <c r="C546" s="5"/>
      <c r="D546" s="18"/>
    </row>
    <row r="547" spans="2:4" ht="67" customHeight="1">
      <c r="B547" s="5"/>
      <c r="C547" s="5"/>
      <c r="D547" s="18"/>
    </row>
    <row r="548" spans="2:4" ht="67" customHeight="1">
      <c r="B548" s="5"/>
      <c r="C548" s="5"/>
      <c r="D548" s="18"/>
    </row>
    <row r="549" spans="2:4" ht="67" customHeight="1">
      <c r="B549" s="5"/>
      <c r="C549" s="5"/>
      <c r="D549" s="18"/>
    </row>
    <row r="550" spans="2:4" ht="67" customHeight="1">
      <c r="B550" s="5"/>
      <c r="C550" s="5"/>
      <c r="D550" s="18"/>
    </row>
    <row r="551" spans="2:4" ht="67" customHeight="1">
      <c r="B551" s="5"/>
      <c r="C551" s="5"/>
      <c r="D551" s="18"/>
    </row>
    <row r="552" spans="2:4" ht="67" customHeight="1">
      <c r="B552" s="5"/>
      <c r="C552" s="5"/>
      <c r="D552" s="18"/>
    </row>
    <row r="553" spans="2:4" ht="67" customHeight="1">
      <c r="B553" s="5"/>
      <c r="C553" s="5"/>
      <c r="D553" s="18"/>
    </row>
    <row r="554" spans="2:4" ht="67" customHeight="1">
      <c r="B554" s="5"/>
      <c r="C554" s="5"/>
      <c r="D554" s="18"/>
    </row>
    <row r="555" spans="2:4" ht="67" customHeight="1">
      <c r="B555" s="5"/>
      <c r="C555" s="5"/>
      <c r="D555" s="18"/>
    </row>
    <row r="556" spans="2:4" ht="67" customHeight="1">
      <c r="B556" s="5"/>
      <c r="C556" s="5"/>
      <c r="D556" s="18"/>
    </row>
    <row r="557" spans="2:4" ht="67" customHeight="1">
      <c r="B557" s="5"/>
      <c r="C557" s="5"/>
      <c r="D557" s="18"/>
    </row>
    <row r="558" spans="2:4" ht="67" customHeight="1">
      <c r="B558" s="5"/>
      <c r="C558" s="5"/>
      <c r="D558" s="18"/>
    </row>
    <row r="559" spans="2:4" ht="67" customHeight="1">
      <c r="B559" s="5"/>
      <c r="C559" s="5"/>
      <c r="D559" s="18"/>
    </row>
    <row r="560" spans="2:4" ht="67" customHeight="1">
      <c r="B560" s="5"/>
      <c r="C560" s="5"/>
      <c r="D560" s="18"/>
    </row>
    <row r="561" spans="2:4" ht="67" customHeight="1">
      <c r="B561" s="5"/>
      <c r="C561" s="5"/>
      <c r="D561" s="18"/>
    </row>
    <row r="562" spans="2:4" ht="67" customHeight="1">
      <c r="B562" s="5"/>
      <c r="C562" s="5"/>
      <c r="D562" s="18"/>
    </row>
    <row r="563" spans="2:4" ht="67" customHeight="1">
      <c r="B563" s="5"/>
      <c r="C563" s="5"/>
      <c r="D563" s="18"/>
    </row>
    <row r="564" spans="2:4" ht="67" customHeight="1">
      <c r="B564" s="5"/>
      <c r="C564" s="5"/>
      <c r="D564" s="18"/>
    </row>
    <row r="565" spans="2:4" ht="67" customHeight="1">
      <c r="B565" s="5"/>
      <c r="C565" s="5"/>
      <c r="D565" s="18"/>
    </row>
    <row r="566" spans="2:4" ht="67" customHeight="1">
      <c r="B566" s="5"/>
      <c r="C566" s="5"/>
      <c r="D566" s="18"/>
    </row>
    <row r="567" spans="2:4" ht="67" customHeight="1">
      <c r="B567" s="5"/>
      <c r="C567" s="5"/>
      <c r="D567" s="18"/>
    </row>
    <row r="568" spans="2:4" ht="67" customHeight="1">
      <c r="B568" s="5"/>
      <c r="C568" s="5"/>
      <c r="D568" s="18"/>
    </row>
    <row r="569" spans="2:4" ht="67" customHeight="1">
      <c r="B569" s="5"/>
      <c r="C569" s="5"/>
      <c r="D569" s="18"/>
    </row>
    <row r="570" spans="2:4" ht="67" customHeight="1">
      <c r="B570" s="5"/>
      <c r="C570" s="5"/>
      <c r="D570" s="18"/>
    </row>
    <row r="571" spans="2:4" ht="67" customHeight="1">
      <c r="B571" s="5"/>
      <c r="C571" s="5"/>
      <c r="D571" s="18"/>
    </row>
    <row r="572" spans="2:4" ht="67" customHeight="1">
      <c r="B572" s="5"/>
      <c r="C572" s="5"/>
      <c r="D572" s="18"/>
    </row>
    <row r="573" spans="2:4" ht="67" customHeight="1">
      <c r="B573" s="5"/>
      <c r="C573" s="5"/>
      <c r="D573" s="18"/>
    </row>
    <row r="574" spans="2:4" ht="67" customHeight="1">
      <c r="B574" s="5"/>
      <c r="C574" s="5"/>
      <c r="D574" s="18"/>
    </row>
    <row r="575" spans="2:4" ht="67" customHeight="1">
      <c r="B575" s="5"/>
      <c r="C575" s="5"/>
      <c r="D575" s="18"/>
    </row>
    <row r="576" spans="2:4" ht="67" customHeight="1">
      <c r="B576" s="5"/>
      <c r="C576" s="5"/>
      <c r="D576" s="18"/>
    </row>
    <row r="577" spans="2:4" ht="67" customHeight="1">
      <c r="B577" s="5"/>
      <c r="C577" s="5"/>
      <c r="D577" s="18"/>
    </row>
    <row r="578" spans="2:4" ht="67" customHeight="1">
      <c r="B578" s="5"/>
      <c r="C578" s="5"/>
      <c r="D578" s="18"/>
    </row>
    <row r="579" spans="2:4" ht="67" customHeight="1">
      <c r="B579" s="5"/>
      <c r="C579" s="5"/>
      <c r="D579" s="18"/>
    </row>
    <row r="580" spans="2:4" ht="67" customHeight="1">
      <c r="B580" s="5"/>
      <c r="C580" s="5"/>
      <c r="D580" s="18"/>
    </row>
    <row r="581" spans="2:4" ht="67" customHeight="1">
      <c r="B581" s="5"/>
      <c r="C581" s="5"/>
      <c r="D581" s="18"/>
    </row>
    <row r="582" spans="2:4" ht="67" customHeight="1">
      <c r="B582" s="5"/>
      <c r="C582" s="5"/>
      <c r="D582" s="18"/>
    </row>
    <row r="583" spans="2:4" ht="67" customHeight="1">
      <c r="B583" s="5"/>
      <c r="C583" s="5"/>
      <c r="D583" s="18"/>
    </row>
    <row r="584" spans="2:4" ht="67" customHeight="1">
      <c r="B584" s="5"/>
      <c r="C584" s="5"/>
      <c r="D584" s="18"/>
    </row>
    <row r="585" spans="2:4" ht="67" customHeight="1">
      <c r="B585" s="5"/>
      <c r="C585" s="5"/>
      <c r="D585" s="18"/>
    </row>
    <row r="586" spans="2:4" ht="67" customHeight="1">
      <c r="B586" s="5"/>
      <c r="C586" s="5"/>
      <c r="D586" s="18"/>
    </row>
    <row r="587" spans="2:4" ht="67" customHeight="1">
      <c r="B587" s="5"/>
      <c r="C587" s="5"/>
      <c r="D587" s="18"/>
    </row>
    <row r="588" spans="2:4" ht="67" customHeight="1">
      <c r="B588" s="5"/>
      <c r="C588" s="5"/>
      <c r="D588" s="18"/>
    </row>
    <row r="589" spans="2:4" ht="67" customHeight="1">
      <c r="B589" s="5"/>
      <c r="C589" s="5"/>
      <c r="D589" s="18"/>
    </row>
    <row r="590" spans="2:4" ht="67" customHeight="1">
      <c r="B590" s="5"/>
      <c r="C590" s="5"/>
      <c r="D590" s="18"/>
    </row>
    <row r="591" spans="2:4" ht="67" customHeight="1">
      <c r="B591" s="5"/>
      <c r="C591" s="5"/>
      <c r="D591" s="18"/>
    </row>
    <row r="592" spans="2:4" ht="67" customHeight="1">
      <c r="B592" s="5"/>
      <c r="C592" s="5"/>
      <c r="D592" s="18"/>
    </row>
    <row r="593" spans="2:4" ht="67" customHeight="1">
      <c r="B593" s="5"/>
      <c r="C593" s="5"/>
      <c r="D593" s="18"/>
    </row>
    <row r="594" spans="2:4" ht="67" customHeight="1">
      <c r="B594" s="5"/>
      <c r="C594" s="5"/>
      <c r="D594" s="18"/>
    </row>
    <row r="595" spans="2:4" ht="67" customHeight="1">
      <c r="B595" s="5"/>
      <c r="C595" s="5"/>
      <c r="D595" s="18"/>
    </row>
    <row r="596" spans="2:4" ht="67" customHeight="1">
      <c r="B596" s="5"/>
      <c r="C596" s="5"/>
      <c r="D596" s="18"/>
    </row>
    <row r="597" spans="2:4" ht="67" customHeight="1">
      <c r="B597" s="5"/>
      <c r="C597" s="5"/>
      <c r="D597" s="18"/>
    </row>
    <row r="598" spans="2:4" ht="67" customHeight="1">
      <c r="B598" s="5"/>
      <c r="C598" s="5"/>
      <c r="D598" s="18"/>
    </row>
    <row r="599" spans="2:4" ht="67" customHeight="1">
      <c r="B599" s="5"/>
      <c r="C599" s="5"/>
      <c r="D599" s="18"/>
    </row>
    <row r="600" spans="2:4" ht="67" customHeight="1">
      <c r="B600" s="5"/>
      <c r="C600" s="5"/>
      <c r="D600" s="18"/>
    </row>
    <row r="601" spans="2:4" ht="67" customHeight="1">
      <c r="B601" s="5"/>
      <c r="C601" s="5"/>
      <c r="D601" s="18"/>
    </row>
    <row r="602" spans="2:4" ht="67" customHeight="1">
      <c r="B602" s="5"/>
      <c r="C602" s="5"/>
      <c r="D602" s="18"/>
    </row>
    <row r="603" spans="2:4" ht="67" customHeight="1">
      <c r="B603" s="5"/>
      <c r="C603" s="5"/>
      <c r="D603" s="18"/>
    </row>
    <row r="604" spans="2:4" ht="67" customHeight="1">
      <c r="B604" s="5"/>
      <c r="C604" s="5"/>
      <c r="D604" s="18"/>
    </row>
    <row r="605" spans="2:4" ht="67" customHeight="1">
      <c r="B605" s="5"/>
      <c r="C605" s="5"/>
      <c r="D605" s="18"/>
    </row>
    <row r="606" spans="2:4" ht="67" customHeight="1">
      <c r="B606" s="5"/>
      <c r="C606" s="5"/>
      <c r="D606" s="18"/>
    </row>
    <row r="607" spans="2:4" ht="67" customHeight="1">
      <c r="B607" s="5"/>
      <c r="C607" s="5"/>
      <c r="D607" s="18"/>
    </row>
    <row r="608" spans="2:4" ht="67" customHeight="1">
      <c r="B608" s="5"/>
      <c r="C608" s="5"/>
      <c r="D608" s="18"/>
    </row>
    <row r="609" spans="2:4" ht="67" customHeight="1">
      <c r="B609" s="5"/>
      <c r="C609" s="5"/>
      <c r="D609" s="18"/>
    </row>
    <row r="610" spans="2:4" ht="67" customHeight="1">
      <c r="B610" s="5"/>
      <c r="C610" s="5"/>
      <c r="D610" s="18"/>
    </row>
    <row r="611" spans="2:4" ht="67" customHeight="1">
      <c r="B611" s="5"/>
      <c r="C611" s="5"/>
      <c r="D611" s="18"/>
    </row>
    <row r="612" spans="2:4" ht="67" customHeight="1">
      <c r="B612" s="5"/>
      <c r="C612" s="5"/>
      <c r="D612" s="18"/>
    </row>
    <row r="613" spans="2:4" ht="67" customHeight="1">
      <c r="B613" s="5"/>
      <c r="C613" s="5"/>
      <c r="D613" s="18"/>
    </row>
    <row r="614" spans="2:4" ht="67" customHeight="1">
      <c r="B614" s="5"/>
      <c r="C614" s="5"/>
      <c r="D614" s="18"/>
    </row>
    <row r="615" spans="2:4" ht="67" customHeight="1">
      <c r="B615" s="5"/>
      <c r="C615" s="5"/>
      <c r="D615" s="18"/>
    </row>
    <row r="616" spans="2:4" ht="67" customHeight="1">
      <c r="B616" s="5"/>
      <c r="C616" s="5"/>
      <c r="D616" s="18"/>
    </row>
    <row r="617" spans="2:4" ht="67" customHeight="1">
      <c r="B617" s="5"/>
      <c r="C617" s="5"/>
      <c r="D617" s="18"/>
    </row>
    <row r="618" spans="2:4" ht="67" customHeight="1">
      <c r="B618" s="5"/>
      <c r="C618" s="5"/>
      <c r="D618" s="18"/>
    </row>
    <row r="619" spans="2:4" ht="67" customHeight="1">
      <c r="B619" s="5"/>
      <c r="C619" s="5"/>
      <c r="D619" s="18"/>
    </row>
    <row r="620" spans="2:4" ht="67" customHeight="1">
      <c r="B620" s="5"/>
      <c r="C620" s="5"/>
      <c r="D620" s="18"/>
    </row>
    <row r="621" spans="2:4" ht="67" customHeight="1">
      <c r="B621" s="5"/>
      <c r="C621" s="5"/>
      <c r="D621" s="18"/>
    </row>
    <row r="622" spans="2:4" ht="67" customHeight="1">
      <c r="B622" s="5"/>
      <c r="C622" s="5"/>
      <c r="D622" s="18"/>
    </row>
    <row r="623" spans="2:4" ht="67" customHeight="1">
      <c r="B623" s="5"/>
      <c r="C623" s="5"/>
      <c r="D623" s="18"/>
    </row>
    <row r="624" spans="2:4" ht="67" customHeight="1">
      <c r="B624" s="5"/>
      <c r="C624" s="5"/>
      <c r="D624" s="18"/>
    </row>
    <row r="625" spans="2:4" ht="67" customHeight="1">
      <c r="B625" s="5"/>
      <c r="C625" s="5"/>
      <c r="D625" s="18"/>
    </row>
    <row r="626" spans="2:4" ht="67" customHeight="1">
      <c r="B626" s="5"/>
      <c r="C626" s="5"/>
      <c r="D626" s="18"/>
    </row>
    <row r="627" spans="2:4" ht="67" customHeight="1">
      <c r="B627" s="5"/>
      <c r="C627" s="5"/>
      <c r="D627" s="18"/>
    </row>
    <row r="628" spans="2:4" ht="67" customHeight="1">
      <c r="B628" s="5"/>
      <c r="C628" s="5"/>
      <c r="D628" s="18"/>
    </row>
    <row r="629" spans="2:4" ht="67" customHeight="1">
      <c r="B629" s="5"/>
      <c r="C629" s="5"/>
      <c r="D629" s="18"/>
    </row>
    <row r="630" spans="2:4" ht="67" customHeight="1">
      <c r="B630" s="5"/>
      <c r="C630" s="5"/>
      <c r="D630" s="18"/>
    </row>
    <row r="631" spans="2:4" ht="67" customHeight="1">
      <c r="B631" s="5"/>
      <c r="C631" s="5"/>
      <c r="D631" s="18"/>
    </row>
    <row r="632" spans="2:4" ht="67" customHeight="1">
      <c r="B632" s="5"/>
      <c r="C632" s="5"/>
      <c r="D632" s="18"/>
    </row>
    <row r="633" spans="2:4" ht="67" customHeight="1">
      <c r="B633" s="5"/>
      <c r="C633" s="5"/>
      <c r="D633" s="18"/>
    </row>
    <row r="634" spans="2:4" ht="67" customHeight="1">
      <c r="B634" s="5"/>
      <c r="C634" s="5"/>
      <c r="D634" s="18"/>
    </row>
    <row r="635" spans="2:4" ht="67" customHeight="1">
      <c r="B635" s="5"/>
      <c r="C635" s="5"/>
      <c r="D635" s="18"/>
    </row>
    <row r="636" spans="2:4" ht="67" customHeight="1">
      <c r="B636" s="5"/>
      <c r="C636" s="5"/>
      <c r="D636" s="18"/>
    </row>
    <row r="637" spans="2:4" ht="67" customHeight="1">
      <c r="B637" s="5"/>
      <c r="C637" s="5"/>
      <c r="D637" s="18"/>
    </row>
    <row r="638" spans="2:4" ht="67" customHeight="1">
      <c r="B638" s="5"/>
      <c r="C638" s="5"/>
      <c r="D638" s="18"/>
    </row>
    <row r="639" spans="2:4" ht="67" customHeight="1">
      <c r="B639" s="5"/>
      <c r="C639" s="5"/>
      <c r="D639" s="18"/>
    </row>
    <row r="640" spans="2:4" ht="67" customHeight="1">
      <c r="B640" s="5"/>
      <c r="C640" s="5"/>
      <c r="D640" s="18"/>
    </row>
    <row r="641" spans="2:4" ht="67" customHeight="1">
      <c r="B641" s="5"/>
      <c r="C641" s="5"/>
      <c r="D641" s="18"/>
    </row>
    <row r="642" spans="2:4" ht="67" customHeight="1">
      <c r="B642" s="5"/>
      <c r="C642" s="5"/>
      <c r="D642" s="18"/>
    </row>
    <row r="643" spans="2:4" ht="67" customHeight="1">
      <c r="B643" s="5"/>
      <c r="C643" s="5"/>
      <c r="D643" s="18"/>
    </row>
    <row r="644" spans="2:4" ht="67" customHeight="1">
      <c r="B644" s="5"/>
      <c r="C644" s="5"/>
      <c r="D644" s="18"/>
    </row>
    <row r="645" spans="2:4" ht="67" customHeight="1">
      <c r="B645" s="5"/>
      <c r="C645" s="5"/>
      <c r="D645" s="18"/>
    </row>
    <row r="646" spans="2:4" ht="67" customHeight="1">
      <c r="B646" s="5"/>
      <c r="C646" s="5"/>
      <c r="D646" s="18"/>
    </row>
    <row r="647" spans="2:4" ht="67" customHeight="1">
      <c r="B647" s="5"/>
      <c r="C647" s="5"/>
      <c r="D647" s="18"/>
    </row>
    <row r="648" spans="2:4" ht="67" customHeight="1">
      <c r="B648" s="5"/>
      <c r="C648" s="5"/>
      <c r="D648" s="18"/>
    </row>
    <row r="649" spans="2:4" ht="67" customHeight="1">
      <c r="B649" s="5"/>
      <c r="C649" s="5"/>
      <c r="D649" s="18"/>
    </row>
    <row r="650" spans="2:4" ht="67" customHeight="1">
      <c r="B650" s="5"/>
      <c r="C650" s="5"/>
      <c r="D650" s="18"/>
    </row>
    <row r="651" spans="2:4" ht="67" customHeight="1">
      <c r="B651" s="5"/>
      <c r="C651" s="5"/>
      <c r="D651" s="18"/>
    </row>
    <row r="652" spans="2:4" ht="67" customHeight="1">
      <c r="B652" s="5"/>
      <c r="C652" s="5"/>
      <c r="D652" s="18"/>
    </row>
    <row r="653" spans="2:4" ht="67" customHeight="1">
      <c r="B653" s="5"/>
      <c r="C653" s="5"/>
      <c r="D653" s="18"/>
    </row>
    <row r="654" spans="2:4" ht="67" customHeight="1">
      <c r="B654" s="5"/>
      <c r="C654" s="5"/>
      <c r="D654" s="18"/>
    </row>
    <row r="655" spans="2:4" ht="67" customHeight="1">
      <c r="B655" s="5"/>
      <c r="C655" s="5"/>
      <c r="D655" s="18"/>
    </row>
    <row r="656" spans="2:4" ht="67" customHeight="1">
      <c r="B656" s="5"/>
      <c r="C656" s="5"/>
      <c r="D656" s="18"/>
    </row>
    <row r="657" spans="2:4" ht="67" customHeight="1">
      <c r="B657" s="5"/>
      <c r="C657" s="5"/>
      <c r="D657" s="18"/>
    </row>
    <row r="658" spans="2:4" ht="67" customHeight="1">
      <c r="B658" s="5"/>
      <c r="C658" s="5"/>
      <c r="D658" s="18"/>
    </row>
    <row r="659" spans="2:4" ht="67" customHeight="1">
      <c r="B659" s="5"/>
      <c r="C659" s="5"/>
      <c r="D659" s="18"/>
    </row>
    <row r="660" spans="2:4" ht="67" customHeight="1">
      <c r="B660" s="5"/>
      <c r="C660" s="5"/>
      <c r="D660" s="18"/>
    </row>
    <row r="661" spans="2:4" ht="67" customHeight="1">
      <c r="B661" s="5"/>
      <c r="C661" s="5"/>
      <c r="D661" s="18"/>
    </row>
    <row r="662" spans="2:4" ht="67" customHeight="1">
      <c r="B662" s="5"/>
      <c r="C662" s="5"/>
      <c r="D662" s="18"/>
    </row>
    <row r="663" spans="2:4" ht="67" customHeight="1">
      <c r="B663" s="5"/>
      <c r="C663" s="5"/>
      <c r="D663" s="18"/>
    </row>
    <row r="664" spans="2:4" ht="67" customHeight="1">
      <c r="B664" s="5"/>
      <c r="C664" s="5"/>
      <c r="D664" s="18"/>
    </row>
    <row r="665" spans="2:4" ht="67" customHeight="1">
      <c r="B665" s="5"/>
      <c r="C665" s="5"/>
      <c r="D665" s="18"/>
    </row>
    <row r="666" spans="2:4" ht="67" customHeight="1">
      <c r="B666" s="5"/>
      <c r="C666" s="5"/>
      <c r="D666" s="18"/>
    </row>
    <row r="667" spans="2:4" ht="67" customHeight="1">
      <c r="B667" s="5"/>
      <c r="C667" s="5"/>
      <c r="D667" s="18"/>
    </row>
    <row r="668" spans="2:4" ht="67" customHeight="1"/>
    <row r="669" spans="2:4" ht="67" customHeight="1"/>
    <row r="670" spans="2:4" ht="67" customHeight="1"/>
    <row r="671" spans="2:4" ht="67" customHeight="1"/>
  </sheetData>
  <mergeCells count="12">
    <mergeCell ref="A69:A70"/>
    <mergeCell ref="A44:A45"/>
    <mergeCell ref="A46:A47"/>
    <mergeCell ref="A48:A49"/>
    <mergeCell ref="A50:A51"/>
    <mergeCell ref="A52:A53"/>
    <mergeCell ref="A65:A66"/>
    <mergeCell ref="A63:A64"/>
    <mergeCell ref="A54:A56"/>
    <mergeCell ref="A57:A59"/>
    <mergeCell ref="A60:A62"/>
    <mergeCell ref="A67:A68"/>
  </mergeCells>
  <pageMargins left="0.7" right="0.7" top="0.75" bottom="0.75" header="0.3" footer="0.3"/>
  <pageSetup paperSize="9" scale="87" fitToHeight="100" orientation="portrait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C1D3A-0E83-E744-AF0F-36B91562B3A6}">
  <dimension ref="A1:FH118"/>
  <sheetViews>
    <sheetView workbookViewId="0">
      <selection activeCell="N13" sqref="N13"/>
    </sheetView>
  </sheetViews>
  <sheetFormatPr baseColWidth="10" defaultRowHeight="15"/>
  <cols>
    <col min="9" max="9" width="19.83203125" bestFit="1" customWidth="1"/>
    <col min="24" max="24" width="19.83203125" bestFit="1" customWidth="1"/>
    <col min="39" max="39" width="19.83203125" bestFit="1" customWidth="1"/>
    <col min="54" max="54" width="19.83203125" bestFit="1" customWidth="1"/>
    <col min="69" max="69" width="19.83203125" bestFit="1" customWidth="1"/>
    <col min="85" max="85" width="25" bestFit="1" customWidth="1"/>
    <col min="101" max="101" width="26" bestFit="1" customWidth="1"/>
    <col min="117" max="117" width="25" bestFit="1" customWidth="1"/>
    <col min="131" max="131" width="24" bestFit="1" customWidth="1"/>
    <col min="132" max="132" width="10.83203125" style="16"/>
    <col min="145" max="145" width="25" bestFit="1" customWidth="1"/>
    <col min="159" max="159" width="27.5" bestFit="1" customWidth="1"/>
  </cols>
  <sheetData>
    <row r="1" spans="1:164" ht="16" thickBot="1">
      <c r="EB1" s="106"/>
    </row>
    <row r="2" spans="1:164" s="108" customFormat="1" ht="22" thickBot="1">
      <c r="A2" s="213" t="s">
        <v>166</v>
      </c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5"/>
      <c r="P2" s="213" t="s">
        <v>167</v>
      </c>
      <c r="Q2" s="214"/>
      <c r="R2" s="214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5"/>
      <c r="AE2" s="213" t="s">
        <v>168</v>
      </c>
      <c r="AF2" s="214"/>
      <c r="AG2" s="214"/>
      <c r="AH2" s="214"/>
      <c r="AI2" s="214"/>
      <c r="AJ2" s="214"/>
      <c r="AK2" s="214"/>
      <c r="AL2" s="214"/>
      <c r="AM2" s="214"/>
      <c r="AN2" s="214"/>
      <c r="AO2" s="214"/>
      <c r="AP2" s="214"/>
      <c r="AQ2" s="214"/>
      <c r="AR2" s="215"/>
      <c r="AT2" s="213" t="s">
        <v>169</v>
      </c>
      <c r="AU2" s="214"/>
      <c r="AV2" s="214"/>
      <c r="AW2" s="214"/>
      <c r="AX2" s="214"/>
      <c r="AY2" s="214"/>
      <c r="AZ2" s="214"/>
      <c r="BA2" s="214"/>
      <c r="BB2" s="214"/>
      <c r="BC2" s="214"/>
      <c r="BD2" s="214"/>
      <c r="BE2" s="214"/>
      <c r="BF2" s="214"/>
      <c r="BG2" s="215"/>
      <c r="BI2" s="213" t="s">
        <v>170</v>
      </c>
      <c r="BJ2" s="214"/>
      <c r="BK2" s="214"/>
      <c r="BL2" s="214"/>
      <c r="BM2" s="214"/>
      <c r="BN2" s="214"/>
      <c r="BO2" s="214"/>
      <c r="BP2" s="214"/>
      <c r="BQ2" s="214"/>
      <c r="BR2" s="214"/>
      <c r="BS2" s="214"/>
      <c r="BT2" s="214"/>
      <c r="BU2" s="214"/>
      <c r="BV2" s="215"/>
      <c r="BX2" s="213" t="s">
        <v>175</v>
      </c>
      <c r="BY2" s="214"/>
      <c r="BZ2" s="214"/>
      <c r="CA2" s="214"/>
      <c r="CB2" s="214"/>
      <c r="CC2" s="214"/>
      <c r="CD2" s="214"/>
      <c r="CE2" s="214"/>
      <c r="CF2" s="214"/>
      <c r="CG2" s="214"/>
      <c r="CH2" s="214"/>
      <c r="CI2" s="214"/>
      <c r="CJ2" s="214"/>
      <c r="CK2" s="214"/>
      <c r="CL2" s="215"/>
      <c r="CN2" s="216" t="s">
        <v>183</v>
      </c>
      <c r="CO2" s="217"/>
      <c r="CP2" s="217"/>
      <c r="CQ2" s="217"/>
      <c r="CR2" s="217"/>
      <c r="CS2" s="217"/>
      <c r="CT2" s="217"/>
      <c r="CU2" s="217"/>
      <c r="CV2" s="217"/>
      <c r="CW2" s="217"/>
      <c r="CX2" s="217"/>
      <c r="CY2" s="217"/>
      <c r="CZ2" s="217"/>
      <c r="DA2" s="217"/>
      <c r="DB2" s="217"/>
      <c r="DD2" s="213" t="s">
        <v>182</v>
      </c>
      <c r="DE2" s="214"/>
      <c r="DF2" s="214"/>
      <c r="DG2" s="214"/>
      <c r="DH2" s="214"/>
      <c r="DI2" s="214"/>
      <c r="DJ2" s="214"/>
      <c r="DK2" s="214"/>
      <c r="DL2" s="214"/>
      <c r="DM2" s="214"/>
      <c r="DN2" s="214"/>
      <c r="DO2" s="214"/>
      <c r="DP2" s="214"/>
      <c r="DQ2" s="214"/>
      <c r="DR2" s="215"/>
      <c r="DT2" s="213" t="s">
        <v>184</v>
      </c>
      <c r="DU2" s="214"/>
      <c r="DV2" s="214"/>
      <c r="DW2" s="214"/>
      <c r="DX2" s="214"/>
      <c r="DY2" s="214"/>
      <c r="DZ2" s="214"/>
      <c r="EA2" s="214"/>
      <c r="EB2" s="214"/>
      <c r="EC2" s="214"/>
      <c r="ED2" s="214"/>
      <c r="EE2" s="214"/>
      <c r="EF2" s="215"/>
      <c r="EH2" s="213" t="s">
        <v>208</v>
      </c>
      <c r="EI2" s="214"/>
      <c r="EJ2" s="214"/>
      <c r="EK2" s="214"/>
      <c r="EL2" s="214"/>
      <c r="EM2" s="214"/>
      <c r="EN2" s="214"/>
      <c r="EO2" s="214"/>
      <c r="EP2" s="214"/>
      <c r="EQ2" s="214"/>
      <c r="ER2" s="214"/>
      <c r="ES2" s="214"/>
      <c r="ET2" s="215"/>
      <c r="EV2" s="213" t="s">
        <v>219</v>
      </c>
      <c r="EW2" s="214"/>
      <c r="EX2" s="214"/>
      <c r="EY2" s="214"/>
      <c r="EZ2" s="214"/>
      <c r="FA2" s="214"/>
      <c r="FB2" s="214"/>
      <c r="FC2" s="214"/>
      <c r="FD2" s="214"/>
      <c r="FE2" s="214"/>
      <c r="FF2" s="214"/>
      <c r="FG2" s="214"/>
      <c r="FH2" s="215"/>
    </row>
    <row r="3" spans="1:164" ht="16" thickBot="1"/>
    <row r="4" spans="1:164" ht="16" customHeight="1" thickBot="1">
      <c r="BY4" s="186"/>
      <c r="BZ4" s="187"/>
      <c r="CA4" s="187"/>
      <c r="CB4" s="187"/>
      <c r="CC4" s="187"/>
      <c r="CD4" s="187"/>
      <c r="CE4" s="188"/>
      <c r="CG4" s="205" t="s">
        <v>176</v>
      </c>
      <c r="CH4" s="206"/>
      <c r="CJ4" s="210" t="s">
        <v>223</v>
      </c>
      <c r="CK4" s="211"/>
      <c r="CL4" s="212"/>
      <c r="CO4" s="186"/>
      <c r="CP4" s="187"/>
      <c r="CQ4" s="187"/>
      <c r="CR4" s="187"/>
      <c r="CS4" s="187"/>
      <c r="CT4" s="187"/>
      <c r="CU4" s="188"/>
      <c r="CV4" s="97"/>
      <c r="CW4" s="205" t="s">
        <v>176</v>
      </c>
      <c r="CX4" s="206"/>
      <c r="CZ4" s="210" t="s">
        <v>223</v>
      </c>
      <c r="DA4" s="211"/>
      <c r="DB4" s="212"/>
      <c r="DE4" s="186"/>
      <c r="DF4" s="187"/>
      <c r="DG4" s="187"/>
      <c r="DH4" s="187"/>
      <c r="DI4" s="187"/>
      <c r="DJ4" s="187"/>
      <c r="DK4" s="188"/>
      <c r="DM4" s="205" t="s">
        <v>176</v>
      </c>
      <c r="DN4" s="206"/>
      <c r="DP4" s="210" t="s">
        <v>223</v>
      </c>
      <c r="DQ4" s="211"/>
      <c r="DR4" s="212"/>
      <c r="DU4" s="172"/>
      <c r="DV4" s="173"/>
      <c r="DW4" s="173"/>
      <c r="DX4" s="173"/>
      <c r="DY4" s="174"/>
      <c r="EA4" s="205" t="s">
        <v>176</v>
      </c>
      <c r="EB4" s="206"/>
      <c r="ED4" s="210" t="s">
        <v>223</v>
      </c>
      <c r="EE4" s="211"/>
      <c r="EF4" s="212"/>
      <c r="EI4" s="172"/>
      <c r="EJ4" s="173"/>
      <c r="EK4" s="173"/>
      <c r="EL4" s="173"/>
      <c r="EM4" s="174"/>
      <c r="EO4" s="181" t="s">
        <v>176</v>
      </c>
      <c r="EP4" s="182"/>
      <c r="ER4" s="210" t="s">
        <v>223</v>
      </c>
      <c r="ES4" s="211"/>
      <c r="ET4" s="212"/>
      <c r="EW4" s="172"/>
      <c r="EX4" s="173"/>
      <c r="EY4" s="173"/>
      <c r="EZ4" s="173"/>
      <c r="FA4" s="174"/>
      <c r="FC4" s="181" t="s">
        <v>176</v>
      </c>
      <c r="FD4" s="182"/>
      <c r="FF4" s="210" t="s">
        <v>223</v>
      </c>
      <c r="FG4" s="211"/>
      <c r="FH4" s="212"/>
    </row>
    <row r="5" spans="1:164" ht="16" customHeight="1" thickBot="1">
      <c r="B5" s="172"/>
      <c r="C5" s="173"/>
      <c r="D5" s="173"/>
      <c r="E5" s="173"/>
      <c r="F5" s="173"/>
      <c r="G5" s="174"/>
      <c r="I5" s="205" t="s">
        <v>154</v>
      </c>
      <c r="J5" s="206"/>
      <c r="L5" s="210" t="s">
        <v>223</v>
      </c>
      <c r="M5" s="211"/>
      <c r="N5" s="212"/>
      <c r="Q5" s="172"/>
      <c r="R5" s="173"/>
      <c r="S5" s="173"/>
      <c r="T5" s="173"/>
      <c r="U5" s="173"/>
      <c r="V5" s="174"/>
      <c r="X5" s="205" t="s">
        <v>154</v>
      </c>
      <c r="Y5" s="206"/>
      <c r="AA5" s="210" t="s">
        <v>223</v>
      </c>
      <c r="AB5" s="211"/>
      <c r="AC5" s="212"/>
      <c r="AF5" s="172"/>
      <c r="AG5" s="173"/>
      <c r="AH5" s="173"/>
      <c r="AI5" s="173"/>
      <c r="AJ5" s="173"/>
      <c r="AK5" s="174"/>
      <c r="AM5" s="205" t="s">
        <v>154</v>
      </c>
      <c r="AN5" s="206"/>
      <c r="AP5" s="210" t="s">
        <v>223</v>
      </c>
      <c r="AQ5" s="211"/>
      <c r="AR5" s="212"/>
      <c r="AU5" s="172"/>
      <c r="AV5" s="173"/>
      <c r="AW5" s="173"/>
      <c r="AX5" s="173"/>
      <c r="AY5" s="173"/>
      <c r="AZ5" s="174"/>
      <c r="BB5" s="205" t="s">
        <v>154</v>
      </c>
      <c r="BC5" s="206"/>
      <c r="BE5" s="210" t="s">
        <v>223</v>
      </c>
      <c r="BF5" s="211"/>
      <c r="BG5" s="212"/>
      <c r="BJ5" s="172"/>
      <c r="BK5" s="173"/>
      <c r="BL5" s="173"/>
      <c r="BM5" s="173"/>
      <c r="BN5" s="173"/>
      <c r="BO5" s="174"/>
      <c r="BQ5" s="205" t="s">
        <v>154</v>
      </c>
      <c r="BR5" s="206"/>
      <c r="BT5" s="210" t="s">
        <v>223</v>
      </c>
      <c r="BU5" s="211"/>
      <c r="BV5" s="212"/>
      <c r="BY5" s="189"/>
      <c r="BZ5" s="190"/>
      <c r="CA5" s="190"/>
      <c r="CB5" s="190"/>
      <c r="CC5" s="190"/>
      <c r="CD5" s="190"/>
      <c r="CE5" s="191"/>
      <c r="CG5" s="94" t="s">
        <v>155</v>
      </c>
      <c r="CH5" s="95"/>
      <c r="CJ5" s="100" t="s">
        <v>221</v>
      </c>
      <c r="CK5" s="101" t="s">
        <v>222</v>
      </c>
      <c r="CL5" s="102" t="s">
        <v>160</v>
      </c>
      <c r="CO5" s="189"/>
      <c r="CP5" s="190"/>
      <c r="CQ5" s="190"/>
      <c r="CR5" s="190"/>
      <c r="CS5" s="190"/>
      <c r="CT5" s="190"/>
      <c r="CU5" s="191"/>
      <c r="CV5" s="97"/>
      <c r="CW5" s="94" t="s">
        <v>155</v>
      </c>
      <c r="CX5" s="95"/>
      <c r="CZ5" s="100" t="s">
        <v>221</v>
      </c>
      <c r="DA5" s="101" t="s">
        <v>222</v>
      </c>
      <c r="DB5" s="102" t="s">
        <v>160</v>
      </c>
      <c r="DE5" s="189"/>
      <c r="DF5" s="190"/>
      <c r="DG5" s="190"/>
      <c r="DH5" s="190"/>
      <c r="DI5" s="190"/>
      <c r="DJ5" s="190"/>
      <c r="DK5" s="191"/>
      <c r="DM5" s="94" t="s">
        <v>155</v>
      </c>
      <c r="DN5" s="95"/>
      <c r="DP5" s="100" t="s">
        <v>221</v>
      </c>
      <c r="DQ5" s="101" t="s">
        <v>222</v>
      </c>
      <c r="DR5" s="102" t="s">
        <v>160</v>
      </c>
      <c r="DU5" s="175"/>
      <c r="DV5" s="176"/>
      <c r="DW5" s="176"/>
      <c r="DX5" s="176"/>
      <c r="DY5" s="177"/>
      <c r="EA5" s="94" t="s">
        <v>155</v>
      </c>
      <c r="EB5" s="104"/>
      <c r="ED5" s="100" t="s">
        <v>221</v>
      </c>
      <c r="EE5" s="101" t="s">
        <v>222</v>
      </c>
      <c r="EF5" s="102" t="s">
        <v>160</v>
      </c>
      <c r="EI5" s="175"/>
      <c r="EJ5" s="176"/>
      <c r="EK5" s="176"/>
      <c r="EL5" s="176"/>
      <c r="EM5" s="177"/>
      <c r="EO5" s="100" t="s">
        <v>155</v>
      </c>
      <c r="EP5" s="109"/>
      <c r="ER5" s="100" t="s">
        <v>221</v>
      </c>
      <c r="ES5" s="101" t="s">
        <v>222</v>
      </c>
      <c r="ET5" s="102" t="s">
        <v>160</v>
      </c>
      <c r="EW5" s="175"/>
      <c r="EX5" s="176"/>
      <c r="EY5" s="176"/>
      <c r="EZ5" s="176"/>
      <c r="FA5" s="177"/>
      <c r="FC5" s="100" t="s">
        <v>155</v>
      </c>
      <c r="FD5" s="109"/>
      <c r="FF5" s="100" t="s">
        <v>221</v>
      </c>
      <c r="FG5" s="101" t="s">
        <v>222</v>
      </c>
      <c r="FH5" s="102" t="s">
        <v>160</v>
      </c>
    </row>
    <row r="6" spans="1:164" ht="15" customHeight="1" thickBot="1">
      <c r="B6" s="175"/>
      <c r="C6" s="176"/>
      <c r="D6" s="176"/>
      <c r="E6" s="176"/>
      <c r="F6" s="176"/>
      <c r="G6" s="177"/>
      <c r="I6" s="94" t="s">
        <v>155</v>
      </c>
      <c r="J6" s="95"/>
      <c r="L6" s="94" t="s">
        <v>221</v>
      </c>
      <c r="M6" s="10" t="s">
        <v>222</v>
      </c>
      <c r="N6" s="95" t="s">
        <v>160</v>
      </c>
      <c r="Q6" s="175"/>
      <c r="R6" s="176"/>
      <c r="S6" s="176"/>
      <c r="T6" s="176"/>
      <c r="U6" s="176"/>
      <c r="V6" s="177"/>
      <c r="X6" s="94" t="s">
        <v>155</v>
      </c>
      <c r="Y6" s="95"/>
      <c r="AA6" s="94" t="s">
        <v>221</v>
      </c>
      <c r="AB6" s="10" t="s">
        <v>222</v>
      </c>
      <c r="AC6" s="95" t="s">
        <v>160</v>
      </c>
      <c r="AF6" s="175"/>
      <c r="AG6" s="176"/>
      <c r="AH6" s="176"/>
      <c r="AI6" s="176"/>
      <c r="AJ6" s="176"/>
      <c r="AK6" s="177"/>
      <c r="AM6" s="94" t="s">
        <v>155</v>
      </c>
      <c r="AN6" s="95"/>
      <c r="AP6" s="94" t="s">
        <v>221</v>
      </c>
      <c r="AQ6" s="10" t="s">
        <v>222</v>
      </c>
      <c r="AR6" s="95" t="s">
        <v>160</v>
      </c>
      <c r="AU6" s="175"/>
      <c r="AV6" s="176"/>
      <c r="AW6" s="176"/>
      <c r="AX6" s="176"/>
      <c r="AY6" s="176"/>
      <c r="AZ6" s="177"/>
      <c r="BB6" s="94" t="s">
        <v>155</v>
      </c>
      <c r="BC6" s="95"/>
      <c r="BE6" s="94" t="s">
        <v>221</v>
      </c>
      <c r="BF6" s="10" t="s">
        <v>222</v>
      </c>
      <c r="BG6" s="95" t="s">
        <v>160</v>
      </c>
      <c r="BJ6" s="175"/>
      <c r="BK6" s="176"/>
      <c r="BL6" s="176"/>
      <c r="BM6" s="176"/>
      <c r="BN6" s="176"/>
      <c r="BO6" s="177"/>
      <c r="BQ6" s="94" t="s">
        <v>155</v>
      </c>
      <c r="BR6" s="95"/>
      <c r="BT6" s="94" t="s">
        <v>221</v>
      </c>
      <c r="BU6" s="10" t="s">
        <v>222</v>
      </c>
      <c r="BV6" s="95" t="s">
        <v>160</v>
      </c>
      <c r="BY6" s="189"/>
      <c r="BZ6" s="190"/>
      <c r="CA6" s="190"/>
      <c r="CB6" s="190"/>
      <c r="CC6" s="190"/>
      <c r="CD6" s="190"/>
      <c r="CE6" s="191"/>
      <c r="CG6" s="92" t="s">
        <v>156</v>
      </c>
      <c r="CH6" s="93"/>
      <c r="CJ6" s="92">
        <f>CH12-134</f>
        <v>-121.5</v>
      </c>
      <c r="CK6" s="96">
        <f>CH13-134</f>
        <v>-202</v>
      </c>
      <c r="CL6" s="93">
        <f>CI12/2</f>
        <v>2</v>
      </c>
      <c r="CO6" s="189"/>
      <c r="CP6" s="190"/>
      <c r="CQ6" s="190"/>
      <c r="CR6" s="190"/>
      <c r="CS6" s="190"/>
      <c r="CT6" s="190"/>
      <c r="CU6" s="191"/>
      <c r="CV6" s="97"/>
      <c r="CW6" s="92" t="s">
        <v>156</v>
      </c>
      <c r="CX6" s="93"/>
      <c r="CZ6" s="92">
        <f>CX12-134</f>
        <v>-121.5</v>
      </c>
      <c r="DA6" s="96">
        <f>CX13-134</f>
        <v>-194</v>
      </c>
      <c r="DB6" s="93">
        <f>CY12/2-1</f>
        <v>2</v>
      </c>
      <c r="DE6" s="189"/>
      <c r="DF6" s="190"/>
      <c r="DG6" s="190"/>
      <c r="DH6" s="190"/>
      <c r="DI6" s="190"/>
      <c r="DJ6" s="190"/>
      <c r="DK6" s="191"/>
      <c r="DM6" s="92" t="s">
        <v>156</v>
      </c>
      <c r="DN6" s="93"/>
      <c r="DP6" s="92">
        <f>DN12-134</f>
        <v>-131</v>
      </c>
      <c r="DQ6" s="96">
        <f>DN13-134</f>
        <v>-199</v>
      </c>
      <c r="DR6" s="93">
        <f>DO12/2</f>
        <v>2</v>
      </c>
      <c r="DU6" s="175"/>
      <c r="DV6" s="176"/>
      <c r="DW6" s="176"/>
      <c r="DX6" s="176"/>
      <c r="DY6" s="177"/>
      <c r="EA6" s="92" t="s">
        <v>156</v>
      </c>
      <c r="EB6" s="105"/>
      <c r="ED6" s="120">
        <f>EB15-6</f>
        <v>-112</v>
      </c>
      <c r="EE6" s="121">
        <f>EB16-6</f>
        <v>-184.5</v>
      </c>
      <c r="EF6" s="93">
        <f>EC13/2</f>
        <v>3</v>
      </c>
      <c r="EI6" s="175"/>
      <c r="EJ6" s="176"/>
      <c r="EK6" s="176"/>
      <c r="EL6" s="176"/>
      <c r="EM6" s="177"/>
      <c r="EO6" s="90" t="s">
        <v>156</v>
      </c>
      <c r="EP6" s="110"/>
      <c r="ER6" s="120">
        <f>EP15-6</f>
        <v>-152</v>
      </c>
      <c r="ES6" s="121">
        <f>EP16-6</f>
        <v>-126</v>
      </c>
      <c r="ET6" s="93">
        <f>EQ15/2</f>
        <v>1</v>
      </c>
      <c r="EW6" s="175"/>
      <c r="EX6" s="176"/>
      <c r="EY6" s="176"/>
      <c r="EZ6" s="176"/>
      <c r="FA6" s="177"/>
      <c r="FC6" s="90" t="s">
        <v>156</v>
      </c>
      <c r="FD6" s="110"/>
      <c r="FF6" s="120">
        <f>FD15-6</f>
        <v>-114</v>
      </c>
      <c r="FG6" s="121">
        <f>FD16-6</f>
        <v>-93</v>
      </c>
      <c r="FH6" s="93">
        <f>FE15/2</f>
        <v>1</v>
      </c>
    </row>
    <row r="7" spans="1:164" ht="15" customHeight="1" thickBot="1">
      <c r="B7" s="175"/>
      <c r="C7" s="176"/>
      <c r="D7" s="176"/>
      <c r="E7" s="176"/>
      <c r="F7" s="176"/>
      <c r="G7" s="177"/>
      <c r="I7" s="90" t="s">
        <v>156</v>
      </c>
      <c r="J7" s="91"/>
      <c r="L7" s="90">
        <f>J19-6</f>
        <v>-118</v>
      </c>
      <c r="M7" s="5">
        <f>J20-6</f>
        <v>-93</v>
      </c>
      <c r="N7" s="91">
        <f>K19/2</f>
        <v>2</v>
      </c>
      <c r="Q7" s="175"/>
      <c r="R7" s="176"/>
      <c r="S7" s="176"/>
      <c r="T7" s="176"/>
      <c r="U7" s="176"/>
      <c r="V7" s="177"/>
      <c r="X7" s="90" t="s">
        <v>156</v>
      </c>
      <c r="Y7" s="91"/>
      <c r="AA7" s="90">
        <f>Y19-6</f>
        <v>-148</v>
      </c>
      <c r="AB7" s="5">
        <f>Y20-6</f>
        <v>-123</v>
      </c>
      <c r="AC7" s="91">
        <f>Z19/2</f>
        <v>2</v>
      </c>
      <c r="AF7" s="175"/>
      <c r="AG7" s="176"/>
      <c r="AH7" s="176"/>
      <c r="AI7" s="176"/>
      <c r="AJ7" s="176"/>
      <c r="AK7" s="177"/>
      <c r="AM7" s="90" t="s">
        <v>156</v>
      </c>
      <c r="AN7" s="91"/>
      <c r="AP7" s="90">
        <f>AN19-6</f>
        <v>-148</v>
      </c>
      <c r="AQ7" s="5">
        <f>AN20-6</f>
        <v>-123</v>
      </c>
      <c r="AR7" s="91">
        <f>AO19/2</f>
        <v>2</v>
      </c>
      <c r="AU7" s="175"/>
      <c r="AV7" s="176"/>
      <c r="AW7" s="176"/>
      <c r="AX7" s="176"/>
      <c r="AY7" s="176"/>
      <c r="AZ7" s="177"/>
      <c r="BB7" s="90" t="s">
        <v>156</v>
      </c>
      <c r="BC7" s="91"/>
      <c r="BE7" s="90">
        <f>BC19-6</f>
        <v>-128</v>
      </c>
      <c r="BF7" s="5">
        <f>BC20-6</f>
        <v>-101</v>
      </c>
      <c r="BG7" s="91">
        <f>BD19/2</f>
        <v>2</v>
      </c>
      <c r="BJ7" s="175"/>
      <c r="BK7" s="176"/>
      <c r="BL7" s="176"/>
      <c r="BM7" s="176"/>
      <c r="BN7" s="176"/>
      <c r="BO7" s="177"/>
      <c r="BQ7" s="90" t="s">
        <v>156</v>
      </c>
      <c r="BR7" s="91"/>
      <c r="BT7" s="90">
        <f>BR19-6</f>
        <v>-148</v>
      </c>
      <c r="BU7" s="5">
        <f>BR20-6</f>
        <v>-123</v>
      </c>
      <c r="BV7" s="91">
        <f>BS19/2</f>
        <v>2</v>
      </c>
      <c r="BY7" s="189"/>
      <c r="BZ7" s="190"/>
      <c r="CA7" s="190"/>
      <c r="CB7" s="190"/>
      <c r="CC7" s="190"/>
      <c r="CD7" s="190"/>
      <c r="CE7" s="191"/>
      <c r="CO7" s="189"/>
      <c r="CP7" s="190"/>
      <c r="CQ7" s="190"/>
      <c r="CR7" s="190"/>
      <c r="CS7" s="190"/>
      <c r="CT7" s="190"/>
      <c r="CU7" s="191"/>
      <c r="CV7" s="97"/>
      <c r="DE7" s="189"/>
      <c r="DF7" s="190"/>
      <c r="DG7" s="190"/>
      <c r="DH7" s="190"/>
      <c r="DI7" s="190"/>
      <c r="DJ7" s="190"/>
      <c r="DK7" s="191"/>
      <c r="DU7" s="175"/>
      <c r="DV7" s="176"/>
      <c r="DW7" s="176"/>
      <c r="DX7" s="176"/>
      <c r="DY7" s="177"/>
      <c r="EI7" s="175"/>
      <c r="EJ7" s="176"/>
      <c r="EK7" s="176"/>
      <c r="EL7" s="176"/>
      <c r="EM7" s="177"/>
      <c r="EO7" s="92" t="s">
        <v>209</v>
      </c>
      <c r="EP7" s="93"/>
      <c r="EW7" s="175"/>
      <c r="EX7" s="176"/>
      <c r="EY7" s="176"/>
      <c r="EZ7" s="176"/>
      <c r="FA7" s="177"/>
      <c r="FC7" s="92" t="s">
        <v>209</v>
      </c>
      <c r="FD7" s="93"/>
    </row>
    <row r="8" spans="1:164" ht="15" customHeight="1" thickBot="1">
      <c r="B8" s="175"/>
      <c r="C8" s="176"/>
      <c r="D8" s="176"/>
      <c r="E8" s="176"/>
      <c r="F8" s="176"/>
      <c r="G8" s="177"/>
      <c r="I8" s="90" t="s">
        <v>157</v>
      </c>
      <c r="J8" s="91"/>
      <c r="L8" s="90">
        <f>J21-6</f>
        <v>-56</v>
      </c>
      <c r="M8" s="5">
        <f>J22-6</f>
        <v>-56</v>
      </c>
      <c r="N8" s="91">
        <f>K21/2</f>
        <v>2</v>
      </c>
      <c r="Q8" s="175"/>
      <c r="R8" s="176"/>
      <c r="S8" s="176"/>
      <c r="T8" s="176"/>
      <c r="U8" s="176"/>
      <c r="V8" s="177"/>
      <c r="X8" s="90" t="s">
        <v>157</v>
      </c>
      <c r="Y8" s="91"/>
      <c r="AA8" s="90">
        <f>Y21-6</f>
        <v>-56</v>
      </c>
      <c r="AB8" s="5">
        <f>Y22-6</f>
        <v>-56</v>
      </c>
      <c r="AC8" s="91">
        <f>Z21/2</f>
        <v>2</v>
      </c>
      <c r="AF8" s="175"/>
      <c r="AG8" s="176"/>
      <c r="AH8" s="176"/>
      <c r="AI8" s="176"/>
      <c r="AJ8" s="176"/>
      <c r="AK8" s="177"/>
      <c r="AM8" s="90" t="s">
        <v>157</v>
      </c>
      <c r="AN8" s="91"/>
      <c r="AP8" s="90">
        <f>AN21-6</f>
        <v>-56</v>
      </c>
      <c r="AQ8" s="5">
        <f>AN22-6</f>
        <v>-56</v>
      </c>
      <c r="AR8" s="91">
        <f>AO21/2</f>
        <v>2</v>
      </c>
      <c r="AU8" s="175"/>
      <c r="AV8" s="176"/>
      <c r="AW8" s="176"/>
      <c r="AX8" s="176"/>
      <c r="AY8" s="176"/>
      <c r="AZ8" s="177"/>
      <c r="BB8" s="90" t="s">
        <v>157</v>
      </c>
      <c r="BC8" s="91"/>
      <c r="BE8" s="90">
        <f>BC21-6</f>
        <v>-58</v>
      </c>
      <c r="BF8" s="5">
        <f>BC22-6</f>
        <v>-56</v>
      </c>
      <c r="BG8" s="91">
        <f>BD21/2</f>
        <v>2</v>
      </c>
      <c r="BJ8" s="175"/>
      <c r="BK8" s="176"/>
      <c r="BL8" s="176"/>
      <c r="BM8" s="176"/>
      <c r="BN8" s="176"/>
      <c r="BO8" s="177"/>
      <c r="BQ8" s="90" t="s">
        <v>157</v>
      </c>
      <c r="BR8" s="91"/>
      <c r="BT8" s="90">
        <f>BR21-6</f>
        <v>-56</v>
      </c>
      <c r="BU8" s="5">
        <f>BR22-6</f>
        <v>-56</v>
      </c>
      <c r="BV8" s="91">
        <f>BS21/2</f>
        <v>2</v>
      </c>
      <c r="BY8" s="189"/>
      <c r="BZ8" s="190"/>
      <c r="CA8" s="190"/>
      <c r="CB8" s="190"/>
      <c r="CC8" s="190"/>
      <c r="CD8" s="190"/>
      <c r="CE8" s="191"/>
      <c r="CG8" s="207" t="s">
        <v>9</v>
      </c>
      <c r="CH8" s="208"/>
      <c r="CI8" s="208"/>
      <c r="CJ8" s="209"/>
      <c r="CK8" s="119"/>
      <c r="CL8" s="119"/>
      <c r="CO8" s="189"/>
      <c r="CP8" s="190"/>
      <c r="CQ8" s="190"/>
      <c r="CR8" s="190"/>
      <c r="CS8" s="190"/>
      <c r="CT8" s="190"/>
      <c r="CU8" s="191"/>
      <c r="CV8" s="97"/>
      <c r="CW8" s="207" t="s">
        <v>9</v>
      </c>
      <c r="CX8" s="208"/>
      <c r="CY8" s="208"/>
      <c r="CZ8" s="209"/>
      <c r="DA8" s="119"/>
      <c r="DB8" s="119"/>
      <c r="DE8" s="189"/>
      <c r="DF8" s="190"/>
      <c r="DG8" s="190"/>
      <c r="DH8" s="190"/>
      <c r="DI8" s="190"/>
      <c r="DJ8" s="190"/>
      <c r="DK8" s="191"/>
      <c r="DM8" s="207" t="s">
        <v>9</v>
      </c>
      <c r="DN8" s="208"/>
      <c r="DO8" s="208"/>
      <c r="DP8" s="209"/>
      <c r="DQ8" s="119"/>
      <c r="DR8" s="119"/>
      <c r="DU8" s="175"/>
      <c r="DV8" s="176"/>
      <c r="DW8" s="176"/>
      <c r="DX8" s="176"/>
      <c r="DY8" s="177"/>
      <c r="EA8" s="207" t="s">
        <v>9</v>
      </c>
      <c r="EB8" s="208"/>
      <c r="EC8" s="208"/>
      <c r="ED8" s="209"/>
      <c r="EE8" s="119"/>
      <c r="EF8" s="119"/>
      <c r="EI8" s="175"/>
      <c r="EJ8" s="176"/>
      <c r="EK8" s="176"/>
      <c r="EL8" s="176"/>
      <c r="EM8" s="177"/>
      <c r="EW8" s="175"/>
      <c r="EX8" s="176"/>
      <c r="EY8" s="176"/>
      <c r="EZ8" s="176"/>
      <c r="FA8" s="177"/>
    </row>
    <row r="9" spans="1:164" ht="15" customHeight="1" thickBot="1">
      <c r="B9" s="175"/>
      <c r="C9" s="176"/>
      <c r="D9" s="176"/>
      <c r="E9" s="176"/>
      <c r="F9" s="176"/>
      <c r="G9" s="177"/>
      <c r="I9" s="92" t="s">
        <v>158</v>
      </c>
      <c r="J9" s="93"/>
      <c r="L9" s="92">
        <f>J23-6</f>
        <v>-6</v>
      </c>
      <c r="M9" s="96">
        <f>J24-6</f>
        <v>-56</v>
      </c>
      <c r="N9" s="93">
        <f>K23/2</f>
        <v>1</v>
      </c>
      <c r="Q9" s="175"/>
      <c r="R9" s="176"/>
      <c r="S9" s="176"/>
      <c r="T9" s="176"/>
      <c r="U9" s="176"/>
      <c r="V9" s="177"/>
      <c r="X9" s="92" t="s">
        <v>158</v>
      </c>
      <c r="Y9" s="93"/>
      <c r="AA9" s="92">
        <f>Y23-6</f>
        <v>-6</v>
      </c>
      <c r="AB9" s="96">
        <f>Y24-6</f>
        <v>-56</v>
      </c>
      <c r="AC9" s="93">
        <f>Z23/2</f>
        <v>1</v>
      </c>
      <c r="AF9" s="175"/>
      <c r="AG9" s="176"/>
      <c r="AH9" s="176"/>
      <c r="AI9" s="176"/>
      <c r="AJ9" s="176"/>
      <c r="AK9" s="177"/>
      <c r="AM9" s="92" t="s">
        <v>158</v>
      </c>
      <c r="AN9" s="93"/>
      <c r="AP9" s="92">
        <f>AN23-6</f>
        <v>-6</v>
      </c>
      <c r="AQ9" s="96">
        <f>AN24-6</f>
        <v>-56</v>
      </c>
      <c r="AR9" s="93">
        <f>AO23/2</f>
        <v>1</v>
      </c>
      <c r="AU9" s="175"/>
      <c r="AV9" s="176"/>
      <c r="AW9" s="176"/>
      <c r="AX9" s="176"/>
      <c r="AY9" s="176"/>
      <c r="AZ9" s="177"/>
      <c r="BB9" s="92" t="s">
        <v>158</v>
      </c>
      <c r="BC9" s="93"/>
      <c r="BE9" s="92">
        <f>BC23-6</f>
        <v>-6</v>
      </c>
      <c r="BF9" s="96">
        <f>BC24-6</f>
        <v>-58</v>
      </c>
      <c r="BG9" s="93">
        <f>BD23/2</f>
        <v>1</v>
      </c>
      <c r="BJ9" s="175"/>
      <c r="BK9" s="176"/>
      <c r="BL9" s="176"/>
      <c r="BM9" s="176"/>
      <c r="BN9" s="176"/>
      <c r="BO9" s="177"/>
      <c r="BQ9" s="92" t="s">
        <v>158</v>
      </c>
      <c r="BR9" s="93"/>
      <c r="BT9" s="92">
        <f>BR23-6</f>
        <v>-6</v>
      </c>
      <c r="BU9" s="96">
        <f>BR24-6</f>
        <v>-56</v>
      </c>
      <c r="BV9" s="93">
        <f>BS23/2</f>
        <v>1</v>
      </c>
      <c r="BY9" s="189"/>
      <c r="BZ9" s="190"/>
      <c r="CA9" s="190"/>
      <c r="CB9" s="190"/>
      <c r="CC9" s="190"/>
      <c r="CD9" s="190"/>
      <c r="CE9" s="191"/>
      <c r="CG9" s="94" t="s">
        <v>10</v>
      </c>
      <c r="CH9" s="10" t="s">
        <v>159</v>
      </c>
      <c r="CI9" s="10" t="s">
        <v>160</v>
      </c>
      <c r="CJ9" s="95" t="s">
        <v>161</v>
      </c>
      <c r="CO9" s="189"/>
      <c r="CP9" s="190"/>
      <c r="CQ9" s="190"/>
      <c r="CR9" s="190"/>
      <c r="CS9" s="190"/>
      <c r="CT9" s="190"/>
      <c r="CU9" s="191"/>
      <c r="CV9" s="97"/>
      <c r="CW9" s="94" t="s">
        <v>10</v>
      </c>
      <c r="CX9" s="10" t="s">
        <v>159</v>
      </c>
      <c r="CY9" s="10" t="s">
        <v>160</v>
      </c>
      <c r="CZ9" s="95" t="s">
        <v>161</v>
      </c>
      <c r="DE9" s="189"/>
      <c r="DF9" s="190"/>
      <c r="DG9" s="190"/>
      <c r="DH9" s="190"/>
      <c r="DI9" s="190"/>
      <c r="DJ9" s="190"/>
      <c r="DK9" s="191"/>
      <c r="DM9" s="94" t="s">
        <v>10</v>
      </c>
      <c r="DN9" s="10" t="s">
        <v>159</v>
      </c>
      <c r="DO9" s="10" t="s">
        <v>160</v>
      </c>
      <c r="DP9" s="95" t="s">
        <v>161</v>
      </c>
      <c r="DU9" s="175"/>
      <c r="DV9" s="176"/>
      <c r="DW9" s="176"/>
      <c r="DX9" s="176"/>
      <c r="DY9" s="177"/>
      <c r="EA9" s="94" t="s">
        <v>10</v>
      </c>
      <c r="EB9" s="19" t="s">
        <v>159</v>
      </c>
      <c r="EC9" s="10" t="s">
        <v>160</v>
      </c>
      <c r="ED9" s="95" t="s">
        <v>161</v>
      </c>
      <c r="EI9" s="175"/>
      <c r="EJ9" s="176"/>
      <c r="EK9" s="176"/>
      <c r="EL9" s="176"/>
      <c r="EM9" s="177"/>
      <c r="EO9" s="183" t="s">
        <v>9</v>
      </c>
      <c r="EP9" s="184"/>
      <c r="EQ9" s="184"/>
      <c r="ER9" s="185"/>
      <c r="ES9" s="119"/>
      <c r="ET9" s="119"/>
      <c r="EW9" s="175"/>
      <c r="EX9" s="176"/>
      <c r="EY9" s="176"/>
      <c r="EZ9" s="176"/>
      <c r="FA9" s="177"/>
      <c r="FC9" s="183" t="s">
        <v>9</v>
      </c>
      <c r="FD9" s="184"/>
      <c r="FE9" s="184"/>
      <c r="FF9" s="185"/>
    </row>
    <row r="10" spans="1:164" ht="15" customHeight="1" thickBot="1">
      <c r="B10" s="175"/>
      <c r="C10" s="176"/>
      <c r="D10" s="176"/>
      <c r="E10" s="176"/>
      <c r="F10" s="176"/>
      <c r="G10" s="177"/>
      <c r="Q10" s="175"/>
      <c r="R10" s="176"/>
      <c r="S10" s="176"/>
      <c r="T10" s="176"/>
      <c r="U10" s="176"/>
      <c r="V10" s="177"/>
      <c r="AF10" s="175"/>
      <c r="AG10" s="176"/>
      <c r="AH10" s="176"/>
      <c r="AI10" s="176"/>
      <c r="AJ10" s="176"/>
      <c r="AK10" s="177"/>
      <c r="AU10" s="175"/>
      <c r="AV10" s="176"/>
      <c r="AW10" s="176"/>
      <c r="AX10" s="176"/>
      <c r="AY10" s="176"/>
      <c r="AZ10" s="177"/>
      <c r="BJ10" s="175"/>
      <c r="BK10" s="176"/>
      <c r="BL10" s="176"/>
      <c r="BM10" s="176"/>
      <c r="BN10" s="176"/>
      <c r="BO10" s="177"/>
      <c r="BY10" s="189"/>
      <c r="BZ10" s="190"/>
      <c r="CA10" s="190"/>
      <c r="CB10" s="190"/>
      <c r="CC10" s="190"/>
      <c r="CD10" s="190"/>
      <c r="CE10" s="191"/>
      <c r="CG10" s="90" t="s">
        <v>171</v>
      </c>
      <c r="CH10" s="5">
        <f>CH5</f>
        <v>0</v>
      </c>
      <c r="CI10" s="5">
        <v>2</v>
      </c>
      <c r="CJ10" s="91">
        <v>45</v>
      </c>
      <c r="CO10" s="189"/>
      <c r="CP10" s="190"/>
      <c r="CQ10" s="190"/>
      <c r="CR10" s="190"/>
      <c r="CS10" s="190"/>
      <c r="CT10" s="190"/>
      <c r="CU10" s="191"/>
      <c r="CV10" s="97"/>
      <c r="CW10" s="90" t="s">
        <v>177</v>
      </c>
      <c r="CX10" s="5">
        <f>CX5</f>
        <v>0</v>
      </c>
      <c r="CY10" s="5">
        <v>2</v>
      </c>
      <c r="CZ10" s="91">
        <v>45</v>
      </c>
      <c r="DE10" s="189"/>
      <c r="DF10" s="190"/>
      <c r="DG10" s="190"/>
      <c r="DH10" s="190"/>
      <c r="DI10" s="190"/>
      <c r="DJ10" s="190"/>
      <c r="DK10" s="191"/>
      <c r="DM10" s="90" t="s">
        <v>178</v>
      </c>
      <c r="DN10" s="5">
        <f>DN5</f>
        <v>0</v>
      </c>
      <c r="DO10" s="5">
        <v>2</v>
      </c>
      <c r="DP10" s="91">
        <v>45</v>
      </c>
      <c r="DU10" s="175"/>
      <c r="DV10" s="176"/>
      <c r="DW10" s="176"/>
      <c r="DX10" s="176"/>
      <c r="DY10" s="177"/>
      <c r="EA10" s="90" t="s">
        <v>185</v>
      </c>
      <c r="EB10" s="18">
        <f>EB5</f>
        <v>0</v>
      </c>
      <c r="EC10" s="5">
        <v>1</v>
      </c>
      <c r="ED10" s="91">
        <v>90</v>
      </c>
      <c r="EI10" s="175"/>
      <c r="EJ10" s="176"/>
      <c r="EK10" s="176"/>
      <c r="EL10" s="176"/>
      <c r="EM10" s="177"/>
      <c r="EO10" s="100" t="s">
        <v>10</v>
      </c>
      <c r="EP10" s="111" t="s">
        <v>159</v>
      </c>
      <c r="EQ10" s="101" t="s">
        <v>160</v>
      </c>
      <c r="ER10" s="102" t="s">
        <v>161</v>
      </c>
      <c r="EW10" s="175"/>
      <c r="EX10" s="176"/>
      <c r="EY10" s="176"/>
      <c r="EZ10" s="176"/>
      <c r="FA10" s="177"/>
      <c r="FC10" s="100" t="s">
        <v>10</v>
      </c>
      <c r="FD10" s="111" t="s">
        <v>159</v>
      </c>
      <c r="FE10" s="101" t="s">
        <v>160</v>
      </c>
      <c r="FF10" s="102" t="s">
        <v>161</v>
      </c>
    </row>
    <row r="11" spans="1:164" ht="15" customHeight="1" thickBot="1">
      <c r="B11" s="175"/>
      <c r="C11" s="176"/>
      <c r="D11" s="176"/>
      <c r="E11" s="176"/>
      <c r="F11" s="176"/>
      <c r="G11" s="177"/>
      <c r="I11" s="207" t="s">
        <v>9</v>
      </c>
      <c r="J11" s="208"/>
      <c r="K11" s="208"/>
      <c r="L11" s="209"/>
      <c r="M11" s="119"/>
      <c r="N11" s="119"/>
      <c r="Q11" s="175"/>
      <c r="R11" s="176"/>
      <c r="S11" s="176"/>
      <c r="T11" s="176"/>
      <c r="U11" s="176"/>
      <c r="V11" s="177"/>
      <c r="X11" s="207" t="s">
        <v>9</v>
      </c>
      <c r="Y11" s="208"/>
      <c r="Z11" s="208"/>
      <c r="AA11" s="209"/>
      <c r="AB11" s="119"/>
      <c r="AC11" s="119"/>
      <c r="AF11" s="175"/>
      <c r="AG11" s="176"/>
      <c r="AH11" s="176"/>
      <c r="AI11" s="176"/>
      <c r="AJ11" s="176"/>
      <c r="AK11" s="177"/>
      <c r="AM11" s="207" t="s">
        <v>9</v>
      </c>
      <c r="AN11" s="208"/>
      <c r="AO11" s="208"/>
      <c r="AP11" s="209"/>
      <c r="AQ11" s="119"/>
      <c r="AR11" s="119"/>
      <c r="AU11" s="175"/>
      <c r="AV11" s="176"/>
      <c r="AW11" s="176"/>
      <c r="AX11" s="176"/>
      <c r="AY11" s="176"/>
      <c r="AZ11" s="177"/>
      <c r="BB11" s="207" t="s">
        <v>9</v>
      </c>
      <c r="BC11" s="208"/>
      <c r="BD11" s="208"/>
      <c r="BE11" s="209"/>
      <c r="BF11" s="119"/>
      <c r="BG11" s="119"/>
      <c r="BJ11" s="175"/>
      <c r="BK11" s="176"/>
      <c r="BL11" s="176"/>
      <c r="BM11" s="176"/>
      <c r="BN11" s="176"/>
      <c r="BO11" s="177"/>
      <c r="BQ11" s="207" t="s">
        <v>9</v>
      </c>
      <c r="BR11" s="208"/>
      <c r="BS11" s="208"/>
      <c r="BT11" s="209"/>
      <c r="BU11" s="119"/>
      <c r="BV11" s="119"/>
      <c r="BY11" s="189"/>
      <c r="BZ11" s="190"/>
      <c r="CA11" s="190"/>
      <c r="CB11" s="190"/>
      <c r="CC11" s="190"/>
      <c r="CD11" s="190"/>
      <c r="CE11" s="191"/>
      <c r="CG11" s="90" t="s">
        <v>171</v>
      </c>
      <c r="CH11" s="5">
        <f>CH6</f>
        <v>0</v>
      </c>
      <c r="CI11" s="5">
        <v>2</v>
      </c>
      <c r="CJ11" s="91">
        <v>45</v>
      </c>
      <c r="CO11" s="189"/>
      <c r="CP11" s="190"/>
      <c r="CQ11" s="190"/>
      <c r="CR11" s="190"/>
      <c r="CS11" s="190"/>
      <c r="CT11" s="190"/>
      <c r="CU11" s="191"/>
      <c r="CV11" s="97"/>
      <c r="CW11" s="90" t="s">
        <v>177</v>
      </c>
      <c r="CX11" s="5">
        <f>CX6</f>
        <v>0</v>
      </c>
      <c r="CY11" s="5">
        <v>2</v>
      </c>
      <c r="CZ11" s="91">
        <v>45</v>
      </c>
      <c r="DE11" s="189"/>
      <c r="DF11" s="190"/>
      <c r="DG11" s="190"/>
      <c r="DH11" s="190"/>
      <c r="DI11" s="190"/>
      <c r="DJ11" s="190"/>
      <c r="DK11" s="191"/>
      <c r="DM11" s="90" t="s">
        <v>178</v>
      </c>
      <c r="DN11" s="5">
        <f>DN6</f>
        <v>0</v>
      </c>
      <c r="DO11" s="5">
        <v>2</v>
      </c>
      <c r="DP11" s="91">
        <v>45</v>
      </c>
      <c r="DU11" s="175"/>
      <c r="DV11" s="176"/>
      <c r="DW11" s="176"/>
      <c r="DX11" s="176"/>
      <c r="DY11" s="177"/>
      <c r="EA11" s="90" t="s">
        <v>186</v>
      </c>
      <c r="EB11" s="18">
        <f>EB5</f>
        <v>0</v>
      </c>
      <c r="EC11" s="5">
        <v>1</v>
      </c>
      <c r="ED11" s="91">
        <v>90</v>
      </c>
      <c r="EI11" s="175"/>
      <c r="EJ11" s="176"/>
      <c r="EK11" s="176"/>
      <c r="EL11" s="176"/>
      <c r="EM11" s="177"/>
      <c r="EO11" s="90" t="s">
        <v>210</v>
      </c>
      <c r="EP11" s="112">
        <f>EP5</f>
        <v>0</v>
      </c>
      <c r="EQ11" s="5">
        <v>1</v>
      </c>
      <c r="ER11" s="91">
        <v>45</v>
      </c>
      <c r="EW11" s="175"/>
      <c r="EX11" s="176"/>
      <c r="EY11" s="176"/>
      <c r="EZ11" s="176"/>
      <c r="FA11" s="177"/>
      <c r="FC11" s="90" t="s">
        <v>162</v>
      </c>
      <c r="FD11" s="112">
        <f>FD5</f>
        <v>0</v>
      </c>
      <c r="FE11" s="5">
        <v>1</v>
      </c>
      <c r="FF11" s="91">
        <v>45</v>
      </c>
    </row>
    <row r="12" spans="1:164" ht="15" customHeight="1">
      <c r="B12" s="175"/>
      <c r="C12" s="176"/>
      <c r="D12" s="176"/>
      <c r="E12" s="176"/>
      <c r="F12" s="176"/>
      <c r="G12" s="177"/>
      <c r="I12" s="94" t="s">
        <v>10</v>
      </c>
      <c r="J12" s="10" t="s">
        <v>159</v>
      </c>
      <c r="K12" s="10" t="s">
        <v>160</v>
      </c>
      <c r="L12" s="95" t="s">
        <v>161</v>
      </c>
      <c r="Q12" s="175"/>
      <c r="R12" s="176"/>
      <c r="S12" s="176"/>
      <c r="T12" s="176"/>
      <c r="U12" s="176"/>
      <c r="V12" s="177"/>
      <c r="X12" s="94" t="s">
        <v>10</v>
      </c>
      <c r="Y12" s="10" t="s">
        <v>159</v>
      </c>
      <c r="Z12" s="10" t="s">
        <v>160</v>
      </c>
      <c r="AA12" s="95" t="s">
        <v>161</v>
      </c>
      <c r="AF12" s="175"/>
      <c r="AG12" s="176"/>
      <c r="AH12" s="176"/>
      <c r="AI12" s="176"/>
      <c r="AJ12" s="176"/>
      <c r="AK12" s="177"/>
      <c r="AM12" s="94" t="s">
        <v>10</v>
      </c>
      <c r="AN12" s="10" t="s">
        <v>159</v>
      </c>
      <c r="AO12" s="10" t="s">
        <v>160</v>
      </c>
      <c r="AP12" s="95" t="s">
        <v>161</v>
      </c>
      <c r="AU12" s="175"/>
      <c r="AV12" s="176"/>
      <c r="AW12" s="176"/>
      <c r="AX12" s="176"/>
      <c r="AY12" s="176"/>
      <c r="AZ12" s="177"/>
      <c r="BB12" s="100" t="s">
        <v>10</v>
      </c>
      <c r="BC12" s="101" t="s">
        <v>159</v>
      </c>
      <c r="BD12" s="101" t="s">
        <v>160</v>
      </c>
      <c r="BE12" s="102" t="s">
        <v>161</v>
      </c>
      <c r="BJ12" s="175"/>
      <c r="BK12" s="176"/>
      <c r="BL12" s="176"/>
      <c r="BM12" s="176"/>
      <c r="BN12" s="176"/>
      <c r="BO12" s="177"/>
      <c r="BQ12" s="94" t="s">
        <v>10</v>
      </c>
      <c r="BR12" s="10" t="s">
        <v>159</v>
      </c>
      <c r="BS12" s="10" t="s">
        <v>160</v>
      </c>
      <c r="BT12" s="95" t="s">
        <v>161</v>
      </c>
      <c r="BY12" s="189"/>
      <c r="BZ12" s="190"/>
      <c r="CA12" s="190"/>
      <c r="CB12" s="190"/>
      <c r="CC12" s="190"/>
      <c r="CD12" s="190"/>
      <c r="CE12" s="191"/>
      <c r="CG12" s="90" t="s">
        <v>172</v>
      </c>
      <c r="CH12" s="5">
        <f>(CH5+25)/2</f>
        <v>12.5</v>
      </c>
      <c r="CI12" s="5">
        <v>4</v>
      </c>
      <c r="CJ12" s="91">
        <v>45</v>
      </c>
      <c r="CO12" s="189"/>
      <c r="CP12" s="190"/>
      <c r="CQ12" s="190"/>
      <c r="CR12" s="190"/>
      <c r="CS12" s="190"/>
      <c r="CT12" s="190"/>
      <c r="CU12" s="191"/>
      <c r="CV12" s="97"/>
      <c r="CW12" s="90" t="s">
        <v>172</v>
      </c>
      <c r="CX12" s="5">
        <f>(CX5+25)/2</f>
        <v>12.5</v>
      </c>
      <c r="CY12" s="5">
        <v>6</v>
      </c>
      <c r="CZ12" s="91">
        <v>45</v>
      </c>
      <c r="DE12" s="189"/>
      <c r="DF12" s="190"/>
      <c r="DG12" s="190"/>
      <c r="DH12" s="190"/>
      <c r="DI12" s="190"/>
      <c r="DJ12" s="190"/>
      <c r="DK12" s="191"/>
      <c r="DM12" s="90" t="s">
        <v>179</v>
      </c>
      <c r="DN12" s="5">
        <f>(DN5+6)/2</f>
        <v>3</v>
      </c>
      <c r="DO12" s="5">
        <v>4</v>
      </c>
      <c r="DP12" s="91">
        <v>45</v>
      </c>
      <c r="DU12" s="175"/>
      <c r="DV12" s="176"/>
      <c r="DW12" s="176"/>
      <c r="DX12" s="176"/>
      <c r="DY12" s="177"/>
      <c r="EA12" s="90" t="s">
        <v>187</v>
      </c>
      <c r="EB12" s="18">
        <f>EB6-68-21</f>
        <v>-89</v>
      </c>
      <c r="EC12" s="5">
        <v>2</v>
      </c>
      <c r="ED12" s="91">
        <v>90</v>
      </c>
      <c r="EI12" s="175"/>
      <c r="EJ12" s="176"/>
      <c r="EK12" s="176"/>
      <c r="EL12" s="176"/>
      <c r="EM12" s="177"/>
      <c r="EO12" s="90" t="s">
        <v>210</v>
      </c>
      <c r="EP12" s="112">
        <f>EP6</f>
        <v>0</v>
      </c>
      <c r="EQ12" s="5">
        <v>2</v>
      </c>
      <c r="ER12" s="91">
        <v>45</v>
      </c>
      <c r="EW12" s="175"/>
      <c r="EX12" s="176"/>
      <c r="EY12" s="176"/>
      <c r="EZ12" s="176"/>
      <c r="FA12" s="177"/>
      <c r="FC12" s="90" t="s">
        <v>162</v>
      </c>
      <c r="FD12" s="112">
        <f>FD6</f>
        <v>0</v>
      </c>
      <c r="FE12" s="5">
        <v>2</v>
      </c>
      <c r="FF12" s="91">
        <v>45</v>
      </c>
    </row>
    <row r="13" spans="1:164" ht="16" customHeight="1">
      <c r="B13" s="175"/>
      <c r="C13" s="176"/>
      <c r="D13" s="176"/>
      <c r="E13" s="176"/>
      <c r="F13" s="176"/>
      <c r="G13" s="177"/>
      <c r="I13" s="90" t="s">
        <v>162</v>
      </c>
      <c r="J13" s="5">
        <f>J6</f>
        <v>0</v>
      </c>
      <c r="K13" s="5">
        <v>2</v>
      </c>
      <c r="L13" s="91">
        <v>45</v>
      </c>
      <c r="Q13" s="175"/>
      <c r="R13" s="176"/>
      <c r="S13" s="176"/>
      <c r="T13" s="176"/>
      <c r="U13" s="176"/>
      <c r="V13" s="177"/>
      <c r="X13" s="90" t="s">
        <v>205</v>
      </c>
      <c r="Y13" s="5">
        <f>Y6</f>
        <v>0</v>
      </c>
      <c r="Z13" s="5">
        <v>2</v>
      </c>
      <c r="AA13" s="91">
        <v>45</v>
      </c>
      <c r="AF13" s="175"/>
      <c r="AG13" s="176"/>
      <c r="AH13" s="176"/>
      <c r="AI13" s="176"/>
      <c r="AJ13" s="176"/>
      <c r="AK13" s="177"/>
      <c r="AM13" s="90" t="s">
        <v>201</v>
      </c>
      <c r="AN13" s="5">
        <f>AN6</f>
        <v>0</v>
      </c>
      <c r="AO13" s="5">
        <v>2</v>
      </c>
      <c r="AP13" s="91">
        <v>45</v>
      </c>
      <c r="AU13" s="175"/>
      <c r="AV13" s="176"/>
      <c r="AW13" s="176"/>
      <c r="AX13" s="176"/>
      <c r="AY13" s="176"/>
      <c r="AZ13" s="177"/>
      <c r="BB13" s="90" t="s">
        <v>192</v>
      </c>
      <c r="BC13" s="5">
        <f>BC6</f>
        <v>0</v>
      </c>
      <c r="BD13" s="5">
        <v>2</v>
      </c>
      <c r="BE13" s="91">
        <v>45</v>
      </c>
      <c r="BJ13" s="175"/>
      <c r="BK13" s="176"/>
      <c r="BL13" s="176"/>
      <c r="BM13" s="176"/>
      <c r="BN13" s="176"/>
      <c r="BO13" s="177"/>
      <c r="BQ13" s="90" t="s">
        <v>197</v>
      </c>
      <c r="BR13" s="5">
        <f>BR6</f>
        <v>0</v>
      </c>
      <c r="BS13" s="5">
        <v>2</v>
      </c>
      <c r="BT13" s="91">
        <v>45</v>
      </c>
      <c r="BY13" s="189"/>
      <c r="BZ13" s="190"/>
      <c r="CA13" s="190"/>
      <c r="CB13" s="190"/>
      <c r="CC13" s="190"/>
      <c r="CD13" s="190"/>
      <c r="CE13" s="191"/>
      <c r="CG13" s="90" t="s">
        <v>172</v>
      </c>
      <c r="CH13" s="5">
        <f>CH6-68</f>
        <v>-68</v>
      </c>
      <c r="CI13" s="5">
        <v>4</v>
      </c>
      <c r="CJ13" s="91">
        <v>45</v>
      </c>
      <c r="CO13" s="189"/>
      <c r="CP13" s="190"/>
      <c r="CQ13" s="190"/>
      <c r="CR13" s="190"/>
      <c r="CS13" s="190"/>
      <c r="CT13" s="190"/>
      <c r="CU13" s="191"/>
      <c r="CV13" s="97"/>
      <c r="CW13" s="90" t="s">
        <v>172</v>
      </c>
      <c r="CX13" s="5">
        <f>CX6-60</f>
        <v>-60</v>
      </c>
      <c r="CY13" s="5">
        <v>6</v>
      </c>
      <c r="CZ13" s="91">
        <v>45</v>
      </c>
      <c r="DE13" s="189"/>
      <c r="DF13" s="190"/>
      <c r="DG13" s="190"/>
      <c r="DH13" s="190"/>
      <c r="DI13" s="190"/>
      <c r="DJ13" s="190"/>
      <c r="DK13" s="191"/>
      <c r="DM13" s="90" t="s">
        <v>179</v>
      </c>
      <c r="DN13" s="5">
        <f>DN6-65</f>
        <v>-65</v>
      </c>
      <c r="DO13" s="5">
        <v>4</v>
      </c>
      <c r="DP13" s="91">
        <v>45</v>
      </c>
      <c r="DU13" s="175"/>
      <c r="DV13" s="176"/>
      <c r="DW13" s="176"/>
      <c r="DX13" s="176"/>
      <c r="DY13" s="177"/>
      <c r="EA13" s="90" t="s">
        <v>188</v>
      </c>
      <c r="EB13" s="18">
        <f>(EB5-30-12-12-12-12-30)/3</f>
        <v>-36</v>
      </c>
      <c r="EC13" s="5">
        <v>6</v>
      </c>
      <c r="ED13" s="91">
        <v>45</v>
      </c>
      <c r="EI13" s="175"/>
      <c r="EJ13" s="176"/>
      <c r="EK13" s="176"/>
      <c r="EL13" s="176"/>
      <c r="EM13" s="177"/>
      <c r="EO13" s="90" t="s">
        <v>211</v>
      </c>
      <c r="EP13" s="112">
        <f>EP5-60+14</f>
        <v>-46</v>
      </c>
      <c r="EQ13" s="5">
        <v>2</v>
      </c>
      <c r="ER13" s="91">
        <v>45</v>
      </c>
      <c r="EW13" s="175"/>
      <c r="EX13" s="176"/>
      <c r="EY13" s="176"/>
      <c r="EZ13" s="176"/>
      <c r="FA13" s="177"/>
      <c r="FC13" s="90" t="s">
        <v>164</v>
      </c>
      <c r="FD13" s="112">
        <f>FD5-50+12</f>
        <v>-38</v>
      </c>
      <c r="FE13" s="5">
        <v>2</v>
      </c>
      <c r="FF13" s="91">
        <v>45</v>
      </c>
    </row>
    <row r="14" spans="1:164" ht="15" customHeight="1" thickBot="1">
      <c r="B14" s="175"/>
      <c r="C14" s="176"/>
      <c r="D14" s="176"/>
      <c r="E14" s="176"/>
      <c r="F14" s="176"/>
      <c r="G14" s="177"/>
      <c r="I14" s="90" t="s">
        <v>162</v>
      </c>
      <c r="J14" s="5">
        <f>J7</f>
        <v>0</v>
      </c>
      <c r="K14" s="5">
        <v>2</v>
      </c>
      <c r="L14" s="91">
        <v>45</v>
      </c>
      <c r="Q14" s="175"/>
      <c r="R14" s="176"/>
      <c r="S14" s="176"/>
      <c r="T14" s="176"/>
      <c r="U14" s="176"/>
      <c r="V14" s="177"/>
      <c r="X14" s="90" t="s">
        <v>205</v>
      </c>
      <c r="Y14" s="5">
        <f>Y7</f>
        <v>0</v>
      </c>
      <c r="Z14" s="5">
        <v>2</v>
      </c>
      <c r="AA14" s="91">
        <v>45</v>
      </c>
      <c r="AF14" s="175"/>
      <c r="AG14" s="176"/>
      <c r="AH14" s="176"/>
      <c r="AI14" s="176"/>
      <c r="AJ14" s="176"/>
      <c r="AK14" s="177"/>
      <c r="AM14" s="90" t="s">
        <v>201</v>
      </c>
      <c r="AN14" s="5">
        <f>AN7</f>
        <v>0</v>
      </c>
      <c r="AO14" s="5">
        <v>2</v>
      </c>
      <c r="AP14" s="91">
        <v>45</v>
      </c>
      <c r="AU14" s="175"/>
      <c r="AV14" s="176"/>
      <c r="AW14" s="176"/>
      <c r="AX14" s="176"/>
      <c r="AY14" s="176"/>
      <c r="AZ14" s="177"/>
      <c r="BB14" s="90" t="s">
        <v>193</v>
      </c>
      <c r="BC14" s="5">
        <f>BC7</f>
        <v>0</v>
      </c>
      <c r="BD14" s="5">
        <v>2</v>
      </c>
      <c r="BE14" s="91">
        <v>45</v>
      </c>
      <c r="BJ14" s="175"/>
      <c r="BK14" s="176"/>
      <c r="BL14" s="176"/>
      <c r="BM14" s="176"/>
      <c r="BN14" s="176"/>
      <c r="BO14" s="177"/>
      <c r="BQ14" s="90" t="s">
        <v>197</v>
      </c>
      <c r="BR14" s="5">
        <f>BR7</f>
        <v>0</v>
      </c>
      <c r="BS14" s="5">
        <v>2</v>
      </c>
      <c r="BT14" s="91">
        <v>45</v>
      </c>
      <c r="BY14" s="189"/>
      <c r="BZ14" s="190"/>
      <c r="CA14" s="190"/>
      <c r="CB14" s="190"/>
      <c r="CC14" s="190"/>
      <c r="CD14" s="190"/>
      <c r="CE14" s="191"/>
      <c r="CG14" s="98" t="s">
        <v>173</v>
      </c>
      <c r="CH14" s="26">
        <f>CH6-68</f>
        <v>-68</v>
      </c>
      <c r="CI14" s="26">
        <v>2</v>
      </c>
      <c r="CJ14" s="99">
        <v>90</v>
      </c>
      <c r="CO14" s="189"/>
      <c r="CP14" s="190"/>
      <c r="CQ14" s="190"/>
      <c r="CR14" s="190"/>
      <c r="CS14" s="190"/>
      <c r="CT14" s="190"/>
      <c r="CU14" s="191"/>
      <c r="CV14" s="97"/>
      <c r="CW14" s="90" t="s">
        <v>173</v>
      </c>
      <c r="CX14" s="5">
        <f>CX6-60</f>
        <v>-60</v>
      </c>
      <c r="CY14" s="5">
        <v>4</v>
      </c>
      <c r="CZ14" s="91">
        <v>90</v>
      </c>
      <c r="DE14" s="189"/>
      <c r="DF14" s="190"/>
      <c r="DG14" s="190"/>
      <c r="DH14" s="190"/>
      <c r="DI14" s="190"/>
      <c r="DJ14" s="190"/>
      <c r="DK14" s="191"/>
      <c r="DM14" s="92" t="s">
        <v>180</v>
      </c>
      <c r="DN14" s="96">
        <f>DN6-65</f>
        <v>-65</v>
      </c>
      <c r="DO14" s="96">
        <v>2</v>
      </c>
      <c r="DP14" s="93">
        <v>90</v>
      </c>
      <c r="DU14" s="175"/>
      <c r="DV14" s="176"/>
      <c r="DW14" s="176"/>
      <c r="DX14" s="176"/>
      <c r="DY14" s="177"/>
      <c r="EA14" s="90" t="s">
        <v>188</v>
      </c>
      <c r="EB14" s="18">
        <f>EB6-69-6-6-21-6.5</f>
        <v>-108.5</v>
      </c>
      <c r="EC14" s="5">
        <v>6</v>
      </c>
      <c r="ED14" s="91">
        <v>45</v>
      </c>
      <c r="EI14" s="175"/>
      <c r="EJ14" s="176"/>
      <c r="EK14" s="176"/>
      <c r="EL14" s="176"/>
      <c r="EM14" s="177"/>
      <c r="EO14" s="90" t="s">
        <v>211</v>
      </c>
      <c r="EP14" s="112">
        <f>EP6-30-EP7+10</f>
        <v>-20</v>
      </c>
      <c r="EQ14" s="5">
        <v>2</v>
      </c>
      <c r="ER14" s="91">
        <v>45</v>
      </c>
      <c r="EW14" s="175"/>
      <c r="EX14" s="176"/>
      <c r="EY14" s="176"/>
      <c r="EZ14" s="176"/>
      <c r="FA14" s="177"/>
      <c r="FC14" s="90" t="s">
        <v>164</v>
      </c>
      <c r="FD14" s="112">
        <f>FD6-25-FD7+8</f>
        <v>-17</v>
      </c>
      <c r="FE14" s="5">
        <v>2</v>
      </c>
      <c r="FF14" s="91">
        <v>45</v>
      </c>
    </row>
    <row r="15" spans="1:164" ht="15" customHeight="1" thickBot="1">
      <c r="B15" s="175"/>
      <c r="C15" s="176"/>
      <c r="D15" s="176"/>
      <c r="E15" s="176"/>
      <c r="F15" s="176"/>
      <c r="G15" s="177"/>
      <c r="I15" s="90" t="s">
        <v>163</v>
      </c>
      <c r="J15" s="5">
        <f>J7-50</f>
        <v>-50</v>
      </c>
      <c r="K15" s="5">
        <v>2</v>
      </c>
      <c r="L15" s="91">
        <v>90</v>
      </c>
      <c r="Q15" s="175"/>
      <c r="R15" s="176"/>
      <c r="S15" s="176"/>
      <c r="T15" s="176"/>
      <c r="U15" s="176"/>
      <c r="V15" s="177"/>
      <c r="X15" s="90" t="s">
        <v>202</v>
      </c>
      <c r="Y15" s="5">
        <f>Y7-50</f>
        <v>-50</v>
      </c>
      <c r="Z15" s="5">
        <v>2</v>
      </c>
      <c r="AA15" s="91">
        <v>90</v>
      </c>
      <c r="AF15" s="175"/>
      <c r="AG15" s="176"/>
      <c r="AH15" s="176"/>
      <c r="AI15" s="176"/>
      <c r="AJ15" s="176"/>
      <c r="AK15" s="177"/>
      <c r="AM15" s="90" t="s">
        <v>202</v>
      </c>
      <c r="AN15" s="5">
        <f>AN7-50</f>
        <v>-50</v>
      </c>
      <c r="AO15" s="5">
        <v>2</v>
      </c>
      <c r="AP15" s="91">
        <v>90</v>
      </c>
      <c r="AU15" s="175"/>
      <c r="AV15" s="176"/>
      <c r="AW15" s="176"/>
      <c r="AX15" s="176"/>
      <c r="AY15" s="176"/>
      <c r="AZ15" s="177"/>
      <c r="BB15" s="90" t="s">
        <v>194</v>
      </c>
      <c r="BC15" s="5">
        <f>BC7-52</f>
        <v>-52</v>
      </c>
      <c r="BD15" s="5">
        <v>2</v>
      </c>
      <c r="BE15" s="91">
        <v>90</v>
      </c>
      <c r="BJ15" s="175"/>
      <c r="BK15" s="176"/>
      <c r="BL15" s="176"/>
      <c r="BM15" s="176"/>
      <c r="BN15" s="176"/>
      <c r="BO15" s="177"/>
      <c r="BQ15" s="90" t="s">
        <v>198</v>
      </c>
      <c r="BR15" s="5">
        <f>BR7-50</f>
        <v>-50</v>
      </c>
      <c r="BS15" s="5">
        <v>2</v>
      </c>
      <c r="BT15" s="91">
        <v>90</v>
      </c>
      <c r="BY15" s="189"/>
      <c r="BZ15" s="190"/>
      <c r="CA15" s="190"/>
      <c r="CB15" s="190"/>
      <c r="CC15" s="190"/>
      <c r="CD15" s="190"/>
      <c r="CE15" s="191"/>
      <c r="CG15" s="92" t="s">
        <v>107</v>
      </c>
      <c r="CH15" s="96">
        <f>CH5</f>
        <v>0</v>
      </c>
      <c r="CI15" s="96">
        <v>1</v>
      </c>
      <c r="CJ15" s="93">
        <v>90</v>
      </c>
      <c r="CO15" s="189"/>
      <c r="CP15" s="190"/>
      <c r="CQ15" s="190"/>
      <c r="CR15" s="190"/>
      <c r="CS15" s="190"/>
      <c r="CT15" s="190"/>
      <c r="CU15" s="191"/>
      <c r="CV15" s="97"/>
      <c r="CW15" s="92" t="s">
        <v>107</v>
      </c>
      <c r="CX15" s="96">
        <f>CX5</f>
        <v>0</v>
      </c>
      <c r="CY15" s="96">
        <v>2</v>
      </c>
      <c r="CZ15" s="93">
        <v>90</v>
      </c>
      <c r="DE15" s="189"/>
      <c r="DF15" s="190"/>
      <c r="DG15" s="190"/>
      <c r="DH15" s="190"/>
      <c r="DI15" s="190"/>
      <c r="DJ15" s="190"/>
      <c r="DK15" s="191"/>
      <c r="DU15" s="175"/>
      <c r="DV15" s="176"/>
      <c r="DW15" s="176"/>
      <c r="DX15" s="176"/>
      <c r="DY15" s="177"/>
      <c r="EA15" s="90" t="s">
        <v>189</v>
      </c>
      <c r="EB15" s="18">
        <f>EB13-70</f>
        <v>-106</v>
      </c>
      <c r="EC15" s="5">
        <v>6</v>
      </c>
      <c r="ED15" s="91">
        <v>90</v>
      </c>
      <c r="EI15" s="175"/>
      <c r="EJ15" s="176"/>
      <c r="EK15" s="176"/>
      <c r="EL15" s="176"/>
      <c r="EM15" s="177"/>
      <c r="EO15" s="90" t="s">
        <v>212</v>
      </c>
      <c r="EP15" s="112">
        <f>EP13-100</f>
        <v>-146</v>
      </c>
      <c r="EQ15" s="5">
        <v>2</v>
      </c>
      <c r="ER15" s="91">
        <v>90</v>
      </c>
      <c r="EW15" s="175"/>
      <c r="EX15" s="176"/>
      <c r="EY15" s="176"/>
      <c r="EZ15" s="176"/>
      <c r="FA15" s="177"/>
      <c r="FC15" s="90" t="s">
        <v>165</v>
      </c>
      <c r="FD15" s="112">
        <f>FD13-70</f>
        <v>-108</v>
      </c>
      <c r="FE15" s="5">
        <v>2</v>
      </c>
      <c r="FF15" s="91">
        <v>90</v>
      </c>
    </row>
    <row r="16" spans="1:164" ht="16" customHeight="1" thickBot="1">
      <c r="B16" s="175"/>
      <c r="C16" s="176"/>
      <c r="D16" s="176"/>
      <c r="E16" s="176"/>
      <c r="F16" s="176"/>
      <c r="G16" s="177"/>
      <c r="I16" s="90" t="s">
        <v>163</v>
      </c>
      <c r="J16" s="5">
        <f>J8-50</f>
        <v>-50</v>
      </c>
      <c r="K16" s="5">
        <v>2</v>
      </c>
      <c r="L16" s="91">
        <v>90</v>
      </c>
      <c r="Q16" s="175"/>
      <c r="R16" s="176"/>
      <c r="S16" s="176"/>
      <c r="T16" s="176"/>
      <c r="U16" s="176"/>
      <c r="V16" s="177"/>
      <c r="X16" s="90" t="s">
        <v>202</v>
      </c>
      <c r="Y16" s="5">
        <f>Y8-50</f>
        <v>-50</v>
      </c>
      <c r="Z16" s="5">
        <v>2</v>
      </c>
      <c r="AA16" s="91">
        <v>90</v>
      </c>
      <c r="AF16" s="175"/>
      <c r="AG16" s="176"/>
      <c r="AH16" s="176"/>
      <c r="AI16" s="176"/>
      <c r="AJ16" s="176"/>
      <c r="AK16" s="177"/>
      <c r="AM16" s="90" t="s">
        <v>202</v>
      </c>
      <c r="AN16" s="5">
        <f>AN8-50</f>
        <v>-50</v>
      </c>
      <c r="AO16" s="5">
        <v>2</v>
      </c>
      <c r="AP16" s="91">
        <v>90</v>
      </c>
      <c r="AU16" s="175"/>
      <c r="AV16" s="176"/>
      <c r="AW16" s="176"/>
      <c r="AX16" s="176"/>
      <c r="AY16" s="176"/>
      <c r="AZ16" s="177"/>
      <c r="BB16" s="90" t="s">
        <v>194</v>
      </c>
      <c r="BC16" s="5">
        <f>BC8-52</f>
        <v>-52</v>
      </c>
      <c r="BD16" s="5">
        <v>2</v>
      </c>
      <c r="BE16" s="91">
        <v>90</v>
      </c>
      <c r="BJ16" s="175"/>
      <c r="BK16" s="176"/>
      <c r="BL16" s="176"/>
      <c r="BM16" s="176"/>
      <c r="BN16" s="176"/>
      <c r="BO16" s="177"/>
      <c r="BQ16" s="90" t="s">
        <v>198</v>
      </c>
      <c r="BR16" s="5">
        <f>BR8-50</f>
        <v>-50</v>
      </c>
      <c r="BS16" s="5">
        <v>2</v>
      </c>
      <c r="BT16" s="91">
        <v>90</v>
      </c>
      <c r="BY16" s="189"/>
      <c r="BZ16" s="190"/>
      <c r="CA16" s="190"/>
      <c r="CB16" s="190"/>
      <c r="CC16" s="190"/>
      <c r="CD16" s="190"/>
      <c r="CE16" s="191"/>
      <c r="CO16" s="189"/>
      <c r="CP16" s="190"/>
      <c r="CQ16" s="190"/>
      <c r="CR16" s="190"/>
      <c r="CS16" s="190"/>
      <c r="CT16" s="190"/>
      <c r="CU16" s="191"/>
      <c r="CV16" s="97"/>
      <c r="DE16" s="189"/>
      <c r="DF16" s="190"/>
      <c r="DG16" s="190"/>
      <c r="DH16" s="190"/>
      <c r="DI16" s="190"/>
      <c r="DJ16" s="190"/>
      <c r="DK16" s="191"/>
      <c r="DU16" s="175"/>
      <c r="DV16" s="176"/>
      <c r="DW16" s="176"/>
      <c r="DX16" s="176"/>
      <c r="DY16" s="177"/>
      <c r="EA16" s="90" t="s">
        <v>189</v>
      </c>
      <c r="EB16" s="18">
        <f>EB14-70</f>
        <v>-178.5</v>
      </c>
      <c r="EC16" s="5">
        <v>6</v>
      </c>
      <c r="ED16" s="91">
        <v>90</v>
      </c>
      <c r="EI16" s="175"/>
      <c r="EJ16" s="176"/>
      <c r="EK16" s="176"/>
      <c r="EL16" s="176"/>
      <c r="EM16" s="177"/>
      <c r="EO16" s="92" t="s">
        <v>212</v>
      </c>
      <c r="EP16" s="113">
        <f>EP14-100</f>
        <v>-120</v>
      </c>
      <c r="EQ16" s="96">
        <v>2</v>
      </c>
      <c r="ER16" s="93">
        <v>90</v>
      </c>
      <c r="EW16" s="175"/>
      <c r="EX16" s="176"/>
      <c r="EY16" s="176"/>
      <c r="EZ16" s="176"/>
      <c r="FA16" s="177"/>
      <c r="FC16" s="92" t="s">
        <v>165</v>
      </c>
      <c r="FD16" s="113">
        <f>FD14-70</f>
        <v>-87</v>
      </c>
      <c r="FE16" s="96">
        <v>2</v>
      </c>
      <c r="FF16" s="93">
        <v>90</v>
      </c>
    </row>
    <row r="17" spans="2:164" ht="18" customHeight="1">
      <c r="B17" s="175"/>
      <c r="C17" s="176"/>
      <c r="D17" s="176"/>
      <c r="E17" s="176"/>
      <c r="F17" s="176"/>
      <c r="G17" s="177"/>
      <c r="I17" s="90" t="s">
        <v>164</v>
      </c>
      <c r="J17" s="5">
        <f>J16+8</f>
        <v>-42</v>
      </c>
      <c r="K17" s="5">
        <v>4</v>
      </c>
      <c r="L17" s="91">
        <v>45</v>
      </c>
      <c r="Q17" s="175"/>
      <c r="R17" s="176"/>
      <c r="S17" s="176"/>
      <c r="T17" s="176"/>
      <c r="U17" s="176"/>
      <c r="V17" s="177"/>
      <c r="X17" s="90" t="s">
        <v>203</v>
      </c>
      <c r="Y17" s="5">
        <f>Y16+8</f>
        <v>-42</v>
      </c>
      <c r="Z17" s="5">
        <v>4</v>
      </c>
      <c r="AA17" s="91">
        <v>45</v>
      </c>
      <c r="AF17" s="175"/>
      <c r="AG17" s="176"/>
      <c r="AH17" s="176"/>
      <c r="AI17" s="176"/>
      <c r="AJ17" s="176"/>
      <c r="AK17" s="177"/>
      <c r="AM17" s="90" t="s">
        <v>203</v>
      </c>
      <c r="AN17" s="5">
        <f>AN16+8</f>
        <v>-42</v>
      </c>
      <c r="AO17" s="5">
        <v>4</v>
      </c>
      <c r="AP17" s="91">
        <v>45</v>
      </c>
      <c r="AU17" s="175"/>
      <c r="AV17" s="176"/>
      <c r="AW17" s="176"/>
      <c r="AX17" s="176"/>
      <c r="AY17" s="176"/>
      <c r="AZ17" s="177"/>
      <c r="BB17" s="90" t="s">
        <v>195</v>
      </c>
      <c r="BC17" s="5">
        <f>BC16+10</f>
        <v>-42</v>
      </c>
      <c r="BD17" s="5">
        <v>4</v>
      </c>
      <c r="BE17" s="91">
        <v>45</v>
      </c>
      <c r="BJ17" s="175"/>
      <c r="BK17" s="176"/>
      <c r="BL17" s="176"/>
      <c r="BM17" s="176"/>
      <c r="BN17" s="176"/>
      <c r="BO17" s="177"/>
      <c r="BQ17" s="90" t="s">
        <v>199</v>
      </c>
      <c r="BR17" s="5">
        <f>BR16+8</f>
        <v>-42</v>
      </c>
      <c r="BS17" s="5">
        <v>4</v>
      </c>
      <c r="BT17" s="91">
        <v>45</v>
      </c>
      <c r="BY17" s="189"/>
      <c r="BZ17" s="190"/>
      <c r="CA17" s="190"/>
      <c r="CB17" s="190"/>
      <c r="CC17" s="190"/>
      <c r="CD17" s="190"/>
      <c r="CE17" s="191"/>
      <c r="CO17" s="189"/>
      <c r="CP17" s="190"/>
      <c r="CQ17" s="190"/>
      <c r="CR17" s="190"/>
      <c r="CS17" s="190"/>
      <c r="CT17" s="190"/>
      <c r="CU17" s="191"/>
      <c r="CV17" s="97"/>
      <c r="DE17" s="189"/>
      <c r="DF17" s="190"/>
      <c r="DG17" s="190"/>
      <c r="DH17" s="190"/>
      <c r="DI17" s="190"/>
      <c r="DJ17" s="190"/>
      <c r="DK17" s="191"/>
      <c r="DU17" s="175"/>
      <c r="DV17" s="176"/>
      <c r="DW17" s="176"/>
      <c r="DX17" s="176"/>
      <c r="DY17" s="177"/>
      <c r="EA17" s="90" t="s">
        <v>190</v>
      </c>
      <c r="EB17" s="18">
        <f>EB6</f>
        <v>0</v>
      </c>
      <c r="EC17" s="5">
        <v>1</v>
      </c>
      <c r="ED17" s="91">
        <v>90</v>
      </c>
      <c r="EI17" s="175"/>
      <c r="EJ17" s="176"/>
      <c r="EK17" s="176"/>
      <c r="EL17" s="176"/>
      <c r="EM17" s="177"/>
      <c r="EW17" s="175"/>
      <c r="EX17" s="176"/>
      <c r="EY17" s="176"/>
      <c r="EZ17" s="176"/>
      <c r="FA17" s="177"/>
    </row>
    <row r="18" spans="2:164" ht="19" customHeight="1" thickBot="1">
      <c r="B18" s="175"/>
      <c r="C18" s="176"/>
      <c r="D18" s="176"/>
      <c r="E18" s="176"/>
      <c r="F18" s="176"/>
      <c r="G18" s="177"/>
      <c r="I18" s="90" t="s">
        <v>164</v>
      </c>
      <c r="J18" s="5">
        <f>J7-J9-25+8</f>
        <v>-17</v>
      </c>
      <c r="K18" s="5">
        <v>4</v>
      </c>
      <c r="L18" s="91">
        <v>45</v>
      </c>
      <c r="Q18" s="175"/>
      <c r="R18" s="176"/>
      <c r="S18" s="176"/>
      <c r="T18" s="176"/>
      <c r="U18" s="176"/>
      <c r="V18" s="177"/>
      <c r="X18" s="90" t="s">
        <v>203</v>
      </c>
      <c r="Y18" s="5">
        <f>Y7-Y9-25+8</f>
        <v>-17</v>
      </c>
      <c r="Z18" s="5">
        <v>4</v>
      </c>
      <c r="AA18" s="91">
        <v>45</v>
      </c>
      <c r="AF18" s="175"/>
      <c r="AG18" s="176"/>
      <c r="AH18" s="176"/>
      <c r="AI18" s="176"/>
      <c r="AJ18" s="176"/>
      <c r="AK18" s="177"/>
      <c r="AM18" s="90" t="s">
        <v>203</v>
      </c>
      <c r="AN18" s="5">
        <f>AN7-AN9-25+8</f>
        <v>-17</v>
      </c>
      <c r="AO18" s="5">
        <v>4</v>
      </c>
      <c r="AP18" s="91">
        <v>45</v>
      </c>
      <c r="AU18" s="175"/>
      <c r="AV18" s="176"/>
      <c r="AW18" s="176"/>
      <c r="AX18" s="176"/>
      <c r="AY18" s="176"/>
      <c r="AZ18" s="177"/>
      <c r="BB18" s="90" t="s">
        <v>195</v>
      </c>
      <c r="BC18" s="5">
        <f>BC7-BC9-25+10</f>
        <v>-15</v>
      </c>
      <c r="BD18" s="5">
        <v>4</v>
      </c>
      <c r="BE18" s="91">
        <v>45</v>
      </c>
      <c r="BJ18" s="175"/>
      <c r="BK18" s="176"/>
      <c r="BL18" s="176"/>
      <c r="BM18" s="176"/>
      <c r="BN18" s="176"/>
      <c r="BO18" s="177"/>
      <c r="BQ18" s="90" t="s">
        <v>199</v>
      </c>
      <c r="BR18" s="5">
        <f>BR7-BR9-25+8</f>
        <v>-17</v>
      </c>
      <c r="BS18" s="5">
        <v>4</v>
      </c>
      <c r="BT18" s="91">
        <v>45</v>
      </c>
      <c r="BY18" s="192"/>
      <c r="BZ18" s="193"/>
      <c r="CA18" s="193"/>
      <c r="CB18" s="193"/>
      <c r="CC18" s="193"/>
      <c r="CD18" s="193"/>
      <c r="CE18" s="194"/>
      <c r="CO18" s="192"/>
      <c r="CP18" s="193"/>
      <c r="CQ18" s="193"/>
      <c r="CR18" s="193"/>
      <c r="CS18" s="193"/>
      <c r="CT18" s="193"/>
      <c r="CU18" s="194"/>
      <c r="CV18" s="97"/>
      <c r="DE18" s="192"/>
      <c r="DF18" s="193"/>
      <c r="DG18" s="193"/>
      <c r="DH18" s="193"/>
      <c r="DI18" s="193"/>
      <c r="DJ18" s="193"/>
      <c r="DK18" s="194"/>
      <c r="DU18" s="178"/>
      <c r="DV18" s="179"/>
      <c r="DW18" s="179"/>
      <c r="DX18" s="179"/>
      <c r="DY18" s="180"/>
      <c r="EA18" s="92" t="s">
        <v>191</v>
      </c>
      <c r="EB18" s="103">
        <f>EB13</f>
        <v>-36</v>
      </c>
      <c r="EC18" s="96">
        <v>6</v>
      </c>
      <c r="ED18" s="93">
        <v>90</v>
      </c>
      <c r="EI18" s="175"/>
      <c r="EJ18" s="176"/>
      <c r="EK18" s="176"/>
      <c r="EL18" s="176"/>
      <c r="EM18" s="177"/>
      <c r="EW18" s="175"/>
      <c r="EX18" s="176"/>
      <c r="EY18" s="176"/>
      <c r="EZ18" s="176"/>
      <c r="FA18" s="177"/>
    </row>
    <row r="19" spans="2:164" ht="15" customHeight="1">
      <c r="B19" s="175"/>
      <c r="C19" s="176"/>
      <c r="D19" s="176"/>
      <c r="E19" s="176"/>
      <c r="F19" s="176"/>
      <c r="G19" s="177"/>
      <c r="I19" s="90" t="s">
        <v>165</v>
      </c>
      <c r="J19" s="5">
        <f>J17-70</f>
        <v>-112</v>
      </c>
      <c r="K19" s="5">
        <v>4</v>
      </c>
      <c r="L19" s="91">
        <v>90</v>
      </c>
      <c r="Q19" s="175"/>
      <c r="R19" s="176"/>
      <c r="S19" s="176"/>
      <c r="T19" s="176"/>
      <c r="U19" s="176"/>
      <c r="V19" s="177"/>
      <c r="X19" s="90" t="s">
        <v>204</v>
      </c>
      <c r="Y19" s="5">
        <f>Y17-100</f>
        <v>-142</v>
      </c>
      <c r="Z19" s="5">
        <v>4</v>
      </c>
      <c r="AA19" s="91">
        <v>90</v>
      </c>
      <c r="AF19" s="175"/>
      <c r="AG19" s="176"/>
      <c r="AH19" s="176"/>
      <c r="AI19" s="176"/>
      <c r="AJ19" s="176"/>
      <c r="AK19" s="177"/>
      <c r="AM19" s="90" t="s">
        <v>204</v>
      </c>
      <c r="AN19" s="5">
        <f>AN17-100</f>
        <v>-142</v>
      </c>
      <c r="AO19" s="5">
        <v>4</v>
      </c>
      <c r="AP19" s="91">
        <v>90</v>
      </c>
      <c r="AU19" s="175"/>
      <c r="AV19" s="176"/>
      <c r="AW19" s="176"/>
      <c r="AX19" s="176"/>
      <c r="AY19" s="176"/>
      <c r="AZ19" s="177"/>
      <c r="BB19" s="90" t="s">
        <v>196</v>
      </c>
      <c r="BC19" s="5">
        <f>BC17-80</f>
        <v>-122</v>
      </c>
      <c r="BD19" s="5">
        <v>4</v>
      </c>
      <c r="BE19" s="91">
        <v>90</v>
      </c>
      <c r="BJ19" s="175"/>
      <c r="BK19" s="176"/>
      <c r="BL19" s="176"/>
      <c r="BM19" s="176"/>
      <c r="BN19" s="176"/>
      <c r="BO19" s="177"/>
      <c r="BQ19" s="90" t="s">
        <v>200</v>
      </c>
      <c r="BR19" s="5">
        <f>BR17-100</f>
        <v>-142</v>
      </c>
      <c r="BS19" s="5">
        <v>4</v>
      </c>
      <c r="BT19" s="91">
        <v>90</v>
      </c>
      <c r="EI19" s="175"/>
      <c r="EJ19" s="176"/>
      <c r="EK19" s="176"/>
      <c r="EL19" s="176"/>
      <c r="EM19" s="177"/>
      <c r="EW19" s="175"/>
      <c r="EX19" s="176"/>
      <c r="EY19" s="176"/>
      <c r="EZ19" s="176"/>
      <c r="FA19" s="177"/>
    </row>
    <row r="20" spans="2:164" ht="15" customHeight="1" thickBot="1">
      <c r="B20" s="175"/>
      <c r="C20" s="176"/>
      <c r="D20" s="176"/>
      <c r="E20" s="176"/>
      <c r="F20" s="176"/>
      <c r="G20" s="177"/>
      <c r="I20" s="90" t="s">
        <v>165</v>
      </c>
      <c r="J20" s="5">
        <f>J18-70</f>
        <v>-87</v>
      </c>
      <c r="K20" s="5">
        <v>4</v>
      </c>
      <c r="L20" s="91">
        <v>90</v>
      </c>
      <c r="Q20" s="175"/>
      <c r="R20" s="176"/>
      <c r="S20" s="176"/>
      <c r="T20" s="176"/>
      <c r="U20" s="176"/>
      <c r="V20" s="177"/>
      <c r="X20" s="90" t="s">
        <v>204</v>
      </c>
      <c r="Y20" s="5">
        <f>Y18-100</f>
        <v>-117</v>
      </c>
      <c r="Z20" s="5">
        <v>4</v>
      </c>
      <c r="AA20" s="91">
        <v>90</v>
      </c>
      <c r="AF20" s="175"/>
      <c r="AG20" s="176"/>
      <c r="AH20" s="176"/>
      <c r="AI20" s="176"/>
      <c r="AJ20" s="176"/>
      <c r="AK20" s="177"/>
      <c r="AM20" s="90" t="s">
        <v>204</v>
      </c>
      <c r="AN20" s="5">
        <f>AN18-100</f>
        <v>-117</v>
      </c>
      <c r="AO20" s="5">
        <v>4</v>
      </c>
      <c r="AP20" s="91">
        <v>90</v>
      </c>
      <c r="AU20" s="175"/>
      <c r="AV20" s="176"/>
      <c r="AW20" s="176"/>
      <c r="AX20" s="176"/>
      <c r="AY20" s="176"/>
      <c r="AZ20" s="177"/>
      <c r="BB20" s="90" t="s">
        <v>196</v>
      </c>
      <c r="BC20" s="5">
        <f>BC18-80</f>
        <v>-95</v>
      </c>
      <c r="BD20" s="5">
        <v>4</v>
      </c>
      <c r="BE20" s="91">
        <v>90</v>
      </c>
      <c r="BJ20" s="175"/>
      <c r="BK20" s="176"/>
      <c r="BL20" s="176"/>
      <c r="BM20" s="176"/>
      <c r="BN20" s="176"/>
      <c r="BO20" s="177"/>
      <c r="BQ20" s="90" t="s">
        <v>200</v>
      </c>
      <c r="BR20" s="5">
        <f>BR18-100</f>
        <v>-117</v>
      </c>
      <c r="BS20" s="5">
        <v>4</v>
      </c>
      <c r="BT20" s="91">
        <v>90</v>
      </c>
      <c r="EI20" s="175"/>
      <c r="EJ20" s="176"/>
      <c r="EK20" s="176"/>
      <c r="EL20" s="176"/>
      <c r="EM20" s="177"/>
      <c r="EW20" s="175"/>
      <c r="EX20" s="176"/>
      <c r="EY20" s="176"/>
      <c r="EZ20" s="176"/>
      <c r="FA20" s="177"/>
    </row>
    <row r="21" spans="2:164" ht="16" customHeight="1" thickBot="1">
      <c r="B21" s="175"/>
      <c r="C21" s="176"/>
      <c r="D21" s="176"/>
      <c r="E21" s="176"/>
      <c r="F21" s="176"/>
      <c r="G21" s="177"/>
      <c r="I21" s="90" t="s">
        <v>165</v>
      </c>
      <c r="J21" s="5">
        <f>J16</f>
        <v>-50</v>
      </c>
      <c r="K21" s="5">
        <v>4</v>
      </c>
      <c r="L21" s="91">
        <v>90</v>
      </c>
      <c r="Q21" s="175"/>
      <c r="R21" s="176"/>
      <c r="S21" s="176"/>
      <c r="T21" s="176"/>
      <c r="U21" s="176"/>
      <c r="V21" s="177"/>
      <c r="X21" s="90" t="s">
        <v>204</v>
      </c>
      <c r="Y21" s="5">
        <f>Y16</f>
        <v>-50</v>
      </c>
      <c r="Z21" s="5">
        <v>4</v>
      </c>
      <c r="AA21" s="91">
        <v>90</v>
      </c>
      <c r="AF21" s="175"/>
      <c r="AG21" s="176"/>
      <c r="AH21" s="176"/>
      <c r="AI21" s="176"/>
      <c r="AJ21" s="176"/>
      <c r="AK21" s="177"/>
      <c r="AM21" s="90" t="s">
        <v>204</v>
      </c>
      <c r="AN21" s="5">
        <f>AN16</f>
        <v>-50</v>
      </c>
      <c r="AO21" s="5">
        <v>4</v>
      </c>
      <c r="AP21" s="91">
        <v>90</v>
      </c>
      <c r="AU21" s="175"/>
      <c r="AV21" s="176"/>
      <c r="AW21" s="176"/>
      <c r="AX21" s="176"/>
      <c r="AY21" s="176"/>
      <c r="AZ21" s="177"/>
      <c r="BB21" s="90" t="s">
        <v>196</v>
      </c>
      <c r="BC21" s="5">
        <f>BC16</f>
        <v>-52</v>
      </c>
      <c r="BD21" s="5">
        <v>4</v>
      </c>
      <c r="BE21" s="91">
        <v>90</v>
      </c>
      <c r="BJ21" s="175"/>
      <c r="BK21" s="176"/>
      <c r="BL21" s="176"/>
      <c r="BM21" s="176"/>
      <c r="BN21" s="176"/>
      <c r="BO21" s="177"/>
      <c r="BQ21" s="90" t="s">
        <v>200</v>
      </c>
      <c r="BR21" s="5">
        <f>BR16</f>
        <v>-50</v>
      </c>
      <c r="BS21" s="5">
        <v>4</v>
      </c>
      <c r="BT21" s="91">
        <v>90</v>
      </c>
      <c r="BY21" s="172"/>
      <c r="BZ21" s="173"/>
      <c r="CA21" s="173"/>
      <c r="CB21" s="173"/>
      <c r="CC21" s="173"/>
      <c r="CD21" s="173"/>
      <c r="CE21" s="174"/>
      <c r="CO21" s="172"/>
      <c r="CP21" s="173"/>
      <c r="CQ21" s="173"/>
      <c r="CR21" s="173"/>
      <c r="CS21" s="173"/>
      <c r="CT21" s="173"/>
      <c r="CU21" s="174"/>
      <c r="DE21" s="172"/>
      <c r="DF21" s="173"/>
      <c r="DG21" s="173"/>
      <c r="DH21" s="173"/>
      <c r="DI21" s="173"/>
      <c r="DJ21" s="173"/>
      <c r="DK21" s="174"/>
      <c r="EI21" s="175"/>
      <c r="EJ21" s="176"/>
      <c r="EK21" s="176"/>
      <c r="EL21" s="176"/>
      <c r="EM21" s="177"/>
      <c r="EW21" s="175"/>
      <c r="EX21" s="176"/>
      <c r="EY21" s="176"/>
      <c r="EZ21" s="176"/>
      <c r="FA21" s="177"/>
    </row>
    <row r="22" spans="2:164" ht="16" customHeight="1" thickBot="1">
      <c r="B22" s="175"/>
      <c r="C22" s="176"/>
      <c r="D22" s="176"/>
      <c r="E22" s="176"/>
      <c r="F22" s="176"/>
      <c r="G22" s="177"/>
      <c r="I22" s="90" t="s">
        <v>165</v>
      </c>
      <c r="J22" s="5">
        <f>J9-50</f>
        <v>-50</v>
      </c>
      <c r="K22" s="5">
        <v>4</v>
      </c>
      <c r="L22" s="91">
        <v>90</v>
      </c>
      <c r="Q22" s="175"/>
      <c r="R22" s="176"/>
      <c r="S22" s="176"/>
      <c r="T22" s="176"/>
      <c r="U22" s="176"/>
      <c r="V22" s="177"/>
      <c r="X22" s="90" t="s">
        <v>204</v>
      </c>
      <c r="Y22" s="5">
        <f>Y9-50</f>
        <v>-50</v>
      </c>
      <c r="Z22" s="5">
        <v>4</v>
      </c>
      <c r="AA22" s="91">
        <v>90</v>
      </c>
      <c r="AF22" s="175"/>
      <c r="AG22" s="176"/>
      <c r="AH22" s="176"/>
      <c r="AI22" s="176"/>
      <c r="AJ22" s="176"/>
      <c r="AK22" s="177"/>
      <c r="AM22" s="90" t="s">
        <v>204</v>
      </c>
      <c r="AN22" s="5">
        <f>AN9-50</f>
        <v>-50</v>
      </c>
      <c r="AO22" s="5">
        <v>4</v>
      </c>
      <c r="AP22" s="91">
        <v>90</v>
      </c>
      <c r="AU22" s="175"/>
      <c r="AV22" s="176"/>
      <c r="AW22" s="176"/>
      <c r="AX22" s="176"/>
      <c r="AY22" s="176"/>
      <c r="AZ22" s="177"/>
      <c r="BB22" s="90" t="s">
        <v>196</v>
      </c>
      <c r="BC22" s="5">
        <f>BC9-50</f>
        <v>-50</v>
      </c>
      <c r="BD22" s="5">
        <v>4</v>
      </c>
      <c r="BE22" s="91">
        <v>90</v>
      </c>
      <c r="BJ22" s="175"/>
      <c r="BK22" s="176"/>
      <c r="BL22" s="176"/>
      <c r="BM22" s="176"/>
      <c r="BN22" s="176"/>
      <c r="BO22" s="177"/>
      <c r="BQ22" s="90" t="s">
        <v>200</v>
      </c>
      <c r="BR22" s="5">
        <f>BR9-50</f>
        <v>-50</v>
      </c>
      <c r="BS22" s="5">
        <v>4</v>
      </c>
      <c r="BT22" s="91">
        <v>90</v>
      </c>
      <c r="BX22" s="107"/>
      <c r="BY22" s="175"/>
      <c r="BZ22" s="176"/>
      <c r="CA22" s="176"/>
      <c r="CB22" s="176"/>
      <c r="CC22" s="176"/>
      <c r="CD22" s="176"/>
      <c r="CE22" s="177"/>
      <c r="CG22" s="205" t="s">
        <v>154</v>
      </c>
      <c r="CH22" s="206"/>
      <c r="CJ22" s="210" t="s">
        <v>223</v>
      </c>
      <c r="CK22" s="211"/>
      <c r="CL22" s="212"/>
      <c r="CN22" s="107"/>
      <c r="CO22" s="175"/>
      <c r="CP22" s="176"/>
      <c r="CQ22" s="176"/>
      <c r="CR22" s="176"/>
      <c r="CS22" s="176"/>
      <c r="CT22" s="176"/>
      <c r="CU22" s="177"/>
      <c r="CW22" s="205" t="s">
        <v>154</v>
      </c>
      <c r="CX22" s="206"/>
      <c r="CZ22" s="210" t="s">
        <v>223</v>
      </c>
      <c r="DA22" s="211"/>
      <c r="DB22" s="212"/>
      <c r="DD22" s="107"/>
      <c r="DE22" s="175"/>
      <c r="DF22" s="176"/>
      <c r="DG22" s="176"/>
      <c r="DH22" s="176"/>
      <c r="DI22" s="176"/>
      <c r="DJ22" s="176"/>
      <c r="DK22" s="177"/>
      <c r="DM22" s="205" t="s">
        <v>154</v>
      </c>
      <c r="DN22" s="206"/>
      <c r="DP22" s="210" t="s">
        <v>223</v>
      </c>
      <c r="DQ22" s="211"/>
      <c r="DR22" s="212"/>
      <c r="DU22" s="172"/>
      <c r="DV22" s="173"/>
      <c r="DW22" s="173"/>
      <c r="DX22" s="173"/>
      <c r="DY22" s="174"/>
      <c r="EA22" s="205" t="s">
        <v>176</v>
      </c>
      <c r="EB22" s="206"/>
      <c r="ED22" s="210" t="s">
        <v>223</v>
      </c>
      <c r="EE22" s="211"/>
      <c r="EF22" s="212"/>
      <c r="EI22" s="175"/>
      <c r="EJ22" s="176"/>
      <c r="EK22" s="176"/>
      <c r="EL22" s="176"/>
      <c r="EM22" s="177"/>
      <c r="EW22" s="175"/>
      <c r="EX22" s="176"/>
      <c r="EY22" s="176"/>
      <c r="EZ22" s="176"/>
      <c r="FA22" s="177"/>
    </row>
    <row r="23" spans="2:164" ht="15" customHeight="1">
      <c r="B23" s="175"/>
      <c r="C23" s="176"/>
      <c r="D23" s="176"/>
      <c r="E23" s="176"/>
      <c r="F23" s="176"/>
      <c r="G23" s="177"/>
      <c r="I23" s="90" t="s">
        <v>165</v>
      </c>
      <c r="J23" s="5">
        <f>J6-J8-J8</f>
        <v>0</v>
      </c>
      <c r="K23" s="5">
        <v>2</v>
      </c>
      <c r="L23" s="91">
        <v>90</v>
      </c>
      <c r="Q23" s="175"/>
      <c r="R23" s="176"/>
      <c r="S23" s="176"/>
      <c r="T23" s="176"/>
      <c r="U23" s="176"/>
      <c r="V23" s="177"/>
      <c r="X23" s="90" t="s">
        <v>204</v>
      </c>
      <c r="Y23" s="5">
        <f>Y6-Y8-Y8</f>
        <v>0</v>
      </c>
      <c r="Z23" s="5">
        <v>2</v>
      </c>
      <c r="AA23" s="91">
        <v>90</v>
      </c>
      <c r="AF23" s="175"/>
      <c r="AG23" s="176"/>
      <c r="AH23" s="176"/>
      <c r="AI23" s="176"/>
      <c r="AJ23" s="176"/>
      <c r="AK23" s="177"/>
      <c r="AM23" s="90" t="s">
        <v>204</v>
      </c>
      <c r="AN23" s="5">
        <f>AN6-AN8-AN8</f>
        <v>0</v>
      </c>
      <c r="AO23" s="5">
        <v>2</v>
      </c>
      <c r="AP23" s="91">
        <v>90</v>
      </c>
      <c r="AU23" s="175"/>
      <c r="AV23" s="176"/>
      <c r="AW23" s="176"/>
      <c r="AX23" s="176"/>
      <c r="AY23" s="176"/>
      <c r="AZ23" s="177"/>
      <c r="BB23" s="90" t="s">
        <v>196</v>
      </c>
      <c r="BC23" s="5">
        <f>BC6-BC8-BC8</f>
        <v>0</v>
      </c>
      <c r="BD23" s="5">
        <v>2</v>
      </c>
      <c r="BE23" s="91">
        <v>90</v>
      </c>
      <c r="BJ23" s="175"/>
      <c r="BK23" s="176"/>
      <c r="BL23" s="176"/>
      <c r="BM23" s="176"/>
      <c r="BN23" s="176"/>
      <c r="BO23" s="177"/>
      <c r="BQ23" s="90" t="s">
        <v>200</v>
      </c>
      <c r="BR23" s="5">
        <f>BR6-BR8-BR8</f>
        <v>0</v>
      </c>
      <c r="BS23" s="5">
        <v>2</v>
      </c>
      <c r="BT23" s="91">
        <v>90</v>
      </c>
      <c r="BX23" s="107"/>
      <c r="BY23" s="175"/>
      <c r="BZ23" s="176"/>
      <c r="CA23" s="176"/>
      <c r="CB23" s="176"/>
      <c r="CC23" s="176"/>
      <c r="CD23" s="176"/>
      <c r="CE23" s="177"/>
      <c r="CG23" s="94" t="s">
        <v>155</v>
      </c>
      <c r="CH23" s="95"/>
      <c r="CJ23" s="100" t="s">
        <v>221</v>
      </c>
      <c r="CK23" s="101" t="s">
        <v>222</v>
      </c>
      <c r="CL23" s="102" t="s">
        <v>160</v>
      </c>
      <c r="CN23" s="107"/>
      <c r="CO23" s="175"/>
      <c r="CP23" s="176"/>
      <c r="CQ23" s="176"/>
      <c r="CR23" s="176"/>
      <c r="CS23" s="176"/>
      <c r="CT23" s="176"/>
      <c r="CU23" s="177"/>
      <c r="CW23" s="94" t="s">
        <v>155</v>
      </c>
      <c r="CX23" s="95"/>
      <c r="CZ23" s="100" t="s">
        <v>221</v>
      </c>
      <c r="DA23" s="101" t="s">
        <v>222</v>
      </c>
      <c r="DB23" s="102" t="s">
        <v>160</v>
      </c>
      <c r="DD23" s="107"/>
      <c r="DE23" s="175"/>
      <c r="DF23" s="176"/>
      <c r="DG23" s="176"/>
      <c r="DH23" s="176"/>
      <c r="DI23" s="176"/>
      <c r="DJ23" s="176"/>
      <c r="DK23" s="177"/>
      <c r="DM23" s="94" t="s">
        <v>155</v>
      </c>
      <c r="DN23" s="95"/>
      <c r="DP23" s="100" t="s">
        <v>221</v>
      </c>
      <c r="DQ23" s="101" t="s">
        <v>222</v>
      </c>
      <c r="DR23" s="102" t="s">
        <v>160</v>
      </c>
      <c r="DU23" s="175"/>
      <c r="DV23" s="176"/>
      <c r="DW23" s="176"/>
      <c r="DX23" s="176"/>
      <c r="DY23" s="177"/>
      <c r="EA23" s="94" t="s">
        <v>155</v>
      </c>
      <c r="EB23" s="104"/>
      <c r="ED23" s="100" t="s">
        <v>221</v>
      </c>
      <c r="EE23" s="101" t="s">
        <v>222</v>
      </c>
      <c r="EF23" s="102" t="s">
        <v>160</v>
      </c>
      <c r="EI23" s="175"/>
      <c r="EJ23" s="176"/>
      <c r="EK23" s="176"/>
      <c r="EL23" s="176"/>
      <c r="EM23" s="177"/>
      <c r="EW23" s="175"/>
      <c r="EX23" s="176"/>
      <c r="EY23" s="176"/>
      <c r="EZ23" s="176"/>
      <c r="FA23" s="177"/>
    </row>
    <row r="24" spans="2:164" ht="16" customHeight="1" thickBot="1">
      <c r="B24" s="178"/>
      <c r="C24" s="179"/>
      <c r="D24" s="179"/>
      <c r="E24" s="179"/>
      <c r="F24" s="179"/>
      <c r="G24" s="180"/>
      <c r="I24" s="92" t="s">
        <v>165</v>
      </c>
      <c r="J24" s="96">
        <f>J15</f>
        <v>-50</v>
      </c>
      <c r="K24" s="96">
        <v>2</v>
      </c>
      <c r="L24" s="93">
        <v>90</v>
      </c>
      <c r="Q24" s="178"/>
      <c r="R24" s="179"/>
      <c r="S24" s="179"/>
      <c r="T24" s="179"/>
      <c r="U24" s="179"/>
      <c r="V24" s="180"/>
      <c r="X24" s="92" t="s">
        <v>204</v>
      </c>
      <c r="Y24" s="96">
        <f>Y15</f>
        <v>-50</v>
      </c>
      <c r="Z24" s="96">
        <v>2</v>
      </c>
      <c r="AA24" s="93">
        <v>90</v>
      </c>
      <c r="AF24" s="178"/>
      <c r="AG24" s="179"/>
      <c r="AH24" s="179"/>
      <c r="AI24" s="179"/>
      <c r="AJ24" s="179"/>
      <c r="AK24" s="180"/>
      <c r="AM24" s="92" t="s">
        <v>204</v>
      </c>
      <c r="AN24" s="96">
        <f>AN15</f>
        <v>-50</v>
      </c>
      <c r="AO24" s="96">
        <v>2</v>
      </c>
      <c r="AP24" s="93">
        <v>90</v>
      </c>
      <c r="AU24" s="178"/>
      <c r="AV24" s="179"/>
      <c r="AW24" s="179"/>
      <c r="AX24" s="179"/>
      <c r="AY24" s="179"/>
      <c r="AZ24" s="180"/>
      <c r="BB24" s="92" t="s">
        <v>196</v>
      </c>
      <c r="BC24" s="96">
        <f>BC15</f>
        <v>-52</v>
      </c>
      <c r="BD24" s="96">
        <v>2</v>
      </c>
      <c r="BE24" s="93">
        <v>90</v>
      </c>
      <c r="BJ24" s="178"/>
      <c r="BK24" s="179"/>
      <c r="BL24" s="179"/>
      <c r="BM24" s="179"/>
      <c r="BN24" s="179"/>
      <c r="BO24" s="180"/>
      <c r="BQ24" s="92" t="s">
        <v>200</v>
      </c>
      <c r="BR24" s="96">
        <f>BR15</f>
        <v>-50</v>
      </c>
      <c r="BS24" s="96">
        <v>2</v>
      </c>
      <c r="BT24" s="93">
        <v>90</v>
      </c>
      <c r="BX24" s="107"/>
      <c r="BY24" s="175"/>
      <c r="BZ24" s="176"/>
      <c r="CA24" s="176"/>
      <c r="CB24" s="176"/>
      <c r="CC24" s="176"/>
      <c r="CD24" s="176"/>
      <c r="CE24" s="177"/>
      <c r="CG24" s="92" t="s">
        <v>156</v>
      </c>
      <c r="CH24" s="93"/>
      <c r="CJ24" s="92">
        <f>CH30-134</f>
        <v>-109</v>
      </c>
      <c r="CK24" s="96">
        <f>CH31-134</f>
        <v>-202</v>
      </c>
      <c r="CL24" s="93">
        <f>CI30/2</f>
        <v>4</v>
      </c>
      <c r="CN24" s="107"/>
      <c r="CO24" s="175"/>
      <c r="CP24" s="176"/>
      <c r="CQ24" s="176"/>
      <c r="CR24" s="176"/>
      <c r="CS24" s="176"/>
      <c r="CT24" s="176"/>
      <c r="CU24" s="177"/>
      <c r="CW24" s="92" t="s">
        <v>156</v>
      </c>
      <c r="CX24" s="93"/>
      <c r="CZ24" s="92">
        <f>CX30-134</f>
        <v>-109</v>
      </c>
      <c r="DA24" s="96">
        <f>CX31-134</f>
        <v>-202</v>
      </c>
      <c r="DB24" s="93">
        <f>CY30/2-2</f>
        <v>4</v>
      </c>
      <c r="DD24" s="107"/>
      <c r="DE24" s="175"/>
      <c r="DF24" s="176"/>
      <c r="DG24" s="176"/>
      <c r="DH24" s="176"/>
      <c r="DI24" s="176"/>
      <c r="DJ24" s="176"/>
      <c r="DK24" s="177"/>
      <c r="DM24" s="92" t="s">
        <v>156</v>
      </c>
      <c r="DN24" s="93"/>
      <c r="DP24" s="92">
        <f>DN30-134</f>
        <v>-127.5</v>
      </c>
      <c r="DQ24" s="96">
        <f>DN31-134</f>
        <v>-199</v>
      </c>
      <c r="DR24" s="93">
        <f>DO30/2</f>
        <v>2</v>
      </c>
      <c r="DU24" s="175"/>
      <c r="DV24" s="176"/>
      <c r="DW24" s="176"/>
      <c r="DX24" s="176"/>
      <c r="DY24" s="177"/>
      <c r="EA24" s="92" t="s">
        <v>156</v>
      </c>
      <c r="EB24" s="105"/>
      <c r="ED24" s="120">
        <f>EB33-6</f>
        <v>-102.4</v>
      </c>
      <c r="EE24" s="121">
        <f>EB34-6</f>
        <v>-184.5</v>
      </c>
      <c r="EF24" s="93">
        <f>EC31/2</f>
        <v>5</v>
      </c>
      <c r="EI24" s="175"/>
      <c r="EJ24" s="176"/>
      <c r="EK24" s="176"/>
      <c r="EL24" s="176"/>
      <c r="EM24" s="177"/>
      <c r="EW24" s="175"/>
      <c r="EX24" s="176"/>
      <c r="EY24" s="176"/>
      <c r="EZ24" s="176"/>
      <c r="FA24" s="177"/>
    </row>
    <row r="25" spans="2:164" ht="16" customHeight="1" thickBot="1">
      <c r="BX25" s="107"/>
      <c r="BY25" s="175"/>
      <c r="BZ25" s="176"/>
      <c r="CA25" s="176"/>
      <c r="CB25" s="176"/>
      <c r="CC25" s="176"/>
      <c r="CD25" s="176"/>
      <c r="CE25" s="177"/>
      <c r="CN25" s="107"/>
      <c r="CO25" s="175"/>
      <c r="CP25" s="176"/>
      <c r="CQ25" s="176"/>
      <c r="CR25" s="176"/>
      <c r="CS25" s="176"/>
      <c r="CT25" s="176"/>
      <c r="CU25" s="177"/>
      <c r="DD25" s="107"/>
      <c r="DE25" s="175"/>
      <c r="DF25" s="176"/>
      <c r="DG25" s="176"/>
      <c r="DH25" s="176"/>
      <c r="DI25" s="176"/>
      <c r="DJ25" s="176"/>
      <c r="DK25" s="177"/>
      <c r="DU25" s="175"/>
      <c r="DV25" s="176"/>
      <c r="DW25" s="176"/>
      <c r="DX25" s="176"/>
      <c r="DY25" s="177"/>
      <c r="EI25" s="178"/>
      <c r="EJ25" s="179"/>
      <c r="EK25" s="179"/>
      <c r="EL25" s="179"/>
      <c r="EM25" s="180"/>
      <c r="EW25" s="178"/>
      <c r="EX25" s="179"/>
      <c r="EY25" s="179"/>
      <c r="EZ25" s="179"/>
      <c r="FA25" s="180"/>
    </row>
    <row r="26" spans="2:164" ht="16" customHeight="1" thickBot="1">
      <c r="BX26" s="107"/>
      <c r="BY26" s="175"/>
      <c r="BZ26" s="176"/>
      <c r="CA26" s="176"/>
      <c r="CB26" s="176"/>
      <c r="CC26" s="176"/>
      <c r="CD26" s="176"/>
      <c r="CE26" s="177"/>
      <c r="CG26" s="207" t="s">
        <v>9</v>
      </c>
      <c r="CH26" s="208"/>
      <c r="CI26" s="208"/>
      <c r="CJ26" s="209"/>
      <c r="CK26" s="119"/>
      <c r="CL26" s="119"/>
      <c r="CN26" s="107"/>
      <c r="CO26" s="175"/>
      <c r="CP26" s="176"/>
      <c r="CQ26" s="176"/>
      <c r="CR26" s="176"/>
      <c r="CS26" s="176"/>
      <c r="CT26" s="176"/>
      <c r="CU26" s="177"/>
      <c r="CW26" s="207" t="s">
        <v>9</v>
      </c>
      <c r="CX26" s="208"/>
      <c r="CY26" s="208"/>
      <c r="CZ26" s="209"/>
      <c r="DA26" s="119"/>
      <c r="DB26" s="119"/>
      <c r="DD26" s="107"/>
      <c r="DE26" s="175"/>
      <c r="DF26" s="176"/>
      <c r="DG26" s="176"/>
      <c r="DH26" s="176"/>
      <c r="DI26" s="176"/>
      <c r="DJ26" s="176"/>
      <c r="DK26" s="177"/>
      <c r="DM26" s="207" t="s">
        <v>9</v>
      </c>
      <c r="DN26" s="208"/>
      <c r="DO26" s="208"/>
      <c r="DP26" s="209"/>
      <c r="DQ26" s="119"/>
      <c r="DR26" s="119"/>
      <c r="DU26" s="175"/>
      <c r="DV26" s="176"/>
      <c r="DW26" s="176"/>
      <c r="DX26" s="176"/>
      <c r="DY26" s="177"/>
      <c r="EA26" s="207" t="s">
        <v>9</v>
      </c>
      <c r="EB26" s="208"/>
      <c r="EC26" s="208"/>
      <c r="ED26" s="209"/>
      <c r="EE26" s="119"/>
      <c r="EF26" s="119"/>
    </row>
    <row r="27" spans="2:164" ht="16" customHeight="1" thickBot="1">
      <c r="BX27" s="107"/>
      <c r="BY27" s="175"/>
      <c r="BZ27" s="176"/>
      <c r="CA27" s="176"/>
      <c r="CB27" s="176"/>
      <c r="CC27" s="176"/>
      <c r="CD27" s="176"/>
      <c r="CE27" s="177"/>
      <c r="CG27" s="94" t="s">
        <v>10</v>
      </c>
      <c r="CH27" s="10" t="s">
        <v>159</v>
      </c>
      <c r="CI27" s="10" t="s">
        <v>160</v>
      </c>
      <c r="CJ27" s="95" t="s">
        <v>161</v>
      </c>
      <c r="CN27" s="107"/>
      <c r="CO27" s="175"/>
      <c r="CP27" s="176"/>
      <c r="CQ27" s="176"/>
      <c r="CR27" s="176"/>
      <c r="CS27" s="176"/>
      <c r="CT27" s="176"/>
      <c r="CU27" s="177"/>
      <c r="CW27" s="100" t="s">
        <v>10</v>
      </c>
      <c r="CX27" s="101" t="s">
        <v>159</v>
      </c>
      <c r="CY27" s="101" t="s">
        <v>160</v>
      </c>
      <c r="CZ27" s="102" t="s">
        <v>161</v>
      </c>
      <c r="DD27" s="107"/>
      <c r="DE27" s="175"/>
      <c r="DF27" s="176"/>
      <c r="DG27" s="176"/>
      <c r="DH27" s="176"/>
      <c r="DI27" s="176"/>
      <c r="DJ27" s="176"/>
      <c r="DK27" s="177"/>
      <c r="DM27" s="100" t="s">
        <v>10</v>
      </c>
      <c r="DN27" s="101" t="s">
        <v>159</v>
      </c>
      <c r="DO27" s="101" t="s">
        <v>160</v>
      </c>
      <c r="DP27" s="102" t="s">
        <v>161</v>
      </c>
      <c r="DU27" s="175"/>
      <c r="DV27" s="176"/>
      <c r="DW27" s="176"/>
      <c r="DX27" s="176"/>
      <c r="DY27" s="177"/>
      <c r="EA27" s="94" t="s">
        <v>10</v>
      </c>
      <c r="EB27" s="19" t="s">
        <v>159</v>
      </c>
      <c r="EC27" s="10" t="s">
        <v>160</v>
      </c>
      <c r="ED27" s="95" t="s">
        <v>161</v>
      </c>
    </row>
    <row r="28" spans="2:164" ht="16" customHeight="1" thickBot="1">
      <c r="B28" s="172"/>
      <c r="C28" s="173"/>
      <c r="D28" s="173"/>
      <c r="E28" s="173"/>
      <c r="F28" s="173"/>
      <c r="G28" s="174"/>
      <c r="I28" s="205" t="s">
        <v>154</v>
      </c>
      <c r="J28" s="206"/>
      <c r="L28" s="210" t="s">
        <v>223</v>
      </c>
      <c r="M28" s="211"/>
      <c r="N28" s="212"/>
      <c r="Q28" s="172"/>
      <c r="R28" s="173"/>
      <c r="S28" s="173"/>
      <c r="T28" s="173"/>
      <c r="U28" s="173"/>
      <c r="V28" s="174"/>
      <c r="X28" s="205" t="s">
        <v>154</v>
      </c>
      <c r="Y28" s="206"/>
      <c r="AA28" s="210" t="s">
        <v>223</v>
      </c>
      <c r="AB28" s="211"/>
      <c r="AC28" s="212"/>
      <c r="AF28" s="172"/>
      <c r="AG28" s="173"/>
      <c r="AH28" s="173"/>
      <c r="AI28" s="173"/>
      <c r="AJ28" s="173"/>
      <c r="AK28" s="174"/>
      <c r="AM28" s="205" t="s">
        <v>154</v>
      </c>
      <c r="AN28" s="206"/>
      <c r="AP28" s="210" t="s">
        <v>223</v>
      </c>
      <c r="AQ28" s="211"/>
      <c r="AR28" s="212"/>
      <c r="AU28" s="172"/>
      <c r="AV28" s="173"/>
      <c r="AW28" s="173"/>
      <c r="AX28" s="173"/>
      <c r="AY28" s="173"/>
      <c r="AZ28" s="174"/>
      <c r="BB28" s="205" t="s">
        <v>154</v>
      </c>
      <c r="BC28" s="206"/>
      <c r="BE28" s="210" t="s">
        <v>223</v>
      </c>
      <c r="BF28" s="211"/>
      <c r="BG28" s="212"/>
      <c r="BJ28" s="172"/>
      <c r="BK28" s="173"/>
      <c r="BL28" s="173"/>
      <c r="BM28" s="173"/>
      <c r="BN28" s="173"/>
      <c r="BO28" s="174"/>
      <c r="BQ28" s="205" t="s">
        <v>154</v>
      </c>
      <c r="BR28" s="206"/>
      <c r="BT28" s="210" t="s">
        <v>223</v>
      </c>
      <c r="BU28" s="211"/>
      <c r="BV28" s="212"/>
      <c r="BX28" s="107"/>
      <c r="BY28" s="175"/>
      <c r="BZ28" s="176"/>
      <c r="CA28" s="176"/>
      <c r="CB28" s="176"/>
      <c r="CC28" s="176"/>
      <c r="CD28" s="176"/>
      <c r="CE28" s="177"/>
      <c r="CG28" s="90" t="s">
        <v>171</v>
      </c>
      <c r="CH28" s="5">
        <f>CH23</f>
        <v>0</v>
      </c>
      <c r="CI28" s="5">
        <v>2</v>
      </c>
      <c r="CJ28" s="91">
        <v>45</v>
      </c>
      <c r="CN28" s="107"/>
      <c r="CO28" s="175"/>
      <c r="CP28" s="176"/>
      <c r="CQ28" s="176"/>
      <c r="CR28" s="176"/>
      <c r="CS28" s="176"/>
      <c r="CT28" s="176"/>
      <c r="CU28" s="177"/>
      <c r="CW28" s="90" t="s">
        <v>177</v>
      </c>
      <c r="CX28" s="5">
        <f>CX23</f>
        <v>0</v>
      </c>
      <c r="CY28" s="5">
        <v>2</v>
      </c>
      <c r="CZ28" s="91">
        <v>45</v>
      </c>
      <c r="DD28" s="107"/>
      <c r="DE28" s="175"/>
      <c r="DF28" s="176"/>
      <c r="DG28" s="176"/>
      <c r="DH28" s="176"/>
      <c r="DI28" s="176"/>
      <c r="DJ28" s="176"/>
      <c r="DK28" s="177"/>
      <c r="DM28" s="90" t="s">
        <v>178</v>
      </c>
      <c r="DN28" s="5">
        <f>DN23</f>
        <v>0</v>
      </c>
      <c r="DO28" s="5">
        <v>2</v>
      </c>
      <c r="DP28" s="91">
        <v>45</v>
      </c>
      <c r="DU28" s="175"/>
      <c r="DV28" s="176"/>
      <c r="DW28" s="176"/>
      <c r="DX28" s="176"/>
      <c r="DY28" s="177"/>
      <c r="EA28" s="90" t="s">
        <v>185</v>
      </c>
      <c r="EB28" s="18">
        <f>EB23</f>
        <v>0</v>
      </c>
      <c r="EC28" s="5">
        <v>1</v>
      </c>
      <c r="ED28" s="91">
        <v>90</v>
      </c>
    </row>
    <row r="29" spans="2:164" ht="15" customHeight="1" thickBot="1">
      <c r="B29" s="175"/>
      <c r="C29" s="176"/>
      <c r="D29" s="176"/>
      <c r="E29" s="176"/>
      <c r="F29" s="176"/>
      <c r="G29" s="177"/>
      <c r="I29" s="94" t="s">
        <v>155</v>
      </c>
      <c r="J29" s="95"/>
      <c r="L29" s="100" t="s">
        <v>221</v>
      </c>
      <c r="M29" s="101" t="s">
        <v>222</v>
      </c>
      <c r="N29" s="102" t="s">
        <v>160</v>
      </c>
      <c r="Q29" s="175"/>
      <c r="R29" s="176"/>
      <c r="S29" s="176"/>
      <c r="T29" s="176"/>
      <c r="U29" s="176"/>
      <c r="V29" s="177"/>
      <c r="X29" s="94" t="s">
        <v>155</v>
      </c>
      <c r="Y29" s="95"/>
      <c r="AA29" s="100" t="s">
        <v>221</v>
      </c>
      <c r="AB29" s="101" t="s">
        <v>222</v>
      </c>
      <c r="AC29" s="102" t="s">
        <v>160</v>
      </c>
      <c r="AF29" s="175"/>
      <c r="AG29" s="176"/>
      <c r="AH29" s="176"/>
      <c r="AI29" s="176"/>
      <c r="AJ29" s="176"/>
      <c r="AK29" s="177"/>
      <c r="AM29" s="94" t="s">
        <v>155</v>
      </c>
      <c r="AN29" s="95"/>
      <c r="AP29" s="100" t="s">
        <v>221</v>
      </c>
      <c r="AQ29" s="101" t="s">
        <v>222</v>
      </c>
      <c r="AR29" s="102" t="s">
        <v>160</v>
      </c>
      <c r="AU29" s="175"/>
      <c r="AV29" s="176"/>
      <c r="AW29" s="176"/>
      <c r="AX29" s="176"/>
      <c r="AY29" s="176"/>
      <c r="AZ29" s="177"/>
      <c r="BB29" s="94" t="s">
        <v>155</v>
      </c>
      <c r="BC29" s="95"/>
      <c r="BE29" s="100" t="s">
        <v>221</v>
      </c>
      <c r="BF29" s="101" t="s">
        <v>222</v>
      </c>
      <c r="BG29" s="102" t="s">
        <v>160</v>
      </c>
      <c r="BJ29" s="175"/>
      <c r="BK29" s="176"/>
      <c r="BL29" s="176"/>
      <c r="BM29" s="176"/>
      <c r="BN29" s="176"/>
      <c r="BO29" s="177"/>
      <c r="BQ29" s="94" t="s">
        <v>155</v>
      </c>
      <c r="BR29" s="95"/>
      <c r="BT29" s="100" t="s">
        <v>221</v>
      </c>
      <c r="BU29" s="101" t="s">
        <v>222</v>
      </c>
      <c r="BV29" s="102" t="s">
        <v>160</v>
      </c>
      <c r="BX29" s="107"/>
      <c r="BY29" s="175"/>
      <c r="BZ29" s="176"/>
      <c r="CA29" s="176"/>
      <c r="CB29" s="176"/>
      <c r="CC29" s="176"/>
      <c r="CD29" s="176"/>
      <c r="CE29" s="177"/>
      <c r="CG29" s="90" t="s">
        <v>171</v>
      </c>
      <c r="CH29" s="5">
        <f>CH24</f>
        <v>0</v>
      </c>
      <c r="CI29" s="5">
        <v>2</v>
      </c>
      <c r="CJ29" s="91">
        <v>45</v>
      </c>
      <c r="CN29" s="107"/>
      <c r="CO29" s="175"/>
      <c r="CP29" s="176"/>
      <c r="CQ29" s="176"/>
      <c r="CR29" s="176"/>
      <c r="CS29" s="176"/>
      <c r="CT29" s="176"/>
      <c r="CU29" s="177"/>
      <c r="CW29" s="90" t="s">
        <v>177</v>
      </c>
      <c r="CX29" s="5">
        <f>CX24</f>
        <v>0</v>
      </c>
      <c r="CY29" s="5">
        <v>2</v>
      </c>
      <c r="CZ29" s="91">
        <v>45</v>
      </c>
      <c r="DD29" s="107"/>
      <c r="DE29" s="175"/>
      <c r="DF29" s="176"/>
      <c r="DG29" s="176"/>
      <c r="DH29" s="176"/>
      <c r="DI29" s="176"/>
      <c r="DJ29" s="176"/>
      <c r="DK29" s="177"/>
      <c r="DM29" s="90" t="s">
        <v>178</v>
      </c>
      <c r="DN29" s="5">
        <f>DN24</f>
        <v>0</v>
      </c>
      <c r="DO29" s="5">
        <v>2</v>
      </c>
      <c r="DP29" s="91">
        <v>45</v>
      </c>
      <c r="DU29" s="175"/>
      <c r="DV29" s="176"/>
      <c r="DW29" s="176"/>
      <c r="DX29" s="176"/>
      <c r="DY29" s="177"/>
      <c r="EA29" s="90" t="s">
        <v>186</v>
      </c>
      <c r="EB29" s="18">
        <f>EB23</f>
        <v>0</v>
      </c>
      <c r="EC29" s="5">
        <v>1</v>
      </c>
      <c r="ED29" s="91">
        <v>90</v>
      </c>
      <c r="EI29" s="172"/>
      <c r="EJ29" s="173"/>
      <c r="EK29" s="173"/>
      <c r="EL29" s="173"/>
      <c r="EM29" s="174"/>
      <c r="EO29" s="181" t="s">
        <v>176</v>
      </c>
      <c r="EP29" s="182"/>
      <c r="ER29" s="210" t="s">
        <v>223</v>
      </c>
      <c r="ES29" s="211"/>
      <c r="ET29" s="212"/>
      <c r="EW29" s="172"/>
      <c r="EX29" s="173"/>
      <c r="EY29" s="173"/>
      <c r="EZ29" s="173"/>
      <c r="FA29" s="174"/>
      <c r="FC29" s="181" t="s">
        <v>176</v>
      </c>
      <c r="FD29" s="182"/>
      <c r="FF29" s="210" t="s">
        <v>223</v>
      </c>
      <c r="FG29" s="211"/>
      <c r="FH29" s="212"/>
    </row>
    <row r="30" spans="2:164" ht="15" customHeight="1">
      <c r="B30" s="175"/>
      <c r="C30" s="176"/>
      <c r="D30" s="176"/>
      <c r="E30" s="176"/>
      <c r="F30" s="176"/>
      <c r="G30" s="177"/>
      <c r="I30" s="90" t="s">
        <v>156</v>
      </c>
      <c r="J30" s="91"/>
      <c r="L30" s="90">
        <f>J40-6</f>
        <v>-118</v>
      </c>
      <c r="M30" s="5">
        <f>J41-6</f>
        <v>-118</v>
      </c>
      <c r="N30" s="91">
        <f>K40/2</f>
        <v>2</v>
      </c>
      <c r="Q30" s="175"/>
      <c r="R30" s="176"/>
      <c r="S30" s="176"/>
      <c r="T30" s="176"/>
      <c r="U30" s="176"/>
      <c r="V30" s="177"/>
      <c r="X30" s="90" t="s">
        <v>156</v>
      </c>
      <c r="Y30" s="91"/>
      <c r="AA30" s="90">
        <f>Y40-6</f>
        <v>-148</v>
      </c>
      <c r="AB30" s="5">
        <f>Y41-6</f>
        <v>-148</v>
      </c>
      <c r="AC30" s="91">
        <f>Z40/2</f>
        <v>2</v>
      </c>
      <c r="AF30" s="175"/>
      <c r="AG30" s="176"/>
      <c r="AH30" s="176"/>
      <c r="AI30" s="176"/>
      <c r="AJ30" s="176"/>
      <c r="AK30" s="177"/>
      <c r="AM30" s="90" t="s">
        <v>156</v>
      </c>
      <c r="AN30" s="91"/>
      <c r="AP30" s="90">
        <f>AN40-6</f>
        <v>-148</v>
      </c>
      <c r="AQ30" s="5">
        <f>AN41-6</f>
        <v>-148</v>
      </c>
      <c r="AR30" s="91">
        <f>AO40/2</f>
        <v>2</v>
      </c>
      <c r="AU30" s="175"/>
      <c r="AV30" s="176"/>
      <c r="AW30" s="176"/>
      <c r="AX30" s="176"/>
      <c r="AY30" s="176"/>
      <c r="AZ30" s="177"/>
      <c r="BB30" s="90" t="s">
        <v>156</v>
      </c>
      <c r="BC30" s="91"/>
      <c r="BE30" s="90">
        <f>BC40-6</f>
        <v>-128</v>
      </c>
      <c r="BF30" s="5">
        <f>BC41-6</f>
        <v>-128</v>
      </c>
      <c r="BG30" s="91">
        <f>BD40/2</f>
        <v>2</v>
      </c>
      <c r="BJ30" s="175"/>
      <c r="BK30" s="176"/>
      <c r="BL30" s="176"/>
      <c r="BM30" s="176"/>
      <c r="BN30" s="176"/>
      <c r="BO30" s="177"/>
      <c r="BQ30" s="90" t="s">
        <v>156</v>
      </c>
      <c r="BR30" s="91"/>
      <c r="BT30" s="90">
        <f>BR40-6</f>
        <v>-148</v>
      </c>
      <c r="BU30" s="5">
        <f>BR41-6</f>
        <v>-148</v>
      </c>
      <c r="BV30" s="91">
        <f>BS40/2</f>
        <v>2</v>
      </c>
      <c r="BX30" s="107"/>
      <c r="BY30" s="175"/>
      <c r="BZ30" s="176"/>
      <c r="CA30" s="176"/>
      <c r="CB30" s="176"/>
      <c r="CC30" s="176"/>
      <c r="CD30" s="176"/>
      <c r="CE30" s="177"/>
      <c r="CG30" s="90" t="s">
        <v>172</v>
      </c>
      <c r="CH30" s="5">
        <f>(CH23+100)/4</f>
        <v>25</v>
      </c>
      <c r="CI30" s="5">
        <v>8</v>
      </c>
      <c r="CJ30" s="91">
        <v>45</v>
      </c>
      <c r="CN30" s="107"/>
      <c r="CO30" s="175"/>
      <c r="CP30" s="176"/>
      <c r="CQ30" s="176"/>
      <c r="CR30" s="176"/>
      <c r="CS30" s="176"/>
      <c r="CT30" s="176"/>
      <c r="CU30" s="177"/>
      <c r="CW30" s="90" t="s">
        <v>172</v>
      </c>
      <c r="CX30" s="5">
        <f>(CX23+100)/4</f>
        <v>25</v>
      </c>
      <c r="CY30" s="5">
        <v>12</v>
      </c>
      <c r="CZ30" s="91">
        <v>45</v>
      </c>
      <c r="DD30" s="107"/>
      <c r="DE30" s="175"/>
      <c r="DF30" s="176"/>
      <c r="DG30" s="176"/>
      <c r="DH30" s="176"/>
      <c r="DI30" s="176"/>
      <c r="DJ30" s="176"/>
      <c r="DK30" s="177"/>
      <c r="DM30" s="90" t="s">
        <v>179</v>
      </c>
      <c r="DN30" s="5">
        <f>(DN23+26)/4</f>
        <v>6.5</v>
      </c>
      <c r="DO30" s="5">
        <v>4</v>
      </c>
      <c r="DP30" s="91">
        <v>45</v>
      </c>
      <c r="DU30" s="175"/>
      <c r="DV30" s="176"/>
      <c r="DW30" s="176"/>
      <c r="DX30" s="176"/>
      <c r="DY30" s="177"/>
      <c r="EA30" s="90" t="s">
        <v>187</v>
      </c>
      <c r="EB30" s="18">
        <f>EB24-68-21</f>
        <v>-89</v>
      </c>
      <c r="EC30" s="5">
        <v>2</v>
      </c>
      <c r="ED30" s="91">
        <v>90</v>
      </c>
      <c r="EI30" s="175"/>
      <c r="EJ30" s="176"/>
      <c r="EK30" s="176"/>
      <c r="EL30" s="176"/>
      <c r="EM30" s="177"/>
      <c r="EO30" s="100" t="s">
        <v>155</v>
      </c>
      <c r="EP30" s="109"/>
      <c r="ER30" s="100" t="s">
        <v>221</v>
      </c>
      <c r="ES30" s="101" t="s">
        <v>222</v>
      </c>
      <c r="ET30" s="102" t="s">
        <v>160</v>
      </c>
      <c r="EW30" s="175"/>
      <c r="EX30" s="176"/>
      <c r="EY30" s="176"/>
      <c r="EZ30" s="176"/>
      <c r="FA30" s="177"/>
      <c r="FC30" s="100" t="s">
        <v>155</v>
      </c>
      <c r="FD30" s="109"/>
      <c r="FF30" s="100" t="s">
        <v>221</v>
      </c>
      <c r="FG30" s="101" t="s">
        <v>222</v>
      </c>
      <c r="FH30" s="102" t="s">
        <v>160</v>
      </c>
    </row>
    <row r="31" spans="2:164" ht="16" customHeight="1" thickBot="1">
      <c r="B31" s="175"/>
      <c r="C31" s="176"/>
      <c r="D31" s="176"/>
      <c r="E31" s="176"/>
      <c r="F31" s="176"/>
      <c r="G31" s="177"/>
      <c r="I31" s="92" t="s">
        <v>157</v>
      </c>
      <c r="J31" s="93"/>
      <c r="L31" s="92">
        <f>J42-6</f>
        <v>-6</v>
      </c>
      <c r="M31" s="96">
        <f>J43-6</f>
        <v>-56</v>
      </c>
      <c r="N31" s="93">
        <f>K42/2</f>
        <v>1</v>
      </c>
      <c r="Q31" s="175"/>
      <c r="R31" s="176"/>
      <c r="S31" s="176"/>
      <c r="T31" s="176"/>
      <c r="U31" s="176"/>
      <c r="V31" s="177"/>
      <c r="X31" s="92" t="s">
        <v>157</v>
      </c>
      <c r="Y31" s="93"/>
      <c r="AA31" s="92">
        <f>Y42-6</f>
        <v>-6</v>
      </c>
      <c r="AB31" s="96">
        <f>Y43-6</f>
        <v>-56</v>
      </c>
      <c r="AC31" s="93">
        <f>Z42/2</f>
        <v>1</v>
      </c>
      <c r="AF31" s="175"/>
      <c r="AG31" s="176"/>
      <c r="AH31" s="176"/>
      <c r="AI31" s="176"/>
      <c r="AJ31" s="176"/>
      <c r="AK31" s="177"/>
      <c r="AM31" s="92" t="s">
        <v>157</v>
      </c>
      <c r="AN31" s="93"/>
      <c r="AP31" s="92">
        <f>AN42-6</f>
        <v>-6</v>
      </c>
      <c r="AQ31" s="96">
        <f>AN43-6</f>
        <v>-56</v>
      </c>
      <c r="AR31" s="93">
        <f>AO42/2</f>
        <v>1</v>
      </c>
      <c r="AU31" s="175"/>
      <c r="AV31" s="176"/>
      <c r="AW31" s="176"/>
      <c r="AX31" s="176"/>
      <c r="AY31" s="176"/>
      <c r="AZ31" s="177"/>
      <c r="BB31" s="92" t="s">
        <v>157</v>
      </c>
      <c r="BC31" s="93"/>
      <c r="BE31" s="92">
        <f>BC42-6</f>
        <v>-6</v>
      </c>
      <c r="BF31" s="96">
        <f>BC43-6</f>
        <v>-58</v>
      </c>
      <c r="BG31" s="93">
        <f>BD42/2</f>
        <v>1</v>
      </c>
      <c r="BJ31" s="175"/>
      <c r="BK31" s="176"/>
      <c r="BL31" s="176"/>
      <c r="BM31" s="176"/>
      <c r="BN31" s="176"/>
      <c r="BO31" s="177"/>
      <c r="BQ31" s="92" t="s">
        <v>157</v>
      </c>
      <c r="BR31" s="93"/>
      <c r="BT31" s="92">
        <f>BR42-6</f>
        <v>-6</v>
      </c>
      <c r="BU31" s="96">
        <f>BR43-6</f>
        <v>-56</v>
      </c>
      <c r="BV31" s="93">
        <f>BS42/2</f>
        <v>1</v>
      </c>
      <c r="BX31" s="107"/>
      <c r="BY31" s="175"/>
      <c r="BZ31" s="176"/>
      <c r="CA31" s="176"/>
      <c r="CB31" s="176"/>
      <c r="CC31" s="176"/>
      <c r="CD31" s="176"/>
      <c r="CE31" s="177"/>
      <c r="CG31" s="90" t="s">
        <v>172</v>
      </c>
      <c r="CH31" s="5">
        <f>CH24-68</f>
        <v>-68</v>
      </c>
      <c r="CI31" s="5">
        <v>8</v>
      </c>
      <c r="CJ31" s="91">
        <v>45</v>
      </c>
      <c r="CN31" s="107"/>
      <c r="CO31" s="175"/>
      <c r="CP31" s="176"/>
      <c r="CQ31" s="176"/>
      <c r="CR31" s="176"/>
      <c r="CS31" s="176"/>
      <c r="CT31" s="176"/>
      <c r="CU31" s="177"/>
      <c r="CW31" s="90" t="s">
        <v>172</v>
      </c>
      <c r="CX31" s="5">
        <f>CX24-68</f>
        <v>-68</v>
      </c>
      <c r="CY31" s="5">
        <v>12</v>
      </c>
      <c r="CZ31" s="91">
        <v>45</v>
      </c>
      <c r="DD31" s="107"/>
      <c r="DE31" s="175"/>
      <c r="DF31" s="176"/>
      <c r="DG31" s="176"/>
      <c r="DH31" s="176"/>
      <c r="DI31" s="176"/>
      <c r="DJ31" s="176"/>
      <c r="DK31" s="177"/>
      <c r="DM31" s="90" t="s">
        <v>179</v>
      </c>
      <c r="DN31" s="5">
        <f>DN24-65</f>
        <v>-65</v>
      </c>
      <c r="DO31" s="5">
        <v>4</v>
      </c>
      <c r="DP31" s="91">
        <v>45</v>
      </c>
      <c r="DU31" s="175"/>
      <c r="DV31" s="176"/>
      <c r="DW31" s="176"/>
      <c r="DX31" s="176"/>
      <c r="DY31" s="177"/>
      <c r="EA31" s="90" t="s">
        <v>188</v>
      </c>
      <c r="EB31" s="18">
        <f>(EB23-30-12-12-12-12-12-12-30)/5</f>
        <v>-26.4</v>
      </c>
      <c r="EC31" s="5">
        <v>10</v>
      </c>
      <c r="ED31" s="91">
        <v>45</v>
      </c>
      <c r="EI31" s="175"/>
      <c r="EJ31" s="176"/>
      <c r="EK31" s="176"/>
      <c r="EL31" s="176"/>
      <c r="EM31" s="177"/>
      <c r="EO31" s="90" t="s">
        <v>156</v>
      </c>
      <c r="EP31" s="110"/>
      <c r="ER31" s="120">
        <f>EP41-6</f>
        <v>-128</v>
      </c>
      <c r="ES31" s="121">
        <f>EP42-6</f>
        <v>-126</v>
      </c>
      <c r="ET31" s="93">
        <f>EQ41/2</f>
        <v>2</v>
      </c>
      <c r="EW31" s="175"/>
      <c r="EX31" s="176"/>
      <c r="EY31" s="176"/>
      <c r="EZ31" s="176"/>
      <c r="FA31" s="177"/>
      <c r="FC31" s="90" t="s">
        <v>156</v>
      </c>
      <c r="FD31" s="110"/>
      <c r="FF31" s="120">
        <f>FD41-6</f>
        <v>-98</v>
      </c>
      <c r="FG31" s="121">
        <f>FD42-6</f>
        <v>-93</v>
      </c>
      <c r="FH31" s="93">
        <f>FE41/2</f>
        <v>2</v>
      </c>
    </row>
    <row r="32" spans="2:164" ht="16" customHeight="1" thickBot="1">
      <c r="B32" s="175"/>
      <c r="C32" s="176"/>
      <c r="D32" s="176"/>
      <c r="E32" s="176"/>
      <c r="F32" s="176"/>
      <c r="G32" s="177"/>
      <c r="Q32" s="175"/>
      <c r="R32" s="176"/>
      <c r="S32" s="176"/>
      <c r="T32" s="176"/>
      <c r="U32" s="176"/>
      <c r="V32" s="177"/>
      <c r="AF32" s="175"/>
      <c r="AG32" s="176"/>
      <c r="AH32" s="176"/>
      <c r="AI32" s="176"/>
      <c r="AJ32" s="176"/>
      <c r="AK32" s="177"/>
      <c r="AU32" s="175"/>
      <c r="AV32" s="176"/>
      <c r="AW32" s="176"/>
      <c r="AX32" s="176"/>
      <c r="AY32" s="176"/>
      <c r="AZ32" s="177"/>
      <c r="BJ32" s="175"/>
      <c r="BK32" s="176"/>
      <c r="BL32" s="176"/>
      <c r="BM32" s="176"/>
      <c r="BN32" s="176"/>
      <c r="BO32" s="177"/>
      <c r="BX32" s="107"/>
      <c r="BY32" s="175"/>
      <c r="BZ32" s="176"/>
      <c r="CA32" s="176"/>
      <c r="CB32" s="176"/>
      <c r="CC32" s="176"/>
      <c r="CD32" s="176"/>
      <c r="CE32" s="177"/>
      <c r="CG32" s="90" t="s">
        <v>173</v>
      </c>
      <c r="CH32" s="5">
        <f>CH24-68</f>
        <v>-68</v>
      </c>
      <c r="CI32" s="5">
        <v>4</v>
      </c>
      <c r="CJ32" s="91">
        <v>90</v>
      </c>
      <c r="CN32" s="107"/>
      <c r="CO32" s="175"/>
      <c r="CP32" s="176"/>
      <c r="CQ32" s="176"/>
      <c r="CR32" s="176"/>
      <c r="CS32" s="176"/>
      <c r="CT32" s="176"/>
      <c r="CU32" s="177"/>
      <c r="CW32" s="90" t="s">
        <v>173</v>
      </c>
      <c r="CX32" s="5">
        <f>CX24-68</f>
        <v>-68</v>
      </c>
      <c r="CY32" s="5">
        <v>8</v>
      </c>
      <c r="CZ32" s="91">
        <v>90</v>
      </c>
      <c r="DD32" s="107"/>
      <c r="DE32" s="175"/>
      <c r="DF32" s="176"/>
      <c r="DG32" s="176"/>
      <c r="DH32" s="176"/>
      <c r="DI32" s="176"/>
      <c r="DJ32" s="176"/>
      <c r="DK32" s="177"/>
      <c r="DM32" s="98" t="s">
        <v>180</v>
      </c>
      <c r="DN32" s="26">
        <f>DN24-65</f>
        <v>-65</v>
      </c>
      <c r="DO32" s="26">
        <v>2</v>
      </c>
      <c r="DP32" s="99">
        <v>90</v>
      </c>
      <c r="DU32" s="175"/>
      <c r="DV32" s="176"/>
      <c r="DW32" s="176"/>
      <c r="DX32" s="176"/>
      <c r="DY32" s="177"/>
      <c r="EA32" s="90" t="s">
        <v>188</v>
      </c>
      <c r="EB32" s="18">
        <f>EB24-69-6-6-21-6.5</f>
        <v>-108.5</v>
      </c>
      <c r="EC32" s="5">
        <v>10</v>
      </c>
      <c r="ED32" s="91">
        <v>45</v>
      </c>
      <c r="EI32" s="175"/>
      <c r="EJ32" s="176"/>
      <c r="EK32" s="176"/>
      <c r="EL32" s="176"/>
      <c r="EM32" s="177"/>
      <c r="EO32" s="92" t="s">
        <v>209</v>
      </c>
      <c r="EP32" s="93"/>
      <c r="EW32" s="175"/>
      <c r="EX32" s="176"/>
      <c r="EY32" s="176"/>
      <c r="EZ32" s="176"/>
      <c r="FA32" s="177"/>
      <c r="FC32" s="92" t="s">
        <v>209</v>
      </c>
      <c r="FD32" s="93"/>
    </row>
    <row r="33" spans="2:162" ht="16" customHeight="1" thickBot="1">
      <c r="B33" s="175"/>
      <c r="C33" s="176"/>
      <c r="D33" s="176"/>
      <c r="E33" s="176"/>
      <c r="F33" s="176"/>
      <c r="G33" s="177"/>
      <c r="I33" s="207" t="s">
        <v>9</v>
      </c>
      <c r="J33" s="208"/>
      <c r="K33" s="208"/>
      <c r="L33" s="209"/>
      <c r="M33" s="119"/>
      <c r="N33" s="119"/>
      <c r="Q33" s="175"/>
      <c r="R33" s="176"/>
      <c r="S33" s="176"/>
      <c r="T33" s="176"/>
      <c r="U33" s="176"/>
      <c r="V33" s="177"/>
      <c r="X33" s="207" t="s">
        <v>9</v>
      </c>
      <c r="Y33" s="208"/>
      <c r="Z33" s="208"/>
      <c r="AA33" s="209"/>
      <c r="AB33" s="119"/>
      <c r="AC33" s="119"/>
      <c r="AF33" s="175"/>
      <c r="AG33" s="176"/>
      <c r="AH33" s="176"/>
      <c r="AI33" s="176"/>
      <c r="AJ33" s="176"/>
      <c r="AK33" s="177"/>
      <c r="AM33" s="207" t="s">
        <v>9</v>
      </c>
      <c r="AN33" s="208"/>
      <c r="AO33" s="208"/>
      <c r="AP33" s="209"/>
      <c r="AQ33" s="119"/>
      <c r="AR33" s="119"/>
      <c r="AU33" s="175"/>
      <c r="AV33" s="176"/>
      <c r="AW33" s="176"/>
      <c r="AX33" s="176"/>
      <c r="AY33" s="176"/>
      <c r="AZ33" s="177"/>
      <c r="BB33" s="207" t="s">
        <v>9</v>
      </c>
      <c r="BC33" s="208"/>
      <c r="BD33" s="208"/>
      <c r="BE33" s="209"/>
      <c r="BF33" s="119"/>
      <c r="BG33" s="119"/>
      <c r="BJ33" s="175"/>
      <c r="BK33" s="176"/>
      <c r="BL33" s="176"/>
      <c r="BM33" s="176"/>
      <c r="BN33" s="176"/>
      <c r="BO33" s="177"/>
      <c r="BQ33" s="207" t="s">
        <v>9</v>
      </c>
      <c r="BR33" s="208"/>
      <c r="BS33" s="208"/>
      <c r="BT33" s="209"/>
      <c r="BU33" s="119"/>
      <c r="BV33" s="119"/>
      <c r="BX33" s="107"/>
      <c r="BY33" s="175"/>
      <c r="BZ33" s="176"/>
      <c r="CA33" s="176"/>
      <c r="CB33" s="176"/>
      <c r="CC33" s="176"/>
      <c r="CD33" s="176"/>
      <c r="CE33" s="177"/>
      <c r="CG33" s="90" t="s">
        <v>174</v>
      </c>
      <c r="CH33" s="5">
        <f>CH24-68</f>
        <v>-68</v>
      </c>
      <c r="CI33" s="5">
        <v>1</v>
      </c>
      <c r="CJ33" s="91">
        <v>90</v>
      </c>
      <c r="CN33" s="107"/>
      <c r="CO33" s="175"/>
      <c r="CP33" s="176"/>
      <c r="CQ33" s="176"/>
      <c r="CR33" s="176"/>
      <c r="CS33" s="176"/>
      <c r="CT33" s="176"/>
      <c r="CU33" s="177"/>
      <c r="CW33" s="90" t="s">
        <v>174</v>
      </c>
      <c r="CX33" s="5">
        <f>CX24-68</f>
        <v>-68</v>
      </c>
      <c r="CY33" s="5">
        <v>2</v>
      </c>
      <c r="CZ33" s="91">
        <v>90</v>
      </c>
      <c r="DD33" s="107"/>
      <c r="DE33" s="175"/>
      <c r="DF33" s="176"/>
      <c r="DG33" s="176"/>
      <c r="DH33" s="176"/>
      <c r="DI33" s="176"/>
      <c r="DJ33" s="176"/>
      <c r="DK33" s="177"/>
      <c r="DM33" s="92" t="s">
        <v>181</v>
      </c>
      <c r="DN33" s="96">
        <f>DN24-65</f>
        <v>-65</v>
      </c>
      <c r="DO33" s="96">
        <v>1</v>
      </c>
      <c r="DP33" s="93">
        <v>90</v>
      </c>
      <c r="DU33" s="175"/>
      <c r="DV33" s="176"/>
      <c r="DW33" s="176"/>
      <c r="DX33" s="176"/>
      <c r="DY33" s="177"/>
      <c r="EA33" s="90" t="s">
        <v>189</v>
      </c>
      <c r="EB33" s="18">
        <f>EB31-70</f>
        <v>-96.4</v>
      </c>
      <c r="EC33" s="5">
        <v>10</v>
      </c>
      <c r="ED33" s="91">
        <v>90</v>
      </c>
      <c r="EI33" s="175"/>
      <c r="EJ33" s="176"/>
      <c r="EK33" s="176"/>
      <c r="EL33" s="176"/>
      <c r="EM33" s="177"/>
      <c r="EW33" s="175"/>
      <c r="EX33" s="176"/>
      <c r="EY33" s="176"/>
      <c r="EZ33" s="176"/>
      <c r="FA33" s="177"/>
    </row>
    <row r="34" spans="2:162" ht="15" customHeight="1" thickBot="1">
      <c r="B34" s="175"/>
      <c r="C34" s="176"/>
      <c r="D34" s="176"/>
      <c r="E34" s="176"/>
      <c r="F34" s="176"/>
      <c r="G34" s="177"/>
      <c r="I34" s="94" t="s">
        <v>10</v>
      </c>
      <c r="J34" s="10" t="s">
        <v>159</v>
      </c>
      <c r="K34" s="10" t="s">
        <v>160</v>
      </c>
      <c r="L34" s="95" t="s">
        <v>161</v>
      </c>
      <c r="Q34" s="175"/>
      <c r="R34" s="176"/>
      <c r="S34" s="176"/>
      <c r="T34" s="176"/>
      <c r="U34" s="176"/>
      <c r="V34" s="177"/>
      <c r="X34" s="94" t="s">
        <v>10</v>
      </c>
      <c r="Y34" s="10" t="s">
        <v>159</v>
      </c>
      <c r="Z34" s="10" t="s">
        <v>160</v>
      </c>
      <c r="AA34" s="95" t="s">
        <v>161</v>
      </c>
      <c r="AF34" s="175"/>
      <c r="AG34" s="176"/>
      <c r="AH34" s="176"/>
      <c r="AI34" s="176"/>
      <c r="AJ34" s="176"/>
      <c r="AK34" s="177"/>
      <c r="AM34" s="94" t="s">
        <v>10</v>
      </c>
      <c r="AN34" s="10" t="s">
        <v>159</v>
      </c>
      <c r="AO34" s="10" t="s">
        <v>160</v>
      </c>
      <c r="AP34" s="95" t="s">
        <v>161</v>
      </c>
      <c r="AU34" s="175"/>
      <c r="AV34" s="176"/>
      <c r="AW34" s="176"/>
      <c r="AX34" s="176"/>
      <c r="AY34" s="176"/>
      <c r="AZ34" s="177"/>
      <c r="BB34" s="100" t="s">
        <v>10</v>
      </c>
      <c r="BC34" s="101" t="s">
        <v>159</v>
      </c>
      <c r="BD34" s="101" t="s">
        <v>160</v>
      </c>
      <c r="BE34" s="102" t="s">
        <v>161</v>
      </c>
      <c r="BJ34" s="175"/>
      <c r="BK34" s="176"/>
      <c r="BL34" s="176"/>
      <c r="BM34" s="176"/>
      <c r="BN34" s="176"/>
      <c r="BO34" s="177"/>
      <c r="BQ34" s="94" t="s">
        <v>10</v>
      </c>
      <c r="BR34" s="10" t="s">
        <v>159</v>
      </c>
      <c r="BS34" s="10" t="s">
        <v>160</v>
      </c>
      <c r="BT34" s="95" t="s">
        <v>161</v>
      </c>
      <c r="BX34" s="107"/>
      <c r="BY34" s="175"/>
      <c r="BZ34" s="176"/>
      <c r="CA34" s="176"/>
      <c r="CB34" s="176"/>
      <c r="CC34" s="176"/>
      <c r="CD34" s="176"/>
      <c r="CE34" s="177"/>
      <c r="CG34" s="92" t="s">
        <v>107</v>
      </c>
      <c r="CH34" s="96">
        <f>CH23</f>
        <v>0</v>
      </c>
      <c r="CI34" s="96">
        <v>2</v>
      </c>
      <c r="CJ34" s="93">
        <v>90</v>
      </c>
      <c r="CN34" s="107"/>
      <c r="CO34" s="175"/>
      <c r="CP34" s="176"/>
      <c r="CQ34" s="176"/>
      <c r="CR34" s="176"/>
      <c r="CS34" s="176"/>
      <c r="CT34" s="176"/>
      <c r="CU34" s="177"/>
      <c r="CW34" s="92" t="s">
        <v>107</v>
      </c>
      <c r="CX34" s="96">
        <f>CX23</f>
        <v>0</v>
      </c>
      <c r="CY34" s="96">
        <v>2</v>
      </c>
      <c r="CZ34" s="93">
        <v>90</v>
      </c>
      <c r="DD34" s="107"/>
      <c r="DE34" s="175"/>
      <c r="DF34" s="176"/>
      <c r="DG34" s="176"/>
      <c r="DH34" s="176"/>
      <c r="DI34" s="176"/>
      <c r="DJ34" s="176"/>
      <c r="DK34" s="177"/>
      <c r="DU34" s="175"/>
      <c r="DV34" s="176"/>
      <c r="DW34" s="176"/>
      <c r="DX34" s="176"/>
      <c r="DY34" s="177"/>
      <c r="EA34" s="90" t="s">
        <v>189</v>
      </c>
      <c r="EB34" s="18">
        <f>EB32-70</f>
        <v>-178.5</v>
      </c>
      <c r="EC34" s="5">
        <v>10</v>
      </c>
      <c r="ED34" s="91">
        <v>90</v>
      </c>
      <c r="EI34" s="175"/>
      <c r="EJ34" s="176"/>
      <c r="EK34" s="176"/>
      <c r="EL34" s="176"/>
      <c r="EM34" s="177"/>
      <c r="EO34" s="183" t="s">
        <v>9</v>
      </c>
      <c r="EP34" s="184"/>
      <c r="EQ34" s="184"/>
      <c r="ER34" s="185"/>
      <c r="ES34" s="119"/>
      <c r="ET34" s="119"/>
      <c r="EW34" s="175"/>
      <c r="EX34" s="176"/>
      <c r="EY34" s="176"/>
      <c r="EZ34" s="176"/>
      <c r="FA34" s="177"/>
      <c r="FC34" s="183" t="s">
        <v>9</v>
      </c>
      <c r="FD34" s="184"/>
      <c r="FE34" s="184"/>
      <c r="FF34" s="185"/>
    </row>
    <row r="35" spans="2:162" ht="15" customHeight="1">
      <c r="B35" s="175"/>
      <c r="C35" s="176"/>
      <c r="D35" s="176"/>
      <c r="E35" s="176"/>
      <c r="F35" s="176"/>
      <c r="G35" s="177"/>
      <c r="I35" s="90" t="s">
        <v>162</v>
      </c>
      <c r="J35" s="5">
        <f>J29</f>
        <v>0</v>
      </c>
      <c r="K35" s="5">
        <v>2</v>
      </c>
      <c r="L35" s="91">
        <v>45</v>
      </c>
      <c r="Q35" s="175"/>
      <c r="R35" s="176"/>
      <c r="S35" s="176"/>
      <c r="T35" s="176"/>
      <c r="U35" s="176"/>
      <c r="V35" s="177"/>
      <c r="X35" s="90" t="s">
        <v>205</v>
      </c>
      <c r="Y35" s="5">
        <f>Y29</f>
        <v>0</v>
      </c>
      <c r="Z35" s="5">
        <v>2</v>
      </c>
      <c r="AA35" s="91">
        <v>45</v>
      </c>
      <c r="AF35" s="175"/>
      <c r="AG35" s="176"/>
      <c r="AH35" s="176"/>
      <c r="AI35" s="176"/>
      <c r="AJ35" s="176"/>
      <c r="AK35" s="177"/>
      <c r="AM35" s="90" t="s">
        <v>201</v>
      </c>
      <c r="AN35" s="5">
        <f>AN29</f>
        <v>0</v>
      </c>
      <c r="AO35" s="5">
        <v>2</v>
      </c>
      <c r="AP35" s="91">
        <v>45</v>
      </c>
      <c r="AU35" s="175"/>
      <c r="AV35" s="176"/>
      <c r="AW35" s="176"/>
      <c r="AX35" s="176"/>
      <c r="AY35" s="176"/>
      <c r="AZ35" s="177"/>
      <c r="BB35" s="90" t="s">
        <v>192</v>
      </c>
      <c r="BC35" s="5">
        <f>BC29</f>
        <v>0</v>
      </c>
      <c r="BD35" s="5">
        <v>2</v>
      </c>
      <c r="BE35" s="91">
        <v>45</v>
      </c>
      <c r="BJ35" s="175"/>
      <c r="BK35" s="176"/>
      <c r="BL35" s="176"/>
      <c r="BM35" s="176"/>
      <c r="BN35" s="176"/>
      <c r="BO35" s="177"/>
      <c r="BQ35" s="90" t="s">
        <v>197</v>
      </c>
      <c r="BR35" s="5">
        <f>BR29</f>
        <v>0</v>
      </c>
      <c r="BS35" s="5">
        <v>2</v>
      </c>
      <c r="BT35" s="91">
        <v>45</v>
      </c>
      <c r="BX35" s="107"/>
      <c r="BY35" s="175"/>
      <c r="BZ35" s="176"/>
      <c r="CA35" s="176"/>
      <c r="CB35" s="176"/>
      <c r="CC35" s="176"/>
      <c r="CD35" s="176"/>
      <c r="CE35" s="177"/>
      <c r="CN35" s="107"/>
      <c r="CO35" s="175"/>
      <c r="CP35" s="176"/>
      <c r="CQ35" s="176"/>
      <c r="CR35" s="176"/>
      <c r="CS35" s="176"/>
      <c r="CT35" s="176"/>
      <c r="CU35" s="177"/>
      <c r="DD35" s="107"/>
      <c r="DE35" s="175"/>
      <c r="DF35" s="176"/>
      <c r="DG35" s="176"/>
      <c r="DH35" s="176"/>
      <c r="DI35" s="176"/>
      <c r="DJ35" s="176"/>
      <c r="DK35" s="177"/>
      <c r="DU35" s="175"/>
      <c r="DV35" s="176"/>
      <c r="DW35" s="176"/>
      <c r="DX35" s="176"/>
      <c r="DY35" s="177"/>
      <c r="EA35" s="90" t="s">
        <v>190</v>
      </c>
      <c r="EB35" s="18">
        <f>EB24</f>
        <v>0</v>
      </c>
      <c r="EC35" s="5">
        <v>1</v>
      </c>
      <c r="ED35" s="91">
        <v>90</v>
      </c>
      <c r="EI35" s="175"/>
      <c r="EJ35" s="176"/>
      <c r="EK35" s="176"/>
      <c r="EL35" s="176"/>
      <c r="EM35" s="177"/>
      <c r="EO35" s="100" t="s">
        <v>10</v>
      </c>
      <c r="EP35" s="111" t="s">
        <v>159</v>
      </c>
      <c r="EQ35" s="101" t="s">
        <v>160</v>
      </c>
      <c r="ER35" s="102" t="s">
        <v>161</v>
      </c>
      <c r="EW35" s="175"/>
      <c r="EX35" s="176"/>
      <c r="EY35" s="176"/>
      <c r="EZ35" s="176"/>
      <c r="FA35" s="177"/>
      <c r="FC35" s="100" t="s">
        <v>10</v>
      </c>
      <c r="FD35" s="111" t="s">
        <v>159</v>
      </c>
      <c r="FE35" s="101" t="s">
        <v>160</v>
      </c>
      <c r="FF35" s="102" t="s">
        <v>161</v>
      </c>
    </row>
    <row r="36" spans="2:162" ht="15" customHeight="1" thickBot="1">
      <c r="B36" s="175"/>
      <c r="C36" s="176"/>
      <c r="D36" s="176"/>
      <c r="E36" s="176"/>
      <c r="F36" s="176"/>
      <c r="G36" s="177"/>
      <c r="I36" s="90" t="s">
        <v>162</v>
      </c>
      <c r="J36" s="5">
        <f>J30</f>
        <v>0</v>
      </c>
      <c r="K36" s="5">
        <v>2</v>
      </c>
      <c r="L36" s="91">
        <v>45</v>
      </c>
      <c r="Q36" s="175"/>
      <c r="R36" s="176"/>
      <c r="S36" s="176"/>
      <c r="T36" s="176"/>
      <c r="U36" s="176"/>
      <c r="V36" s="177"/>
      <c r="X36" s="90" t="s">
        <v>205</v>
      </c>
      <c r="Y36" s="5">
        <f>Y30</f>
        <v>0</v>
      </c>
      <c r="Z36" s="5">
        <v>2</v>
      </c>
      <c r="AA36" s="91">
        <v>45</v>
      </c>
      <c r="AF36" s="175"/>
      <c r="AG36" s="176"/>
      <c r="AH36" s="176"/>
      <c r="AI36" s="176"/>
      <c r="AJ36" s="176"/>
      <c r="AK36" s="177"/>
      <c r="AM36" s="90" t="s">
        <v>201</v>
      </c>
      <c r="AN36" s="5">
        <f>AN30</f>
        <v>0</v>
      </c>
      <c r="AO36" s="5">
        <v>2</v>
      </c>
      <c r="AP36" s="91">
        <v>45</v>
      </c>
      <c r="AU36" s="175"/>
      <c r="AV36" s="176"/>
      <c r="AW36" s="176"/>
      <c r="AX36" s="176"/>
      <c r="AY36" s="176"/>
      <c r="AZ36" s="177"/>
      <c r="BB36" s="90" t="s">
        <v>192</v>
      </c>
      <c r="BC36" s="5">
        <f>BC30</f>
        <v>0</v>
      </c>
      <c r="BD36" s="5">
        <v>2</v>
      </c>
      <c r="BE36" s="91">
        <v>45</v>
      </c>
      <c r="BJ36" s="175"/>
      <c r="BK36" s="176"/>
      <c r="BL36" s="176"/>
      <c r="BM36" s="176"/>
      <c r="BN36" s="176"/>
      <c r="BO36" s="177"/>
      <c r="BQ36" s="90" t="s">
        <v>197</v>
      </c>
      <c r="BR36" s="5">
        <f>BR30</f>
        <v>0</v>
      </c>
      <c r="BS36" s="5">
        <v>2</v>
      </c>
      <c r="BT36" s="91">
        <v>45</v>
      </c>
      <c r="BX36" s="107"/>
      <c r="BY36" s="175"/>
      <c r="BZ36" s="176"/>
      <c r="CA36" s="176"/>
      <c r="CB36" s="176"/>
      <c r="CC36" s="176"/>
      <c r="CD36" s="176"/>
      <c r="CE36" s="177"/>
      <c r="CN36" s="107"/>
      <c r="CO36" s="175"/>
      <c r="CP36" s="176"/>
      <c r="CQ36" s="176"/>
      <c r="CR36" s="176"/>
      <c r="CS36" s="176"/>
      <c r="CT36" s="176"/>
      <c r="CU36" s="177"/>
      <c r="DD36" s="107"/>
      <c r="DE36" s="175"/>
      <c r="DF36" s="176"/>
      <c r="DG36" s="176"/>
      <c r="DH36" s="176"/>
      <c r="DI36" s="176"/>
      <c r="DJ36" s="176"/>
      <c r="DK36" s="177"/>
      <c r="DU36" s="178"/>
      <c r="DV36" s="179"/>
      <c r="DW36" s="179"/>
      <c r="DX36" s="179"/>
      <c r="DY36" s="180"/>
      <c r="EA36" s="92" t="s">
        <v>191</v>
      </c>
      <c r="EB36" s="103">
        <f>EB31</f>
        <v>-26.4</v>
      </c>
      <c r="EC36" s="96">
        <v>10</v>
      </c>
      <c r="ED36" s="93">
        <v>90</v>
      </c>
      <c r="EI36" s="175"/>
      <c r="EJ36" s="176"/>
      <c r="EK36" s="176"/>
      <c r="EL36" s="176"/>
      <c r="EM36" s="177"/>
      <c r="EO36" s="90" t="s">
        <v>210</v>
      </c>
      <c r="EP36" s="112">
        <f>EP30</f>
        <v>0</v>
      </c>
      <c r="EQ36" s="5">
        <v>1</v>
      </c>
      <c r="ER36" s="91">
        <v>45</v>
      </c>
      <c r="EW36" s="175"/>
      <c r="EX36" s="176"/>
      <c r="EY36" s="176"/>
      <c r="EZ36" s="176"/>
      <c r="FA36" s="177"/>
      <c r="FC36" s="90" t="s">
        <v>162</v>
      </c>
      <c r="FD36" s="112">
        <f>FD30</f>
        <v>0</v>
      </c>
      <c r="FE36" s="5">
        <v>1</v>
      </c>
      <c r="FF36" s="91">
        <v>45</v>
      </c>
    </row>
    <row r="37" spans="2:162" ht="15" customHeight="1" thickBot="1">
      <c r="B37" s="175"/>
      <c r="C37" s="176"/>
      <c r="D37" s="176"/>
      <c r="E37" s="176"/>
      <c r="F37" s="176"/>
      <c r="G37" s="177"/>
      <c r="I37" s="90" t="s">
        <v>163</v>
      </c>
      <c r="J37" s="5">
        <f>J30-50</f>
        <v>-50</v>
      </c>
      <c r="K37" s="5">
        <v>2</v>
      </c>
      <c r="L37" s="91">
        <v>90</v>
      </c>
      <c r="Q37" s="175"/>
      <c r="R37" s="176"/>
      <c r="S37" s="176"/>
      <c r="T37" s="176"/>
      <c r="U37" s="176"/>
      <c r="V37" s="177"/>
      <c r="X37" s="90" t="s">
        <v>202</v>
      </c>
      <c r="Y37" s="5">
        <f>Y30-50</f>
        <v>-50</v>
      </c>
      <c r="Z37" s="5">
        <v>2</v>
      </c>
      <c r="AA37" s="91">
        <v>90</v>
      </c>
      <c r="AF37" s="175"/>
      <c r="AG37" s="176"/>
      <c r="AH37" s="176"/>
      <c r="AI37" s="176"/>
      <c r="AJ37" s="176"/>
      <c r="AK37" s="177"/>
      <c r="AM37" s="90" t="s">
        <v>202</v>
      </c>
      <c r="AN37" s="5">
        <f>AN30-50</f>
        <v>-50</v>
      </c>
      <c r="AO37" s="5">
        <v>2</v>
      </c>
      <c r="AP37" s="91">
        <v>90</v>
      </c>
      <c r="AU37" s="175"/>
      <c r="AV37" s="176"/>
      <c r="AW37" s="176"/>
      <c r="AX37" s="176"/>
      <c r="AY37" s="176"/>
      <c r="AZ37" s="177"/>
      <c r="BB37" s="90" t="s">
        <v>194</v>
      </c>
      <c r="BC37" s="5">
        <f>BC30-52</f>
        <v>-52</v>
      </c>
      <c r="BD37" s="5">
        <v>2</v>
      </c>
      <c r="BE37" s="91">
        <v>90</v>
      </c>
      <c r="BJ37" s="175"/>
      <c r="BK37" s="176"/>
      <c r="BL37" s="176"/>
      <c r="BM37" s="176"/>
      <c r="BN37" s="176"/>
      <c r="BO37" s="177"/>
      <c r="BQ37" s="90" t="s">
        <v>198</v>
      </c>
      <c r="BR37" s="5">
        <f>BR30-50</f>
        <v>-50</v>
      </c>
      <c r="BS37" s="5">
        <v>2</v>
      </c>
      <c r="BT37" s="91">
        <v>90</v>
      </c>
      <c r="BX37" s="107"/>
      <c r="BY37" s="178"/>
      <c r="BZ37" s="179"/>
      <c r="CA37" s="179"/>
      <c r="CB37" s="179"/>
      <c r="CC37" s="179"/>
      <c r="CD37" s="179"/>
      <c r="CE37" s="180"/>
      <c r="CN37" s="107"/>
      <c r="CO37" s="178"/>
      <c r="CP37" s="179"/>
      <c r="CQ37" s="179"/>
      <c r="CR37" s="179"/>
      <c r="CS37" s="179"/>
      <c r="CT37" s="179"/>
      <c r="CU37" s="180"/>
      <c r="DD37" s="107"/>
      <c r="DE37" s="178"/>
      <c r="DF37" s="179"/>
      <c r="DG37" s="179"/>
      <c r="DH37" s="179"/>
      <c r="DI37" s="179"/>
      <c r="DJ37" s="179"/>
      <c r="DK37" s="180"/>
      <c r="EI37" s="175"/>
      <c r="EJ37" s="176"/>
      <c r="EK37" s="176"/>
      <c r="EL37" s="176"/>
      <c r="EM37" s="177"/>
      <c r="EO37" s="90" t="s">
        <v>210</v>
      </c>
      <c r="EP37" s="112">
        <f>EP31</f>
        <v>0</v>
      </c>
      <c r="EQ37" s="5">
        <v>2</v>
      </c>
      <c r="ER37" s="91">
        <v>45</v>
      </c>
      <c r="EW37" s="175"/>
      <c r="EX37" s="176"/>
      <c r="EY37" s="176"/>
      <c r="EZ37" s="176"/>
      <c r="FA37" s="177"/>
      <c r="FC37" s="90" t="s">
        <v>162</v>
      </c>
      <c r="FD37" s="112">
        <f>FD31</f>
        <v>0</v>
      </c>
      <c r="FE37" s="5">
        <v>2</v>
      </c>
      <c r="FF37" s="91">
        <v>45</v>
      </c>
    </row>
    <row r="38" spans="2:162" ht="16" customHeight="1">
      <c r="B38" s="175"/>
      <c r="C38" s="176"/>
      <c r="D38" s="176"/>
      <c r="E38" s="176"/>
      <c r="F38" s="176"/>
      <c r="G38" s="177"/>
      <c r="I38" s="90" t="s">
        <v>164</v>
      </c>
      <c r="J38" s="5">
        <f>J31-50+8</f>
        <v>-42</v>
      </c>
      <c r="K38" s="5">
        <v>4</v>
      </c>
      <c r="L38" s="91">
        <v>45</v>
      </c>
      <c r="Q38" s="175"/>
      <c r="R38" s="176"/>
      <c r="S38" s="176"/>
      <c r="T38" s="176"/>
      <c r="U38" s="176"/>
      <c r="V38" s="177"/>
      <c r="X38" s="90" t="s">
        <v>203</v>
      </c>
      <c r="Y38" s="5">
        <f>Y31-50+8</f>
        <v>-42</v>
      </c>
      <c r="Z38" s="5">
        <v>4</v>
      </c>
      <c r="AA38" s="91">
        <v>45</v>
      </c>
      <c r="AF38" s="175"/>
      <c r="AG38" s="176"/>
      <c r="AH38" s="176"/>
      <c r="AI38" s="176"/>
      <c r="AJ38" s="176"/>
      <c r="AK38" s="177"/>
      <c r="AM38" s="90" t="s">
        <v>203</v>
      </c>
      <c r="AN38" s="5">
        <f>AN31-50+8</f>
        <v>-42</v>
      </c>
      <c r="AO38" s="5">
        <v>4</v>
      </c>
      <c r="AP38" s="91">
        <v>45</v>
      </c>
      <c r="AU38" s="175"/>
      <c r="AV38" s="176"/>
      <c r="AW38" s="176"/>
      <c r="AX38" s="176"/>
      <c r="AY38" s="176"/>
      <c r="AZ38" s="177"/>
      <c r="BB38" s="90" t="s">
        <v>195</v>
      </c>
      <c r="BC38" s="5">
        <f>BC31-52+10</f>
        <v>-42</v>
      </c>
      <c r="BD38" s="5">
        <v>4</v>
      </c>
      <c r="BE38" s="91">
        <v>45</v>
      </c>
      <c r="BJ38" s="175"/>
      <c r="BK38" s="176"/>
      <c r="BL38" s="176"/>
      <c r="BM38" s="176"/>
      <c r="BN38" s="176"/>
      <c r="BO38" s="177"/>
      <c r="BQ38" s="90" t="s">
        <v>199</v>
      </c>
      <c r="BR38" s="5">
        <f>BR31-50+8</f>
        <v>-42</v>
      </c>
      <c r="BS38" s="5">
        <v>4</v>
      </c>
      <c r="BT38" s="91">
        <v>45</v>
      </c>
      <c r="EI38" s="175"/>
      <c r="EJ38" s="176"/>
      <c r="EK38" s="176"/>
      <c r="EL38" s="176"/>
      <c r="EM38" s="177"/>
      <c r="EO38" s="90" t="s">
        <v>211</v>
      </c>
      <c r="EP38" s="112">
        <f>((EP30-60)/2)+8</f>
        <v>-22</v>
      </c>
      <c r="EQ38" s="5">
        <v>4</v>
      </c>
      <c r="ER38" s="91">
        <v>45</v>
      </c>
      <c r="EW38" s="175"/>
      <c r="EX38" s="176"/>
      <c r="EY38" s="176"/>
      <c r="EZ38" s="176"/>
      <c r="FA38" s="177"/>
      <c r="FC38" s="90" t="s">
        <v>164</v>
      </c>
      <c r="FD38" s="112">
        <f>((FD30-50)/2)+3</f>
        <v>-22</v>
      </c>
      <c r="FE38" s="5">
        <v>4</v>
      </c>
      <c r="FF38" s="91">
        <v>45</v>
      </c>
    </row>
    <row r="39" spans="2:162" ht="16" thickBot="1">
      <c r="B39" s="175"/>
      <c r="C39" s="176"/>
      <c r="D39" s="176"/>
      <c r="E39" s="176"/>
      <c r="F39" s="176"/>
      <c r="G39" s="177"/>
      <c r="I39" s="90" t="s">
        <v>164</v>
      </c>
      <c r="J39" s="5">
        <f>J30-50+8</f>
        <v>-42</v>
      </c>
      <c r="K39" s="5">
        <v>4</v>
      </c>
      <c r="L39" s="91">
        <v>45</v>
      </c>
      <c r="Q39" s="175"/>
      <c r="R39" s="176"/>
      <c r="S39" s="176"/>
      <c r="T39" s="176"/>
      <c r="U39" s="176"/>
      <c r="V39" s="177"/>
      <c r="X39" s="90" t="s">
        <v>203</v>
      </c>
      <c r="Y39" s="5">
        <f>Y30-50+8</f>
        <v>-42</v>
      </c>
      <c r="Z39" s="5">
        <v>4</v>
      </c>
      <c r="AA39" s="91">
        <v>45</v>
      </c>
      <c r="AF39" s="175"/>
      <c r="AG39" s="176"/>
      <c r="AH39" s="176"/>
      <c r="AI39" s="176"/>
      <c r="AJ39" s="176"/>
      <c r="AK39" s="177"/>
      <c r="AM39" s="90" t="s">
        <v>203</v>
      </c>
      <c r="AN39" s="5">
        <f>AN30-50+8</f>
        <v>-42</v>
      </c>
      <c r="AO39" s="5">
        <v>4</v>
      </c>
      <c r="AP39" s="91">
        <v>45</v>
      </c>
      <c r="AU39" s="175"/>
      <c r="AV39" s="176"/>
      <c r="AW39" s="176"/>
      <c r="AX39" s="176"/>
      <c r="AY39" s="176"/>
      <c r="AZ39" s="177"/>
      <c r="BB39" s="90" t="s">
        <v>195</v>
      </c>
      <c r="BC39" s="5">
        <f>BC30-52+10</f>
        <v>-42</v>
      </c>
      <c r="BD39" s="5">
        <v>4</v>
      </c>
      <c r="BE39" s="91">
        <v>45</v>
      </c>
      <c r="BJ39" s="175"/>
      <c r="BK39" s="176"/>
      <c r="BL39" s="176"/>
      <c r="BM39" s="176"/>
      <c r="BN39" s="176"/>
      <c r="BO39" s="177"/>
      <c r="BQ39" s="90" t="s">
        <v>199</v>
      </c>
      <c r="BR39" s="5">
        <f>BR30-50+8</f>
        <v>-42</v>
      </c>
      <c r="BS39" s="5">
        <v>4</v>
      </c>
      <c r="BT39" s="91">
        <v>45</v>
      </c>
      <c r="EI39" s="175"/>
      <c r="EJ39" s="176"/>
      <c r="EK39" s="176"/>
      <c r="EL39" s="176"/>
      <c r="EM39" s="177"/>
      <c r="EO39" s="90" t="s">
        <v>211</v>
      </c>
      <c r="EP39" s="112">
        <f>EP31-30-EP32+10</f>
        <v>-20</v>
      </c>
      <c r="EQ39" s="5">
        <v>4</v>
      </c>
      <c r="ER39" s="91">
        <v>45</v>
      </c>
      <c r="EW39" s="175"/>
      <c r="EX39" s="176"/>
      <c r="EY39" s="176"/>
      <c r="EZ39" s="176"/>
      <c r="FA39" s="177"/>
      <c r="FC39" s="90" t="s">
        <v>164</v>
      </c>
      <c r="FD39" s="112">
        <f>FD31-25-FD32+8</f>
        <v>-17</v>
      </c>
      <c r="FE39" s="5">
        <v>4</v>
      </c>
      <c r="FF39" s="91">
        <v>45</v>
      </c>
    </row>
    <row r="40" spans="2:162" ht="16" thickBot="1">
      <c r="B40" s="175"/>
      <c r="C40" s="176"/>
      <c r="D40" s="176"/>
      <c r="E40" s="176"/>
      <c r="F40" s="176"/>
      <c r="G40" s="177"/>
      <c r="I40" s="90" t="s">
        <v>165</v>
      </c>
      <c r="J40" s="5">
        <f>J38-70</f>
        <v>-112</v>
      </c>
      <c r="K40" s="5">
        <v>4</v>
      </c>
      <c r="L40" s="91">
        <v>90</v>
      </c>
      <c r="Q40" s="175"/>
      <c r="R40" s="176"/>
      <c r="S40" s="176"/>
      <c r="T40" s="176"/>
      <c r="U40" s="176"/>
      <c r="V40" s="177"/>
      <c r="X40" s="90" t="s">
        <v>204</v>
      </c>
      <c r="Y40" s="5">
        <f>Y38-100</f>
        <v>-142</v>
      </c>
      <c r="Z40" s="5">
        <v>4</v>
      </c>
      <c r="AA40" s="91">
        <v>90</v>
      </c>
      <c r="AF40" s="175"/>
      <c r="AG40" s="176"/>
      <c r="AH40" s="176"/>
      <c r="AI40" s="176"/>
      <c r="AJ40" s="176"/>
      <c r="AK40" s="177"/>
      <c r="AM40" s="90" t="s">
        <v>204</v>
      </c>
      <c r="AN40" s="5">
        <f>AN38-100</f>
        <v>-142</v>
      </c>
      <c r="AO40" s="5">
        <v>4</v>
      </c>
      <c r="AP40" s="91">
        <v>90</v>
      </c>
      <c r="AU40" s="175"/>
      <c r="AV40" s="176"/>
      <c r="AW40" s="176"/>
      <c r="AX40" s="176"/>
      <c r="AY40" s="176"/>
      <c r="AZ40" s="177"/>
      <c r="BB40" s="90" t="s">
        <v>196</v>
      </c>
      <c r="BC40" s="5">
        <f>BC38-80</f>
        <v>-122</v>
      </c>
      <c r="BD40" s="5">
        <v>4</v>
      </c>
      <c r="BE40" s="91">
        <v>90</v>
      </c>
      <c r="BJ40" s="175"/>
      <c r="BK40" s="176"/>
      <c r="BL40" s="176"/>
      <c r="BM40" s="176"/>
      <c r="BN40" s="176"/>
      <c r="BO40" s="177"/>
      <c r="BQ40" s="90" t="s">
        <v>200</v>
      </c>
      <c r="BR40" s="5">
        <f>BR38-100</f>
        <v>-142</v>
      </c>
      <c r="BS40" s="5">
        <v>4</v>
      </c>
      <c r="BT40" s="91">
        <v>90</v>
      </c>
      <c r="BX40" s="204"/>
      <c r="BY40" s="204"/>
      <c r="BZ40" s="176"/>
      <c r="CA40" s="176"/>
      <c r="CB40" s="176"/>
      <c r="CC40" s="176"/>
      <c r="CD40" s="176"/>
      <c r="CE40" s="176"/>
      <c r="CJ40" s="210" t="s">
        <v>223</v>
      </c>
      <c r="CK40" s="211"/>
      <c r="CL40" s="212"/>
      <c r="CN40" s="204"/>
      <c r="CO40" s="204"/>
      <c r="CP40" s="176"/>
      <c r="CQ40" s="176"/>
      <c r="CR40" s="176"/>
      <c r="CS40" s="176"/>
      <c r="CT40" s="176"/>
      <c r="CU40" s="176"/>
      <c r="DU40" s="172"/>
      <c r="DV40" s="173"/>
      <c r="DW40" s="173"/>
      <c r="DX40" s="173"/>
      <c r="DY40" s="174"/>
      <c r="EA40" s="205" t="s">
        <v>176</v>
      </c>
      <c r="EB40" s="206"/>
      <c r="ED40" s="210" t="s">
        <v>223</v>
      </c>
      <c r="EE40" s="211"/>
      <c r="EF40" s="212"/>
      <c r="EI40" s="175"/>
      <c r="EJ40" s="176"/>
      <c r="EK40" s="176"/>
      <c r="EL40" s="176"/>
      <c r="EM40" s="177"/>
      <c r="EO40" s="115" t="s">
        <v>217</v>
      </c>
      <c r="EP40" s="116">
        <f>EP39</f>
        <v>-20</v>
      </c>
      <c r="EQ40" s="117">
        <v>1</v>
      </c>
      <c r="ER40" s="118">
        <v>90</v>
      </c>
      <c r="EW40" s="175"/>
      <c r="EX40" s="176"/>
      <c r="EY40" s="176"/>
      <c r="EZ40" s="176"/>
      <c r="FA40" s="177"/>
      <c r="FC40" s="115" t="s">
        <v>220</v>
      </c>
      <c r="FD40" s="116">
        <f>FD39</f>
        <v>-17</v>
      </c>
      <c r="FE40" s="117">
        <v>1</v>
      </c>
      <c r="FF40" s="118">
        <v>90</v>
      </c>
    </row>
    <row r="41" spans="2:162" ht="15" customHeight="1" thickBot="1">
      <c r="B41" s="175"/>
      <c r="C41" s="176"/>
      <c r="D41" s="176"/>
      <c r="E41" s="176"/>
      <c r="F41" s="176"/>
      <c r="G41" s="177"/>
      <c r="I41" s="90" t="s">
        <v>165</v>
      </c>
      <c r="J41" s="5">
        <f>J39-70</f>
        <v>-112</v>
      </c>
      <c r="K41" s="5">
        <v>4</v>
      </c>
      <c r="L41" s="91">
        <v>90</v>
      </c>
      <c r="Q41" s="175"/>
      <c r="R41" s="176"/>
      <c r="S41" s="176"/>
      <c r="T41" s="176"/>
      <c r="U41" s="176"/>
      <c r="V41" s="177"/>
      <c r="X41" s="90" t="s">
        <v>204</v>
      </c>
      <c r="Y41" s="5">
        <f>Y39-100</f>
        <v>-142</v>
      </c>
      <c r="Z41" s="5">
        <v>4</v>
      </c>
      <c r="AA41" s="91">
        <v>90</v>
      </c>
      <c r="AF41" s="175"/>
      <c r="AG41" s="176"/>
      <c r="AH41" s="176"/>
      <c r="AI41" s="176"/>
      <c r="AJ41" s="176"/>
      <c r="AK41" s="177"/>
      <c r="AM41" s="90" t="s">
        <v>204</v>
      </c>
      <c r="AN41" s="5">
        <f>AN39-100</f>
        <v>-142</v>
      </c>
      <c r="AO41" s="5">
        <v>4</v>
      </c>
      <c r="AP41" s="91">
        <v>90</v>
      </c>
      <c r="AU41" s="175"/>
      <c r="AV41" s="176"/>
      <c r="AW41" s="176"/>
      <c r="AX41" s="176"/>
      <c r="AY41" s="176"/>
      <c r="AZ41" s="177"/>
      <c r="BB41" s="90" t="s">
        <v>196</v>
      </c>
      <c r="BC41" s="5">
        <f>BC39-80</f>
        <v>-122</v>
      </c>
      <c r="BD41" s="5">
        <v>4</v>
      </c>
      <c r="BE41" s="91">
        <v>90</v>
      </c>
      <c r="BJ41" s="175"/>
      <c r="BK41" s="176"/>
      <c r="BL41" s="176"/>
      <c r="BM41" s="176"/>
      <c r="BN41" s="176"/>
      <c r="BO41" s="177"/>
      <c r="BQ41" s="90" t="s">
        <v>200</v>
      </c>
      <c r="BR41" s="5">
        <f>BR39-100</f>
        <v>-142</v>
      </c>
      <c r="BS41" s="5">
        <v>4</v>
      </c>
      <c r="BT41" s="91">
        <v>90</v>
      </c>
      <c r="BX41" s="107"/>
      <c r="BY41" s="195"/>
      <c r="BZ41" s="196"/>
      <c r="CA41" s="196"/>
      <c r="CB41" s="196"/>
      <c r="CC41" s="196"/>
      <c r="CD41" s="196"/>
      <c r="CE41" s="197"/>
      <c r="CG41" s="205" t="s">
        <v>154</v>
      </c>
      <c r="CH41" s="206"/>
      <c r="CJ41" s="100" t="s">
        <v>221</v>
      </c>
      <c r="CK41" s="101" t="s">
        <v>222</v>
      </c>
      <c r="CL41" s="102" t="s">
        <v>160</v>
      </c>
      <c r="CN41" s="107"/>
      <c r="CO41" s="195"/>
      <c r="CP41" s="196"/>
      <c r="CQ41" s="196"/>
      <c r="CR41" s="196"/>
      <c r="CS41" s="196"/>
      <c r="CT41" s="196"/>
      <c r="CU41" s="197"/>
      <c r="CW41" s="205" t="s">
        <v>176</v>
      </c>
      <c r="CX41" s="206"/>
      <c r="CZ41" s="210" t="s">
        <v>223</v>
      </c>
      <c r="DA41" s="211"/>
      <c r="DB41" s="212"/>
      <c r="DU41" s="175"/>
      <c r="DV41" s="176"/>
      <c r="DW41" s="176"/>
      <c r="DX41" s="176"/>
      <c r="DY41" s="177"/>
      <c r="EA41" s="94" t="s">
        <v>155</v>
      </c>
      <c r="EB41" s="104"/>
      <c r="ED41" s="100" t="s">
        <v>221</v>
      </c>
      <c r="EE41" s="101" t="s">
        <v>222</v>
      </c>
      <c r="EF41" s="102" t="s">
        <v>160</v>
      </c>
      <c r="EI41" s="175"/>
      <c r="EJ41" s="176"/>
      <c r="EK41" s="176"/>
      <c r="EL41" s="176"/>
      <c r="EM41" s="177"/>
      <c r="EO41" s="90" t="s">
        <v>212</v>
      </c>
      <c r="EP41" s="112">
        <f>EP38-100</f>
        <v>-122</v>
      </c>
      <c r="EQ41" s="5">
        <v>4</v>
      </c>
      <c r="ER41" s="91">
        <v>90</v>
      </c>
      <c r="EW41" s="175"/>
      <c r="EX41" s="176"/>
      <c r="EY41" s="176"/>
      <c r="EZ41" s="176"/>
      <c r="FA41" s="177"/>
      <c r="FC41" s="90" t="s">
        <v>165</v>
      </c>
      <c r="FD41" s="112">
        <f>FD38-70</f>
        <v>-92</v>
      </c>
      <c r="FE41" s="5">
        <v>4</v>
      </c>
      <c r="FF41" s="91">
        <v>90</v>
      </c>
    </row>
    <row r="42" spans="2:162" ht="15" customHeight="1" thickBot="1">
      <c r="B42" s="175"/>
      <c r="C42" s="176"/>
      <c r="D42" s="176"/>
      <c r="E42" s="176"/>
      <c r="F42" s="176"/>
      <c r="G42" s="177"/>
      <c r="I42" s="90" t="s">
        <v>165</v>
      </c>
      <c r="J42" s="5">
        <f>J29-J31-J31</f>
        <v>0</v>
      </c>
      <c r="K42" s="5">
        <v>2</v>
      </c>
      <c r="L42" s="91">
        <v>90</v>
      </c>
      <c r="Q42" s="175"/>
      <c r="R42" s="176"/>
      <c r="S42" s="176"/>
      <c r="T42" s="176"/>
      <c r="U42" s="176"/>
      <c r="V42" s="177"/>
      <c r="X42" s="90" t="s">
        <v>204</v>
      </c>
      <c r="Y42" s="5">
        <f>Y29-Y31-Y31</f>
        <v>0</v>
      </c>
      <c r="Z42" s="5">
        <v>2</v>
      </c>
      <c r="AA42" s="91">
        <v>90</v>
      </c>
      <c r="AF42" s="175"/>
      <c r="AG42" s="176"/>
      <c r="AH42" s="176"/>
      <c r="AI42" s="176"/>
      <c r="AJ42" s="176"/>
      <c r="AK42" s="177"/>
      <c r="AM42" s="90" t="s">
        <v>204</v>
      </c>
      <c r="AN42" s="5">
        <f>AN29-AN31-AN31</f>
        <v>0</v>
      </c>
      <c r="AO42" s="5">
        <v>2</v>
      </c>
      <c r="AP42" s="91">
        <v>90</v>
      </c>
      <c r="AU42" s="175"/>
      <c r="AV42" s="176"/>
      <c r="AW42" s="176"/>
      <c r="AX42" s="176"/>
      <c r="AY42" s="176"/>
      <c r="AZ42" s="177"/>
      <c r="BB42" s="90" t="s">
        <v>196</v>
      </c>
      <c r="BC42" s="5">
        <f>BC29-BC31-BC31</f>
        <v>0</v>
      </c>
      <c r="BD42" s="5">
        <v>2</v>
      </c>
      <c r="BE42" s="91">
        <v>90</v>
      </c>
      <c r="BJ42" s="175"/>
      <c r="BK42" s="176"/>
      <c r="BL42" s="176"/>
      <c r="BM42" s="176"/>
      <c r="BN42" s="176"/>
      <c r="BO42" s="177"/>
      <c r="BQ42" s="90" t="s">
        <v>200</v>
      </c>
      <c r="BR42" s="5">
        <f>BR29-BR31-BR31</f>
        <v>0</v>
      </c>
      <c r="BS42" s="5">
        <v>2</v>
      </c>
      <c r="BT42" s="91">
        <v>90</v>
      </c>
      <c r="BX42" s="107"/>
      <c r="BY42" s="198"/>
      <c r="BZ42" s="199"/>
      <c r="CA42" s="199"/>
      <c r="CB42" s="199"/>
      <c r="CC42" s="199"/>
      <c r="CD42" s="199"/>
      <c r="CE42" s="200"/>
      <c r="CG42" s="94" t="s">
        <v>155</v>
      </c>
      <c r="CH42" s="95"/>
      <c r="CJ42" s="90">
        <f>CH49-134</f>
        <v>-74</v>
      </c>
      <c r="CK42" s="5">
        <f>CH51-134</f>
        <v>-202</v>
      </c>
      <c r="CL42" s="91">
        <f>CI49/2</f>
        <v>1</v>
      </c>
      <c r="CN42" s="107"/>
      <c r="CO42" s="198"/>
      <c r="CP42" s="199"/>
      <c r="CQ42" s="199"/>
      <c r="CR42" s="199"/>
      <c r="CS42" s="199"/>
      <c r="CT42" s="199"/>
      <c r="CU42" s="200"/>
      <c r="CW42" s="94" t="s">
        <v>155</v>
      </c>
      <c r="CX42" s="95"/>
      <c r="CZ42" s="100" t="s">
        <v>221</v>
      </c>
      <c r="DA42" s="101" t="s">
        <v>222</v>
      </c>
      <c r="DB42" s="102" t="s">
        <v>160</v>
      </c>
      <c r="DU42" s="175"/>
      <c r="DV42" s="176"/>
      <c r="DW42" s="176"/>
      <c r="DX42" s="176"/>
      <c r="DY42" s="177"/>
      <c r="EA42" s="92" t="s">
        <v>156</v>
      </c>
      <c r="EB42" s="105"/>
      <c r="ED42" s="120">
        <f>EB51-6</f>
        <v>-100</v>
      </c>
      <c r="EE42" s="121">
        <f>EB52-6</f>
        <v>-184.5</v>
      </c>
      <c r="EF42" s="93">
        <f>EC49/2</f>
        <v>6</v>
      </c>
      <c r="EI42" s="175"/>
      <c r="EJ42" s="176"/>
      <c r="EK42" s="176"/>
      <c r="EL42" s="176"/>
      <c r="EM42" s="177"/>
      <c r="EO42" s="92" t="s">
        <v>212</v>
      </c>
      <c r="EP42" s="113">
        <f>EP39-100</f>
        <v>-120</v>
      </c>
      <c r="EQ42" s="96">
        <v>4</v>
      </c>
      <c r="ER42" s="93">
        <v>90</v>
      </c>
      <c r="EW42" s="175"/>
      <c r="EX42" s="176"/>
      <c r="EY42" s="176"/>
      <c r="EZ42" s="176"/>
      <c r="FA42" s="177"/>
      <c r="FC42" s="92" t="s">
        <v>165</v>
      </c>
      <c r="FD42" s="113">
        <f>FD39-70</f>
        <v>-87</v>
      </c>
      <c r="FE42" s="96">
        <v>4</v>
      </c>
      <c r="FF42" s="93">
        <v>90</v>
      </c>
    </row>
    <row r="43" spans="2:162" ht="16" customHeight="1" thickBot="1">
      <c r="B43" s="178"/>
      <c r="C43" s="179"/>
      <c r="D43" s="179"/>
      <c r="E43" s="179"/>
      <c r="F43" s="179"/>
      <c r="G43" s="180"/>
      <c r="I43" s="92" t="s">
        <v>165</v>
      </c>
      <c r="J43" s="96">
        <f>J37</f>
        <v>-50</v>
      </c>
      <c r="K43" s="96">
        <v>2</v>
      </c>
      <c r="L43" s="93">
        <v>90</v>
      </c>
      <c r="Q43" s="178"/>
      <c r="R43" s="179"/>
      <c r="S43" s="179"/>
      <c r="T43" s="179"/>
      <c r="U43" s="179"/>
      <c r="V43" s="180"/>
      <c r="X43" s="92" t="s">
        <v>204</v>
      </c>
      <c r="Y43" s="96">
        <f>Y37</f>
        <v>-50</v>
      </c>
      <c r="Z43" s="96">
        <v>2</v>
      </c>
      <c r="AA43" s="93">
        <v>90</v>
      </c>
      <c r="AF43" s="178"/>
      <c r="AG43" s="179"/>
      <c r="AH43" s="179"/>
      <c r="AI43" s="179"/>
      <c r="AJ43" s="179"/>
      <c r="AK43" s="180"/>
      <c r="AM43" s="92" t="s">
        <v>204</v>
      </c>
      <c r="AN43" s="96">
        <f>AN37</f>
        <v>-50</v>
      </c>
      <c r="AO43" s="96">
        <v>2</v>
      </c>
      <c r="AP43" s="93">
        <v>90</v>
      </c>
      <c r="AU43" s="178"/>
      <c r="AV43" s="179"/>
      <c r="AW43" s="179"/>
      <c r="AX43" s="179"/>
      <c r="AY43" s="179"/>
      <c r="AZ43" s="180"/>
      <c r="BB43" s="92" t="s">
        <v>196</v>
      </c>
      <c r="BC43" s="96">
        <f>BC37</f>
        <v>-52</v>
      </c>
      <c r="BD43" s="96">
        <v>2</v>
      </c>
      <c r="BE43" s="93">
        <v>90</v>
      </c>
      <c r="BJ43" s="178"/>
      <c r="BK43" s="179"/>
      <c r="BL43" s="179"/>
      <c r="BM43" s="179"/>
      <c r="BN43" s="179"/>
      <c r="BO43" s="180"/>
      <c r="BQ43" s="92" t="s">
        <v>200</v>
      </c>
      <c r="BR43" s="96">
        <f>BR37</f>
        <v>-50</v>
      </c>
      <c r="BS43" s="96">
        <v>2</v>
      </c>
      <c r="BT43" s="93">
        <v>90</v>
      </c>
      <c r="BX43" s="107"/>
      <c r="BY43" s="198"/>
      <c r="BZ43" s="199"/>
      <c r="CA43" s="199"/>
      <c r="CB43" s="199"/>
      <c r="CC43" s="199"/>
      <c r="CD43" s="199"/>
      <c r="CE43" s="200"/>
      <c r="CG43" s="92" t="s">
        <v>156</v>
      </c>
      <c r="CH43" s="93"/>
      <c r="CJ43" s="92">
        <f>CH50-134</f>
        <v>-104</v>
      </c>
      <c r="CK43" s="96">
        <f>CH51-134</f>
        <v>-202</v>
      </c>
      <c r="CL43" s="93">
        <f>CI50/2</f>
        <v>2</v>
      </c>
      <c r="CN43" s="107"/>
      <c r="CO43" s="198"/>
      <c r="CP43" s="199"/>
      <c r="CQ43" s="199"/>
      <c r="CR43" s="199"/>
      <c r="CS43" s="199"/>
      <c r="CT43" s="199"/>
      <c r="CU43" s="200"/>
      <c r="CW43" s="92" t="s">
        <v>156</v>
      </c>
      <c r="CX43" s="93"/>
      <c r="CZ43" s="92">
        <f>CX49-134</f>
        <v>-94</v>
      </c>
      <c r="DA43" s="96">
        <f>CX50-134</f>
        <v>-194</v>
      </c>
      <c r="DB43" s="93">
        <f>CY49/2</f>
        <v>3</v>
      </c>
      <c r="DU43" s="175"/>
      <c r="DV43" s="176"/>
      <c r="DW43" s="176"/>
      <c r="DX43" s="176"/>
      <c r="DY43" s="177"/>
      <c r="EI43" s="175"/>
      <c r="EJ43" s="176"/>
      <c r="EK43" s="176"/>
      <c r="EL43" s="176"/>
      <c r="EM43" s="177"/>
      <c r="EW43" s="175"/>
      <c r="EX43" s="176"/>
      <c r="EY43" s="176"/>
      <c r="EZ43" s="176"/>
      <c r="FA43" s="177"/>
    </row>
    <row r="44" spans="2:162" ht="15" customHeight="1" thickBot="1">
      <c r="BX44" s="107"/>
      <c r="BY44" s="198"/>
      <c r="BZ44" s="199"/>
      <c r="CA44" s="199"/>
      <c r="CB44" s="199"/>
      <c r="CC44" s="199"/>
      <c r="CD44" s="199"/>
      <c r="CE44" s="200"/>
      <c r="CN44" s="107"/>
      <c r="CO44" s="198"/>
      <c r="CP44" s="199"/>
      <c r="CQ44" s="199"/>
      <c r="CR44" s="199"/>
      <c r="CS44" s="199"/>
      <c r="CT44" s="199"/>
      <c r="CU44" s="200"/>
      <c r="DU44" s="175"/>
      <c r="DV44" s="176"/>
      <c r="DW44" s="176"/>
      <c r="DX44" s="176"/>
      <c r="DY44" s="177"/>
      <c r="EA44" s="207" t="s">
        <v>9</v>
      </c>
      <c r="EB44" s="208"/>
      <c r="EC44" s="208"/>
      <c r="ED44" s="209"/>
      <c r="EE44" s="119"/>
      <c r="EF44" s="119"/>
      <c r="EI44" s="175"/>
      <c r="EJ44" s="176"/>
      <c r="EK44" s="176"/>
      <c r="EL44" s="176"/>
      <c r="EM44" s="177"/>
      <c r="EW44" s="175"/>
      <c r="EX44" s="176"/>
      <c r="EY44" s="176"/>
      <c r="EZ44" s="176"/>
      <c r="FA44" s="177"/>
    </row>
    <row r="45" spans="2:162" ht="15" customHeight="1" thickBot="1">
      <c r="BX45" s="107"/>
      <c r="BY45" s="198"/>
      <c r="BZ45" s="199"/>
      <c r="CA45" s="199"/>
      <c r="CB45" s="199"/>
      <c r="CC45" s="199"/>
      <c r="CD45" s="199"/>
      <c r="CE45" s="200"/>
      <c r="CG45" s="207" t="s">
        <v>9</v>
      </c>
      <c r="CH45" s="208"/>
      <c r="CI45" s="208"/>
      <c r="CJ45" s="209"/>
      <c r="CK45" s="119"/>
      <c r="CL45" s="119"/>
      <c r="CN45" s="107"/>
      <c r="CO45" s="198"/>
      <c r="CP45" s="199"/>
      <c r="CQ45" s="199"/>
      <c r="CR45" s="199"/>
      <c r="CS45" s="199"/>
      <c r="CT45" s="199"/>
      <c r="CU45" s="200"/>
      <c r="CW45" s="183" t="s">
        <v>9</v>
      </c>
      <c r="CX45" s="184"/>
      <c r="CY45" s="184"/>
      <c r="CZ45" s="185"/>
      <c r="DA45" s="119"/>
      <c r="DB45" s="119"/>
      <c r="DU45" s="175"/>
      <c r="DV45" s="176"/>
      <c r="DW45" s="176"/>
      <c r="DX45" s="176"/>
      <c r="DY45" s="177"/>
      <c r="EA45" s="94" t="s">
        <v>10</v>
      </c>
      <c r="EB45" s="19" t="s">
        <v>159</v>
      </c>
      <c r="EC45" s="10" t="s">
        <v>160</v>
      </c>
      <c r="ED45" s="95" t="s">
        <v>161</v>
      </c>
      <c r="EI45" s="175"/>
      <c r="EJ45" s="176"/>
      <c r="EK45" s="176"/>
      <c r="EL45" s="176"/>
      <c r="EM45" s="177"/>
      <c r="EW45" s="175"/>
      <c r="EX45" s="176"/>
      <c r="EY45" s="176"/>
      <c r="EZ45" s="176"/>
      <c r="FA45" s="177"/>
    </row>
    <row r="46" spans="2:162" ht="16" customHeight="1" thickBot="1">
      <c r="BX46" s="107"/>
      <c r="BY46" s="198"/>
      <c r="BZ46" s="199"/>
      <c r="CA46" s="199"/>
      <c r="CB46" s="199"/>
      <c r="CC46" s="199"/>
      <c r="CD46" s="199"/>
      <c r="CE46" s="200"/>
      <c r="CG46" s="94" t="s">
        <v>10</v>
      </c>
      <c r="CH46" s="10" t="s">
        <v>159</v>
      </c>
      <c r="CI46" s="10" t="s">
        <v>160</v>
      </c>
      <c r="CJ46" s="95" t="s">
        <v>161</v>
      </c>
      <c r="CN46" s="107"/>
      <c r="CO46" s="198"/>
      <c r="CP46" s="199"/>
      <c r="CQ46" s="199"/>
      <c r="CR46" s="199"/>
      <c r="CS46" s="199"/>
      <c r="CT46" s="199"/>
      <c r="CU46" s="200"/>
      <c r="CW46" s="100" t="s">
        <v>10</v>
      </c>
      <c r="CX46" s="101" t="s">
        <v>159</v>
      </c>
      <c r="CY46" s="101" t="s">
        <v>160</v>
      </c>
      <c r="CZ46" s="102" t="s">
        <v>161</v>
      </c>
      <c r="DU46" s="175"/>
      <c r="DV46" s="176"/>
      <c r="DW46" s="176"/>
      <c r="DX46" s="176"/>
      <c r="DY46" s="177"/>
      <c r="EA46" s="90" t="s">
        <v>185</v>
      </c>
      <c r="EB46" s="18">
        <f>EB41</f>
        <v>0</v>
      </c>
      <c r="EC46" s="5">
        <v>1</v>
      </c>
      <c r="ED46" s="91">
        <v>90</v>
      </c>
      <c r="EI46" s="175"/>
      <c r="EJ46" s="176"/>
      <c r="EK46" s="176"/>
      <c r="EL46" s="176"/>
      <c r="EM46" s="177"/>
      <c r="EW46" s="175"/>
      <c r="EX46" s="176"/>
      <c r="EY46" s="176"/>
      <c r="EZ46" s="176"/>
      <c r="FA46" s="177"/>
    </row>
    <row r="47" spans="2:162" ht="16" customHeight="1" thickBot="1">
      <c r="B47" s="172"/>
      <c r="C47" s="173"/>
      <c r="D47" s="173"/>
      <c r="E47" s="173"/>
      <c r="F47" s="173"/>
      <c r="G47" s="174"/>
      <c r="I47" s="205" t="s">
        <v>154</v>
      </c>
      <c r="J47" s="206"/>
      <c r="L47" s="210" t="s">
        <v>223</v>
      </c>
      <c r="M47" s="211"/>
      <c r="N47" s="212"/>
      <c r="Q47" s="172"/>
      <c r="R47" s="173"/>
      <c r="S47" s="173"/>
      <c r="T47" s="173"/>
      <c r="U47" s="173"/>
      <c r="V47" s="174"/>
      <c r="X47" s="205" t="s">
        <v>154</v>
      </c>
      <c r="Y47" s="206"/>
      <c r="AA47" s="210" t="s">
        <v>223</v>
      </c>
      <c r="AB47" s="211"/>
      <c r="AC47" s="212"/>
      <c r="AF47" s="172"/>
      <c r="AG47" s="173"/>
      <c r="AH47" s="173"/>
      <c r="AI47" s="173"/>
      <c r="AJ47" s="173"/>
      <c r="AK47" s="174"/>
      <c r="AM47" s="205" t="s">
        <v>154</v>
      </c>
      <c r="AN47" s="206"/>
      <c r="AP47" s="210" t="s">
        <v>223</v>
      </c>
      <c r="AQ47" s="211"/>
      <c r="AR47" s="212"/>
      <c r="AU47" s="172"/>
      <c r="AV47" s="173"/>
      <c r="AW47" s="173"/>
      <c r="AX47" s="173"/>
      <c r="AY47" s="173"/>
      <c r="AZ47" s="174"/>
      <c r="BB47" s="205" t="s">
        <v>154</v>
      </c>
      <c r="BC47" s="206"/>
      <c r="BE47" s="210" t="s">
        <v>223</v>
      </c>
      <c r="BF47" s="211"/>
      <c r="BG47" s="212"/>
      <c r="BJ47" s="172"/>
      <c r="BK47" s="173"/>
      <c r="BL47" s="173"/>
      <c r="BM47" s="173"/>
      <c r="BN47" s="173"/>
      <c r="BO47" s="174"/>
      <c r="BQ47" s="205" t="s">
        <v>154</v>
      </c>
      <c r="BR47" s="206"/>
      <c r="BT47" s="210" t="s">
        <v>223</v>
      </c>
      <c r="BU47" s="211"/>
      <c r="BV47" s="212"/>
      <c r="BX47" s="107"/>
      <c r="BY47" s="198"/>
      <c r="BZ47" s="199"/>
      <c r="CA47" s="199"/>
      <c r="CB47" s="199"/>
      <c r="CC47" s="199"/>
      <c r="CD47" s="199"/>
      <c r="CE47" s="200"/>
      <c r="CG47" s="90" t="s">
        <v>171</v>
      </c>
      <c r="CH47" s="5">
        <f>CH42</f>
        <v>0</v>
      </c>
      <c r="CI47" s="5">
        <v>2</v>
      </c>
      <c r="CJ47" s="91">
        <v>45</v>
      </c>
      <c r="CN47" s="107"/>
      <c r="CO47" s="198"/>
      <c r="CP47" s="199"/>
      <c r="CQ47" s="199"/>
      <c r="CR47" s="199"/>
      <c r="CS47" s="199"/>
      <c r="CT47" s="199"/>
      <c r="CU47" s="200"/>
      <c r="CW47" s="90" t="s">
        <v>177</v>
      </c>
      <c r="CX47" s="5">
        <f>CX42</f>
        <v>0</v>
      </c>
      <c r="CY47" s="5">
        <v>2</v>
      </c>
      <c r="CZ47" s="91">
        <v>45</v>
      </c>
      <c r="DU47" s="175"/>
      <c r="DV47" s="176"/>
      <c r="DW47" s="176"/>
      <c r="DX47" s="176"/>
      <c r="DY47" s="177"/>
      <c r="EA47" s="90" t="s">
        <v>186</v>
      </c>
      <c r="EB47" s="18">
        <f>EB41</f>
        <v>0</v>
      </c>
      <c r="EC47" s="5">
        <v>1</v>
      </c>
      <c r="ED47" s="91">
        <v>90</v>
      </c>
      <c r="EI47" s="175"/>
      <c r="EJ47" s="176"/>
      <c r="EK47" s="176"/>
      <c r="EL47" s="176"/>
      <c r="EM47" s="177"/>
      <c r="EW47" s="175"/>
      <c r="EX47" s="176"/>
      <c r="EY47" s="176"/>
      <c r="EZ47" s="176"/>
      <c r="FA47" s="177"/>
    </row>
    <row r="48" spans="2:162" ht="15" customHeight="1">
      <c r="B48" s="175"/>
      <c r="C48" s="176"/>
      <c r="D48" s="176"/>
      <c r="E48" s="176"/>
      <c r="F48" s="176"/>
      <c r="G48" s="177"/>
      <c r="I48" s="94" t="s">
        <v>155</v>
      </c>
      <c r="J48" s="95"/>
      <c r="L48" s="94" t="s">
        <v>221</v>
      </c>
      <c r="M48" s="10" t="s">
        <v>222</v>
      </c>
      <c r="N48" s="95" t="s">
        <v>160</v>
      </c>
      <c r="Q48" s="175"/>
      <c r="R48" s="176"/>
      <c r="S48" s="176"/>
      <c r="T48" s="176"/>
      <c r="U48" s="176"/>
      <c r="V48" s="177"/>
      <c r="X48" s="94" t="s">
        <v>155</v>
      </c>
      <c r="Y48" s="95"/>
      <c r="AA48" s="94" t="s">
        <v>221</v>
      </c>
      <c r="AB48" s="10" t="s">
        <v>222</v>
      </c>
      <c r="AC48" s="95" t="s">
        <v>160</v>
      </c>
      <c r="AF48" s="175"/>
      <c r="AG48" s="176"/>
      <c r="AH48" s="176"/>
      <c r="AI48" s="176"/>
      <c r="AJ48" s="176"/>
      <c r="AK48" s="177"/>
      <c r="AM48" s="94" t="s">
        <v>155</v>
      </c>
      <c r="AN48" s="95"/>
      <c r="AP48" s="94" t="s">
        <v>221</v>
      </c>
      <c r="AQ48" s="10" t="s">
        <v>222</v>
      </c>
      <c r="AR48" s="95" t="s">
        <v>160</v>
      </c>
      <c r="AU48" s="175"/>
      <c r="AV48" s="176"/>
      <c r="AW48" s="176"/>
      <c r="AX48" s="176"/>
      <c r="AY48" s="176"/>
      <c r="AZ48" s="177"/>
      <c r="BB48" s="94" t="s">
        <v>155</v>
      </c>
      <c r="BC48" s="95"/>
      <c r="BE48" s="94" t="s">
        <v>221</v>
      </c>
      <c r="BF48" s="10" t="s">
        <v>222</v>
      </c>
      <c r="BG48" s="95" t="s">
        <v>160</v>
      </c>
      <c r="BJ48" s="175"/>
      <c r="BK48" s="176"/>
      <c r="BL48" s="176"/>
      <c r="BM48" s="176"/>
      <c r="BN48" s="176"/>
      <c r="BO48" s="177"/>
      <c r="BQ48" s="94" t="s">
        <v>155</v>
      </c>
      <c r="BR48" s="95"/>
      <c r="BT48" s="94" t="s">
        <v>221</v>
      </c>
      <c r="BU48" s="10" t="s">
        <v>222</v>
      </c>
      <c r="BV48" s="95" t="s">
        <v>160</v>
      </c>
      <c r="BX48" s="107"/>
      <c r="BY48" s="198"/>
      <c r="BZ48" s="199"/>
      <c r="CA48" s="199"/>
      <c r="CB48" s="199"/>
      <c r="CC48" s="199"/>
      <c r="CD48" s="199"/>
      <c r="CE48" s="200"/>
      <c r="CG48" s="90" t="s">
        <v>171</v>
      </c>
      <c r="CH48" s="5">
        <f>CH43</f>
        <v>0</v>
      </c>
      <c r="CI48" s="5">
        <v>2</v>
      </c>
      <c r="CJ48" s="91">
        <v>45</v>
      </c>
      <c r="CN48" s="107"/>
      <c r="CO48" s="198"/>
      <c r="CP48" s="199"/>
      <c r="CQ48" s="199"/>
      <c r="CR48" s="199"/>
      <c r="CS48" s="199"/>
      <c r="CT48" s="199"/>
      <c r="CU48" s="200"/>
      <c r="CW48" s="90" t="s">
        <v>177</v>
      </c>
      <c r="CX48" s="5">
        <f>CX43</f>
        <v>0</v>
      </c>
      <c r="CY48" s="5">
        <v>2</v>
      </c>
      <c r="CZ48" s="91">
        <v>45</v>
      </c>
      <c r="DU48" s="175"/>
      <c r="DV48" s="176"/>
      <c r="DW48" s="176"/>
      <c r="DX48" s="176"/>
      <c r="DY48" s="177"/>
      <c r="EA48" s="90" t="s">
        <v>187</v>
      </c>
      <c r="EB48" s="18">
        <f>EB42-68-21</f>
        <v>-89</v>
      </c>
      <c r="EC48" s="5">
        <v>2</v>
      </c>
      <c r="ED48" s="91">
        <v>90</v>
      </c>
      <c r="EI48" s="175"/>
      <c r="EJ48" s="176"/>
      <c r="EK48" s="176"/>
      <c r="EL48" s="176"/>
      <c r="EM48" s="177"/>
      <c r="EW48" s="175"/>
      <c r="EX48" s="176"/>
      <c r="EY48" s="176"/>
      <c r="EZ48" s="176"/>
      <c r="FA48" s="177"/>
    </row>
    <row r="49" spans="2:164" ht="15" customHeight="1">
      <c r="B49" s="175"/>
      <c r="C49" s="176"/>
      <c r="D49" s="176"/>
      <c r="E49" s="176"/>
      <c r="F49" s="176"/>
      <c r="G49" s="177"/>
      <c r="I49" s="90" t="s">
        <v>156</v>
      </c>
      <c r="J49" s="91"/>
      <c r="L49" s="90">
        <f>J61-6</f>
        <v>-118</v>
      </c>
      <c r="M49" s="5">
        <f>J62-6</f>
        <v>-93</v>
      </c>
      <c r="N49" s="91">
        <f>K61/2</f>
        <v>1</v>
      </c>
      <c r="Q49" s="175"/>
      <c r="R49" s="176"/>
      <c r="S49" s="176"/>
      <c r="T49" s="176"/>
      <c r="U49" s="176"/>
      <c r="V49" s="177"/>
      <c r="X49" s="90" t="s">
        <v>156</v>
      </c>
      <c r="Y49" s="91"/>
      <c r="AA49" s="90">
        <f>Y61-6</f>
        <v>-148</v>
      </c>
      <c r="AB49" s="5">
        <f>Y62-6</f>
        <v>-123</v>
      </c>
      <c r="AC49" s="91">
        <f>Z61/2</f>
        <v>1</v>
      </c>
      <c r="AF49" s="175"/>
      <c r="AG49" s="176"/>
      <c r="AH49" s="176"/>
      <c r="AI49" s="176"/>
      <c r="AJ49" s="176"/>
      <c r="AK49" s="177"/>
      <c r="AM49" s="90" t="s">
        <v>156</v>
      </c>
      <c r="AN49" s="91"/>
      <c r="AP49" s="90">
        <f>AN61-6</f>
        <v>-148</v>
      </c>
      <c r="AQ49" s="5">
        <f>AN62-6</f>
        <v>-123</v>
      </c>
      <c r="AR49" s="91">
        <f>AO61/2</f>
        <v>1</v>
      </c>
      <c r="AU49" s="175"/>
      <c r="AV49" s="176"/>
      <c r="AW49" s="176"/>
      <c r="AX49" s="176"/>
      <c r="AY49" s="176"/>
      <c r="AZ49" s="177"/>
      <c r="BB49" s="90" t="s">
        <v>156</v>
      </c>
      <c r="BC49" s="91"/>
      <c r="BE49" s="90">
        <f>BC61-6</f>
        <v>-128</v>
      </c>
      <c r="BF49" s="5">
        <f>BC62-6</f>
        <v>-101</v>
      </c>
      <c r="BG49" s="91">
        <f>BD61/2</f>
        <v>1</v>
      </c>
      <c r="BJ49" s="175"/>
      <c r="BK49" s="176"/>
      <c r="BL49" s="176"/>
      <c r="BM49" s="176"/>
      <c r="BN49" s="176"/>
      <c r="BO49" s="177"/>
      <c r="BQ49" s="90" t="s">
        <v>156</v>
      </c>
      <c r="BR49" s="91"/>
      <c r="BT49" s="90">
        <f>BR61-6</f>
        <v>-148</v>
      </c>
      <c r="BU49" s="5">
        <f>BR62-6</f>
        <v>-123</v>
      </c>
      <c r="BV49" s="91">
        <f>BS61/2</f>
        <v>1</v>
      </c>
      <c r="BX49" s="107"/>
      <c r="BY49" s="198"/>
      <c r="BZ49" s="199"/>
      <c r="CA49" s="199"/>
      <c r="CB49" s="199"/>
      <c r="CC49" s="199"/>
      <c r="CD49" s="199"/>
      <c r="CE49" s="200"/>
      <c r="CG49" s="90" t="s">
        <v>172</v>
      </c>
      <c r="CH49" s="5">
        <f>(CH42+120)/2</f>
        <v>60</v>
      </c>
      <c r="CI49" s="5">
        <v>2</v>
      </c>
      <c r="CJ49" s="91">
        <v>45</v>
      </c>
      <c r="CN49" s="107"/>
      <c r="CO49" s="198"/>
      <c r="CP49" s="199"/>
      <c r="CQ49" s="199"/>
      <c r="CR49" s="199"/>
      <c r="CS49" s="199"/>
      <c r="CT49" s="199"/>
      <c r="CU49" s="200"/>
      <c r="CW49" s="90" t="s">
        <v>172</v>
      </c>
      <c r="CX49" s="5">
        <f>(CX42+120)/3</f>
        <v>40</v>
      </c>
      <c r="CY49" s="5">
        <v>6</v>
      </c>
      <c r="CZ49" s="91">
        <v>45</v>
      </c>
      <c r="DU49" s="175"/>
      <c r="DV49" s="176"/>
      <c r="DW49" s="176"/>
      <c r="DX49" s="176"/>
      <c r="DY49" s="177"/>
      <c r="EA49" s="90" t="s">
        <v>188</v>
      </c>
      <c r="EB49" s="18">
        <f>(EB41-30-12-12-12-12-12-12-12-30)/6</f>
        <v>-24</v>
      </c>
      <c r="EC49" s="5">
        <v>12</v>
      </c>
      <c r="ED49" s="91">
        <v>45</v>
      </c>
      <c r="EI49" s="175"/>
      <c r="EJ49" s="176"/>
      <c r="EK49" s="176"/>
      <c r="EL49" s="176"/>
      <c r="EM49" s="177"/>
      <c r="EW49" s="175"/>
      <c r="EX49" s="176"/>
      <c r="EY49" s="176"/>
      <c r="EZ49" s="176"/>
      <c r="FA49" s="177"/>
    </row>
    <row r="50" spans="2:164" ht="15" customHeight="1" thickBot="1">
      <c r="B50" s="175"/>
      <c r="C50" s="176"/>
      <c r="D50" s="176"/>
      <c r="E50" s="176"/>
      <c r="F50" s="176"/>
      <c r="G50" s="177"/>
      <c r="I50" s="90" t="s">
        <v>157</v>
      </c>
      <c r="J50" s="91"/>
      <c r="L50" s="90">
        <f>J63-6</f>
        <v>-56</v>
      </c>
      <c r="M50" s="5">
        <f>J64-6</f>
        <v>-56</v>
      </c>
      <c r="N50" s="91">
        <f>K63/2</f>
        <v>1</v>
      </c>
      <c r="Q50" s="175"/>
      <c r="R50" s="176"/>
      <c r="S50" s="176"/>
      <c r="T50" s="176"/>
      <c r="U50" s="176"/>
      <c r="V50" s="177"/>
      <c r="X50" s="90" t="s">
        <v>157</v>
      </c>
      <c r="Y50" s="91"/>
      <c r="AA50" s="90">
        <f>Y63-6</f>
        <v>-56</v>
      </c>
      <c r="AB50" s="5">
        <f>Y64-6</f>
        <v>-56</v>
      </c>
      <c r="AC50" s="91">
        <f>Z63/2</f>
        <v>1</v>
      </c>
      <c r="AF50" s="175"/>
      <c r="AG50" s="176"/>
      <c r="AH50" s="176"/>
      <c r="AI50" s="176"/>
      <c r="AJ50" s="176"/>
      <c r="AK50" s="177"/>
      <c r="AM50" s="90" t="s">
        <v>157</v>
      </c>
      <c r="AN50" s="91"/>
      <c r="AP50" s="90">
        <f>AN63-6</f>
        <v>-56</v>
      </c>
      <c r="AQ50" s="5">
        <f>AN64-6</f>
        <v>-56</v>
      </c>
      <c r="AR50" s="91">
        <f>AO63/2</f>
        <v>1</v>
      </c>
      <c r="AU50" s="175"/>
      <c r="AV50" s="176"/>
      <c r="AW50" s="176"/>
      <c r="AX50" s="176"/>
      <c r="AY50" s="176"/>
      <c r="AZ50" s="177"/>
      <c r="BB50" s="90" t="s">
        <v>157</v>
      </c>
      <c r="BC50" s="91"/>
      <c r="BE50" s="90">
        <f>BC63-6</f>
        <v>-58</v>
      </c>
      <c r="BF50" s="5">
        <f>BC64-6</f>
        <v>-58</v>
      </c>
      <c r="BG50" s="91">
        <f>BD63/2</f>
        <v>1</v>
      </c>
      <c r="BJ50" s="175"/>
      <c r="BK50" s="176"/>
      <c r="BL50" s="176"/>
      <c r="BM50" s="176"/>
      <c r="BN50" s="176"/>
      <c r="BO50" s="177"/>
      <c r="BQ50" s="90" t="s">
        <v>157</v>
      </c>
      <c r="BR50" s="91"/>
      <c r="BT50" s="90">
        <f>BR63-6</f>
        <v>-56</v>
      </c>
      <c r="BU50" s="5">
        <f>BR64-6</f>
        <v>-56</v>
      </c>
      <c r="BV50" s="91">
        <f>BS63/2</f>
        <v>1</v>
      </c>
      <c r="BX50" s="107"/>
      <c r="BY50" s="198"/>
      <c r="BZ50" s="199"/>
      <c r="CA50" s="199"/>
      <c r="CB50" s="199"/>
      <c r="CC50" s="199"/>
      <c r="CD50" s="199"/>
      <c r="CE50" s="200"/>
      <c r="CG50" s="90" t="s">
        <v>172</v>
      </c>
      <c r="CH50" s="5">
        <f>CH49/2</f>
        <v>30</v>
      </c>
      <c r="CI50" s="5">
        <v>4</v>
      </c>
      <c r="CJ50" s="91">
        <v>45</v>
      </c>
      <c r="CN50" s="107"/>
      <c r="CO50" s="198"/>
      <c r="CP50" s="199"/>
      <c r="CQ50" s="199"/>
      <c r="CR50" s="199"/>
      <c r="CS50" s="199"/>
      <c r="CT50" s="199"/>
      <c r="CU50" s="200"/>
      <c r="CW50" s="90" t="s">
        <v>172</v>
      </c>
      <c r="CX50" s="5">
        <f>CX43-60</f>
        <v>-60</v>
      </c>
      <c r="CY50" s="5">
        <v>6</v>
      </c>
      <c r="CZ50" s="91">
        <v>45</v>
      </c>
      <c r="DU50" s="175"/>
      <c r="DV50" s="176"/>
      <c r="DW50" s="176"/>
      <c r="DX50" s="176"/>
      <c r="DY50" s="177"/>
      <c r="EA50" s="90" t="s">
        <v>188</v>
      </c>
      <c r="EB50" s="18">
        <f>EB42-69-6-6-21-6.5</f>
        <v>-108.5</v>
      </c>
      <c r="EC50" s="5">
        <v>12</v>
      </c>
      <c r="ED50" s="91">
        <v>45</v>
      </c>
      <c r="EI50" s="178"/>
      <c r="EJ50" s="179"/>
      <c r="EK50" s="179"/>
      <c r="EL50" s="179"/>
      <c r="EM50" s="180"/>
      <c r="EW50" s="178"/>
      <c r="EX50" s="179"/>
      <c r="EY50" s="179"/>
      <c r="EZ50" s="179"/>
      <c r="FA50" s="180"/>
    </row>
    <row r="51" spans="2:164" ht="16" customHeight="1" thickBot="1">
      <c r="B51" s="175"/>
      <c r="C51" s="176"/>
      <c r="D51" s="176"/>
      <c r="E51" s="176"/>
      <c r="F51" s="176"/>
      <c r="G51" s="177"/>
      <c r="I51" s="92" t="s">
        <v>158</v>
      </c>
      <c r="J51" s="93"/>
      <c r="L51" s="92">
        <f>J65-6</f>
        <v>-31</v>
      </c>
      <c r="M51" s="96">
        <f>J66-6</f>
        <v>-56</v>
      </c>
      <c r="N51" s="93">
        <f>K65/2</f>
        <v>1</v>
      </c>
      <c r="Q51" s="175"/>
      <c r="R51" s="176"/>
      <c r="S51" s="176"/>
      <c r="T51" s="176"/>
      <c r="U51" s="176"/>
      <c r="V51" s="177"/>
      <c r="X51" s="92" t="s">
        <v>158</v>
      </c>
      <c r="Y51" s="93"/>
      <c r="AA51" s="92">
        <f>Y65-6</f>
        <v>-31</v>
      </c>
      <c r="AB51" s="96">
        <f>Y66-6</f>
        <v>-56</v>
      </c>
      <c r="AC51" s="93">
        <f>Z65/2</f>
        <v>1</v>
      </c>
      <c r="AF51" s="175"/>
      <c r="AG51" s="176"/>
      <c r="AH51" s="176"/>
      <c r="AI51" s="176"/>
      <c r="AJ51" s="176"/>
      <c r="AK51" s="177"/>
      <c r="AM51" s="92" t="s">
        <v>158</v>
      </c>
      <c r="AN51" s="93"/>
      <c r="AP51" s="92">
        <f>AN65-6</f>
        <v>-31</v>
      </c>
      <c r="AQ51" s="96">
        <f>AN66-6</f>
        <v>-56</v>
      </c>
      <c r="AR51" s="93">
        <f>AO65/2</f>
        <v>1</v>
      </c>
      <c r="AU51" s="175"/>
      <c r="AV51" s="176"/>
      <c r="AW51" s="176"/>
      <c r="AX51" s="176"/>
      <c r="AY51" s="176"/>
      <c r="AZ51" s="177"/>
      <c r="BB51" s="92" t="s">
        <v>158</v>
      </c>
      <c r="BC51" s="93"/>
      <c r="BE51" s="92">
        <f>BC65-6</f>
        <v>-31</v>
      </c>
      <c r="BF51" s="96">
        <f>BC66-6</f>
        <v>-58</v>
      </c>
      <c r="BG51" s="93">
        <f>BD65/2</f>
        <v>1</v>
      </c>
      <c r="BJ51" s="175"/>
      <c r="BK51" s="176"/>
      <c r="BL51" s="176"/>
      <c r="BM51" s="176"/>
      <c r="BN51" s="176"/>
      <c r="BO51" s="177"/>
      <c r="BQ51" s="92" t="s">
        <v>158</v>
      </c>
      <c r="BR51" s="93"/>
      <c r="BT51" s="92">
        <f>BR65-6</f>
        <v>-31</v>
      </c>
      <c r="BU51" s="96">
        <f>BR66-6</f>
        <v>-56</v>
      </c>
      <c r="BV51" s="93">
        <f>BS65/2</f>
        <v>1</v>
      </c>
      <c r="BX51" s="107"/>
      <c r="BY51" s="198"/>
      <c r="BZ51" s="199"/>
      <c r="CA51" s="199"/>
      <c r="CB51" s="199"/>
      <c r="CC51" s="199"/>
      <c r="CD51" s="199"/>
      <c r="CE51" s="200"/>
      <c r="CG51" s="90" t="s">
        <v>172</v>
      </c>
      <c r="CH51" s="5">
        <f>CH43-68</f>
        <v>-68</v>
      </c>
      <c r="CI51" s="5">
        <v>6</v>
      </c>
      <c r="CJ51" s="91">
        <v>45</v>
      </c>
      <c r="CN51" s="107"/>
      <c r="CO51" s="198"/>
      <c r="CP51" s="199"/>
      <c r="CQ51" s="199"/>
      <c r="CR51" s="199"/>
      <c r="CS51" s="199"/>
      <c r="CT51" s="199"/>
      <c r="CU51" s="200"/>
      <c r="CW51" s="90" t="s">
        <v>173</v>
      </c>
      <c r="CX51" s="5">
        <f>CX43-60</f>
        <v>-60</v>
      </c>
      <c r="CY51" s="5">
        <v>4</v>
      </c>
      <c r="CZ51" s="91">
        <v>90</v>
      </c>
      <c r="DU51" s="175"/>
      <c r="DV51" s="176"/>
      <c r="DW51" s="176"/>
      <c r="DX51" s="176"/>
      <c r="DY51" s="177"/>
      <c r="EA51" s="90" t="s">
        <v>189</v>
      </c>
      <c r="EB51" s="18">
        <f>EB49-70</f>
        <v>-94</v>
      </c>
      <c r="EC51" s="5">
        <v>12</v>
      </c>
      <c r="ED51" s="91">
        <v>90</v>
      </c>
    </row>
    <row r="52" spans="2:164" ht="16" customHeight="1" thickBot="1">
      <c r="B52" s="175"/>
      <c r="C52" s="176"/>
      <c r="D52" s="176"/>
      <c r="E52" s="176"/>
      <c r="F52" s="176"/>
      <c r="G52" s="177"/>
      <c r="Q52" s="175"/>
      <c r="R52" s="176"/>
      <c r="S52" s="176"/>
      <c r="T52" s="176"/>
      <c r="U52" s="176"/>
      <c r="V52" s="177"/>
      <c r="AF52" s="175"/>
      <c r="AG52" s="176"/>
      <c r="AH52" s="176"/>
      <c r="AI52" s="176"/>
      <c r="AJ52" s="176"/>
      <c r="AK52" s="177"/>
      <c r="AU52" s="175"/>
      <c r="AV52" s="176"/>
      <c r="AW52" s="176"/>
      <c r="AX52" s="176"/>
      <c r="AY52" s="176"/>
      <c r="AZ52" s="177"/>
      <c r="BJ52" s="175"/>
      <c r="BK52" s="176"/>
      <c r="BL52" s="176"/>
      <c r="BM52" s="176"/>
      <c r="BN52" s="176"/>
      <c r="BO52" s="177"/>
      <c r="BX52" s="107"/>
      <c r="BY52" s="198"/>
      <c r="BZ52" s="199"/>
      <c r="CA52" s="199"/>
      <c r="CB52" s="199"/>
      <c r="CC52" s="199"/>
      <c r="CD52" s="199"/>
      <c r="CE52" s="200"/>
      <c r="CG52" s="90" t="s">
        <v>173</v>
      </c>
      <c r="CH52" s="5">
        <f>CH43-68</f>
        <v>-68</v>
      </c>
      <c r="CI52" s="5">
        <v>4</v>
      </c>
      <c r="CJ52" s="91">
        <v>90</v>
      </c>
      <c r="CN52" s="107"/>
      <c r="CO52" s="198"/>
      <c r="CP52" s="199"/>
      <c r="CQ52" s="199"/>
      <c r="CR52" s="199"/>
      <c r="CS52" s="199"/>
      <c r="CT52" s="199"/>
      <c r="CU52" s="200"/>
      <c r="CW52" s="92" t="s">
        <v>107</v>
      </c>
      <c r="CX52" s="96">
        <f>CX42</f>
        <v>0</v>
      </c>
      <c r="CY52" s="96">
        <v>2</v>
      </c>
      <c r="CZ52" s="93">
        <v>90</v>
      </c>
      <c r="DU52" s="175"/>
      <c r="DV52" s="176"/>
      <c r="DW52" s="176"/>
      <c r="DX52" s="176"/>
      <c r="DY52" s="177"/>
      <c r="EA52" s="90" t="s">
        <v>189</v>
      </c>
      <c r="EB52" s="18">
        <f>EB50-70</f>
        <v>-178.5</v>
      </c>
      <c r="EC52" s="5">
        <v>12</v>
      </c>
      <c r="ED52" s="91">
        <v>90</v>
      </c>
    </row>
    <row r="53" spans="2:164" ht="16" customHeight="1" thickBot="1">
      <c r="B53" s="175"/>
      <c r="C53" s="176"/>
      <c r="D53" s="176"/>
      <c r="E53" s="176"/>
      <c r="F53" s="176"/>
      <c r="G53" s="177"/>
      <c r="I53" s="207" t="s">
        <v>9</v>
      </c>
      <c r="J53" s="208"/>
      <c r="K53" s="208"/>
      <c r="L53" s="209"/>
      <c r="M53" s="119"/>
      <c r="N53" s="119"/>
      <c r="Q53" s="175"/>
      <c r="R53" s="176"/>
      <c r="S53" s="176"/>
      <c r="T53" s="176"/>
      <c r="U53" s="176"/>
      <c r="V53" s="177"/>
      <c r="X53" s="207" t="s">
        <v>9</v>
      </c>
      <c r="Y53" s="208"/>
      <c r="Z53" s="208"/>
      <c r="AA53" s="209"/>
      <c r="AB53" s="119"/>
      <c r="AC53" s="119"/>
      <c r="AF53" s="175"/>
      <c r="AG53" s="176"/>
      <c r="AH53" s="176"/>
      <c r="AI53" s="176"/>
      <c r="AJ53" s="176"/>
      <c r="AK53" s="177"/>
      <c r="AM53" s="207" t="s">
        <v>9</v>
      </c>
      <c r="AN53" s="208"/>
      <c r="AO53" s="208"/>
      <c r="AP53" s="209"/>
      <c r="AQ53" s="119"/>
      <c r="AR53" s="119"/>
      <c r="AU53" s="175"/>
      <c r="AV53" s="176"/>
      <c r="AW53" s="176"/>
      <c r="AX53" s="176"/>
      <c r="AY53" s="176"/>
      <c r="AZ53" s="177"/>
      <c r="BB53" s="207" t="s">
        <v>9</v>
      </c>
      <c r="BC53" s="208"/>
      <c r="BD53" s="208"/>
      <c r="BE53" s="209"/>
      <c r="BF53" s="119"/>
      <c r="BG53" s="119"/>
      <c r="BJ53" s="175"/>
      <c r="BK53" s="176"/>
      <c r="BL53" s="176"/>
      <c r="BM53" s="176"/>
      <c r="BN53" s="176"/>
      <c r="BO53" s="177"/>
      <c r="BQ53" s="207" t="s">
        <v>9</v>
      </c>
      <c r="BR53" s="208"/>
      <c r="BS53" s="208"/>
      <c r="BT53" s="209"/>
      <c r="BU53" s="119"/>
      <c r="BV53" s="119"/>
      <c r="BX53" s="107"/>
      <c r="BY53" s="198"/>
      <c r="BZ53" s="199"/>
      <c r="CA53" s="199"/>
      <c r="CB53" s="199"/>
      <c r="CC53" s="199"/>
      <c r="CD53" s="199"/>
      <c r="CE53" s="200"/>
      <c r="CG53" s="92" t="s">
        <v>107</v>
      </c>
      <c r="CH53" s="96">
        <f>CH42</f>
        <v>0</v>
      </c>
      <c r="CI53" s="96">
        <v>1</v>
      </c>
      <c r="CJ53" s="93">
        <v>90</v>
      </c>
      <c r="CN53" s="107"/>
      <c r="CO53" s="198"/>
      <c r="CP53" s="199"/>
      <c r="CQ53" s="199"/>
      <c r="CR53" s="199"/>
      <c r="CS53" s="199"/>
      <c r="CT53" s="199"/>
      <c r="CU53" s="200"/>
      <c r="DU53" s="175"/>
      <c r="DV53" s="176"/>
      <c r="DW53" s="176"/>
      <c r="DX53" s="176"/>
      <c r="DY53" s="177"/>
      <c r="EA53" s="90" t="s">
        <v>190</v>
      </c>
      <c r="EB53" s="18">
        <f>EB42</f>
        <v>0</v>
      </c>
      <c r="EC53" s="5">
        <v>1</v>
      </c>
      <c r="ED53" s="91">
        <v>90</v>
      </c>
    </row>
    <row r="54" spans="2:164" ht="16" customHeight="1" thickBot="1">
      <c r="B54" s="175"/>
      <c r="C54" s="176"/>
      <c r="D54" s="176"/>
      <c r="E54" s="176"/>
      <c r="F54" s="176"/>
      <c r="G54" s="177"/>
      <c r="I54" s="94" t="s">
        <v>10</v>
      </c>
      <c r="J54" s="10" t="s">
        <v>159</v>
      </c>
      <c r="K54" s="10" t="s">
        <v>160</v>
      </c>
      <c r="L54" s="95" t="s">
        <v>161</v>
      </c>
      <c r="Q54" s="175"/>
      <c r="R54" s="176"/>
      <c r="S54" s="176"/>
      <c r="T54" s="176"/>
      <c r="U54" s="176"/>
      <c r="V54" s="177"/>
      <c r="X54" s="94" t="s">
        <v>10</v>
      </c>
      <c r="Y54" s="10" t="s">
        <v>159</v>
      </c>
      <c r="Z54" s="10" t="s">
        <v>160</v>
      </c>
      <c r="AA54" s="95" t="s">
        <v>161</v>
      </c>
      <c r="AF54" s="175"/>
      <c r="AG54" s="176"/>
      <c r="AH54" s="176"/>
      <c r="AI54" s="176"/>
      <c r="AJ54" s="176"/>
      <c r="AK54" s="177"/>
      <c r="AM54" s="94" t="s">
        <v>10</v>
      </c>
      <c r="AN54" s="10" t="s">
        <v>159</v>
      </c>
      <c r="AO54" s="10" t="s">
        <v>160</v>
      </c>
      <c r="AP54" s="95" t="s">
        <v>161</v>
      </c>
      <c r="AU54" s="175"/>
      <c r="AV54" s="176"/>
      <c r="AW54" s="176"/>
      <c r="AX54" s="176"/>
      <c r="AY54" s="176"/>
      <c r="AZ54" s="177"/>
      <c r="BB54" s="100" t="s">
        <v>10</v>
      </c>
      <c r="BC54" s="101" t="s">
        <v>159</v>
      </c>
      <c r="BD54" s="101" t="s">
        <v>160</v>
      </c>
      <c r="BE54" s="102" t="s">
        <v>161</v>
      </c>
      <c r="BJ54" s="175"/>
      <c r="BK54" s="176"/>
      <c r="BL54" s="176"/>
      <c r="BM54" s="176"/>
      <c r="BN54" s="176"/>
      <c r="BO54" s="177"/>
      <c r="BQ54" s="94" t="s">
        <v>10</v>
      </c>
      <c r="BR54" s="10" t="s">
        <v>159</v>
      </c>
      <c r="BS54" s="10" t="s">
        <v>160</v>
      </c>
      <c r="BT54" s="95" t="s">
        <v>161</v>
      </c>
      <c r="BX54" s="107"/>
      <c r="BY54" s="198"/>
      <c r="BZ54" s="199"/>
      <c r="CA54" s="199"/>
      <c r="CB54" s="199"/>
      <c r="CC54" s="199"/>
      <c r="CD54" s="199"/>
      <c r="CE54" s="200"/>
      <c r="CN54" s="107"/>
      <c r="CO54" s="198"/>
      <c r="CP54" s="199"/>
      <c r="CQ54" s="199"/>
      <c r="CR54" s="199"/>
      <c r="CS54" s="199"/>
      <c r="CT54" s="199"/>
      <c r="CU54" s="200"/>
      <c r="DU54" s="178"/>
      <c r="DV54" s="179"/>
      <c r="DW54" s="179"/>
      <c r="DX54" s="179"/>
      <c r="DY54" s="180"/>
      <c r="EA54" s="92" t="s">
        <v>191</v>
      </c>
      <c r="EB54" s="103">
        <f>EB49</f>
        <v>-24</v>
      </c>
      <c r="EC54" s="96">
        <v>12</v>
      </c>
      <c r="ED54" s="93">
        <v>90</v>
      </c>
      <c r="EI54" s="172"/>
      <c r="EJ54" s="173"/>
      <c r="EK54" s="173"/>
      <c r="EL54" s="173"/>
      <c r="EM54" s="174"/>
      <c r="EO54" s="181" t="s">
        <v>176</v>
      </c>
      <c r="EP54" s="182"/>
      <c r="ER54" s="210" t="s">
        <v>223</v>
      </c>
      <c r="ES54" s="211"/>
      <c r="ET54" s="212"/>
      <c r="EW54" s="172"/>
      <c r="EX54" s="173"/>
      <c r="EY54" s="173"/>
      <c r="EZ54" s="173"/>
      <c r="FA54" s="174"/>
      <c r="FC54" s="181" t="s">
        <v>176</v>
      </c>
      <c r="FD54" s="182"/>
      <c r="FF54" s="210" t="s">
        <v>223</v>
      </c>
      <c r="FG54" s="211"/>
      <c r="FH54" s="212"/>
    </row>
    <row r="55" spans="2:164" ht="15" customHeight="1">
      <c r="B55" s="175"/>
      <c r="C55" s="176"/>
      <c r="D55" s="176"/>
      <c r="E55" s="176"/>
      <c r="F55" s="176"/>
      <c r="G55" s="177"/>
      <c r="I55" s="90" t="s">
        <v>162</v>
      </c>
      <c r="J55" s="5">
        <f>J48</f>
        <v>0</v>
      </c>
      <c r="K55" s="5">
        <v>2</v>
      </c>
      <c r="L55" s="91">
        <v>45</v>
      </c>
      <c r="Q55" s="175"/>
      <c r="R55" s="176"/>
      <c r="S55" s="176"/>
      <c r="T55" s="176"/>
      <c r="U55" s="176"/>
      <c r="V55" s="177"/>
      <c r="X55" s="90" t="s">
        <v>205</v>
      </c>
      <c r="Y55" s="5">
        <f>Y48</f>
        <v>0</v>
      </c>
      <c r="Z55" s="5">
        <v>2</v>
      </c>
      <c r="AA55" s="91">
        <v>45</v>
      </c>
      <c r="AF55" s="175"/>
      <c r="AG55" s="176"/>
      <c r="AH55" s="176"/>
      <c r="AI55" s="176"/>
      <c r="AJ55" s="176"/>
      <c r="AK55" s="177"/>
      <c r="AM55" s="90" t="s">
        <v>201</v>
      </c>
      <c r="AN55" s="5">
        <f>AN48</f>
        <v>0</v>
      </c>
      <c r="AO55" s="5">
        <v>2</v>
      </c>
      <c r="AP55" s="91">
        <v>45</v>
      </c>
      <c r="AU55" s="175"/>
      <c r="AV55" s="176"/>
      <c r="AW55" s="176"/>
      <c r="AX55" s="176"/>
      <c r="AY55" s="176"/>
      <c r="AZ55" s="177"/>
      <c r="BB55" s="90" t="s">
        <v>192</v>
      </c>
      <c r="BC55" s="5">
        <f>BC48</f>
        <v>0</v>
      </c>
      <c r="BD55" s="5">
        <v>2</v>
      </c>
      <c r="BE55" s="91">
        <v>45</v>
      </c>
      <c r="BJ55" s="175"/>
      <c r="BK55" s="176"/>
      <c r="BL55" s="176"/>
      <c r="BM55" s="176"/>
      <c r="BN55" s="176"/>
      <c r="BO55" s="177"/>
      <c r="BQ55" s="90" t="s">
        <v>197</v>
      </c>
      <c r="BR55" s="5">
        <f>BR48</f>
        <v>0</v>
      </c>
      <c r="BS55" s="5">
        <v>2</v>
      </c>
      <c r="BT55" s="91">
        <v>45</v>
      </c>
      <c r="BX55" s="107"/>
      <c r="BY55" s="198"/>
      <c r="BZ55" s="199"/>
      <c r="CA55" s="199"/>
      <c r="CB55" s="199"/>
      <c r="CC55" s="199"/>
      <c r="CD55" s="199"/>
      <c r="CE55" s="200"/>
      <c r="CN55" s="107"/>
      <c r="CO55" s="198"/>
      <c r="CP55" s="199"/>
      <c r="CQ55" s="199"/>
      <c r="CR55" s="199"/>
      <c r="CS55" s="199"/>
      <c r="CT55" s="199"/>
      <c r="CU55" s="200"/>
      <c r="EI55" s="175"/>
      <c r="EJ55" s="176"/>
      <c r="EK55" s="176"/>
      <c r="EL55" s="176"/>
      <c r="EM55" s="177"/>
      <c r="EO55" s="100" t="s">
        <v>155</v>
      </c>
      <c r="EP55" s="109"/>
      <c r="ER55" s="100" t="s">
        <v>221</v>
      </c>
      <c r="ES55" s="101" t="s">
        <v>222</v>
      </c>
      <c r="ET55" s="102" t="s">
        <v>160</v>
      </c>
      <c r="EW55" s="175"/>
      <c r="EX55" s="176"/>
      <c r="EY55" s="176"/>
      <c r="EZ55" s="176"/>
      <c r="FA55" s="177"/>
      <c r="FC55" s="100" t="s">
        <v>155</v>
      </c>
      <c r="FD55" s="109"/>
      <c r="FF55" s="100" t="s">
        <v>221</v>
      </c>
      <c r="FG55" s="101" t="s">
        <v>222</v>
      </c>
      <c r="FH55" s="102" t="s">
        <v>160</v>
      </c>
    </row>
    <row r="56" spans="2:164" ht="16" customHeight="1">
      <c r="B56" s="175"/>
      <c r="C56" s="176"/>
      <c r="D56" s="176"/>
      <c r="E56" s="176"/>
      <c r="F56" s="176"/>
      <c r="G56" s="177"/>
      <c r="I56" s="90" t="s">
        <v>162</v>
      </c>
      <c r="J56" s="5">
        <f>J49</f>
        <v>0</v>
      </c>
      <c r="K56" s="5">
        <v>2</v>
      </c>
      <c r="L56" s="91">
        <v>45</v>
      </c>
      <c r="Q56" s="175"/>
      <c r="R56" s="176"/>
      <c r="S56" s="176"/>
      <c r="T56" s="176"/>
      <c r="U56" s="176"/>
      <c r="V56" s="177"/>
      <c r="X56" s="90" t="s">
        <v>205</v>
      </c>
      <c r="Y56" s="5">
        <f>Y49</f>
        <v>0</v>
      </c>
      <c r="Z56" s="5">
        <v>2</v>
      </c>
      <c r="AA56" s="91">
        <v>45</v>
      </c>
      <c r="AF56" s="175"/>
      <c r="AG56" s="176"/>
      <c r="AH56" s="176"/>
      <c r="AI56" s="176"/>
      <c r="AJ56" s="176"/>
      <c r="AK56" s="177"/>
      <c r="AM56" s="90" t="s">
        <v>201</v>
      </c>
      <c r="AN56" s="5">
        <f>AN49</f>
        <v>0</v>
      </c>
      <c r="AO56" s="5">
        <v>2</v>
      </c>
      <c r="AP56" s="91">
        <v>45</v>
      </c>
      <c r="AU56" s="175"/>
      <c r="AV56" s="176"/>
      <c r="AW56" s="176"/>
      <c r="AX56" s="176"/>
      <c r="AY56" s="176"/>
      <c r="AZ56" s="177"/>
      <c r="BB56" s="90" t="s">
        <v>192</v>
      </c>
      <c r="BC56" s="5">
        <f>BC49</f>
        <v>0</v>
      </c>
      <c r="BD56" s="5">
        <v>2</v>
      </c>
      <c r="BE56" s="91">
        <v>45</v>
      </c>
      <c r="BJ56" s="175"/>
      <c r="BK56" s="176"/>
      <c r="BL56" s="176"/>
      <c r="BM56" s="176"/>
      <c r="BN56" s="176"/>
      <c r="BO56" s="177"/>
      <c r="BQ56" s="90" t="s">
        <v>197</v>
      </c>
      <c r="BR56" s="5">
        <f>BR49</f>
        <v>0</v>
      </c>
      <c r="BS56" s="5">
        <v>2</v>
      </c>
      <c r="BT56" s="91">
        <v>45</v>
      </c>
      <c r="BX56" s="107"/>
      <c r="BY56" s="198"/>
      <c r="BZ56" s="199"/>
      <c r="CA56" s="199"/>
      <c r="CB56" s="199"/>
      <c r="CC56" s="199"/>
      <c r="CD56" s="199"/>
      <c r="CE56" s="200"/>
      <c r="CN56" s="107"/>
      <c r="CO56" s="198"/>
      <c r="CP56" s="199"/>
      <c r="CQ56" s="199"/>
      <c r="CR56" s="199"/>
      <c r="CS56" s="199"/>
      <c r="CT56" s="199"/>
      <c r="CU56" s="200"/>
      <c r="EI56" s="175"/>
      <c r="EJ56" s="176"/>
      <c r="EK56" s="176"/>
      <c r="EL56" s="176"/>
      <c r="EM56" s="177"/>
      <c r="EO56" s="90" t="s">
        <v>156</v>
      </c>
      <c r="EP56" s="110"/>
      <c r="ER56" s="122">
        <f>EP69-6</f>
        <v>-128</v>
      </c>
      <c r="ES56" s="112">
        <f>EP70-6</f>
        <v>-126</v>
      </c>
      <c r="ET56" s="91">
        <f>EQ69/2</f>
        <v>1</v>
      </c>
      <c r="EW56" s="175"/>
      <c r="EX56" s="176"/>
      <c r="EY56" s="176"/>
      <c r="EZ56" s="176"/>
      <c r="FA56" s="177"/>
      <c r="FC56" s="90" t="s">
        <v>156</v>
      </c>
      <c r="FD56" s="110"/>
      <c r="FF56" s="122">
        <f>FD69-6</f>
        <v>-89</v>
      </c>
      <c r="FG56" s="112">
        <f>FD70-6</f>
        <v>-93</v>
      </c>
      <c r="FH56" s="91">
        <f>FE69/2</f>
        <v>1</v>
      </c>
    </row>
    <row r="57" spans="2:164" ht="16" customHeight="1" thickBot="1">
      <c r="B57" s="175"/>
      <c r="C57" s="176"/>
      <c r="D57" s="176"/>
      <c r="E57" s="176"/>
      <c r="F57" s="176"/>
      <c r="G57" s="177"/>
      <c r="I57" s="90" t="s">
        <v>163</v>
      </c>
      <c r="J57" s="5">
        <f>J49-50</f>
        <v>-50</v>
      </c>
      <c r="K57" s="5">
        <v>1</v>
      </c>
      <c r="L57" s="91">
        <v>90</v>
      </c>
      <c r="Q57" s="175"/>
      <c r="R57" s="176"/>
      <c r="S57" s="176"/>
      <c r="T57" s="176"/>
      <c r="U57" s="176"/>
      <c r="V57" s="177"/>
      <c r="X57" s="90" t="s">
        <v>202</v>
      </c>
      <c r="Y57" s="5">
        <f>Y49-50</f>
        <v>-50</v>
      </c>
      <c r="Z57" s="5">
        <v>1</v>
      </c>
      <c r="AA57" s="91">
        <v>90</v>
      </c>
      <c r="AF57" s="175"/>
      <c r="AG57" s="176"/>
      <c r="AH57" s="176"/>
      <c r="AI57" s="176"/>
      <c r="AJ57" s="176"/>
      <c r="AK57" s="177"/>
      <c r="AM57" s="90" t="s">
        <v>202</v>
      </c>
      <c r="AN57" s="5">
        <f>AN49-50</f>
        <v>-50</v>
      </c>
      <c r="AO57" s="5">
        <v>1</v>
      </c>
      <c r="AP57" s="91">
        <v>90</v>
      </c>
      <c r="AU57" s="175"/>
      <c r="AV57" s="176"/>
      <c r="AW57" s="176"/>
      <c r="AX57" s="176"/>
      <c r="AY57" s="176"/>
      <c r="AZ57" s="177"/>
      <c r="BB57" s="90" t="s">
        <v>194</v>
      </c>
      <c r="BC57" s="5">
        <f>BC49-52</f>
        <v>-52</v>
      </c>
      <c r="BD57" s="5">
        <v>1</v>
      </c>
      <c r="BE57" s="91">
        <v>90</v>
      </c>
      <c r="BJ57" s="175"/>
      <c r="BK57" s="176"/>
      <c r="BL57" s="176"/>
      <c r="BM57" s="176"/>
      <c r="BN57" s="176"/>
      <c r="BO57" s="177"/>
      <c r="BQ57" s="90" t="s">
        <v>198</v>
      </c>
      <c r="BR57" s="5">
        <f>BR49-50</f>
        <v>-50</v>
      </c>
      <c r="BS57" s="5">
        <v>1</v>
      </c>
      <c r="BT57" s="91">
        <v>90</v>
      </c>
      <c r="BY57" s="198"/>
      <c r="BZ57" s="199"/>
      <c r="CA57" s="199"/>
      <c r="CB57" s="199"/>
      <c r="CC57" s="199"/>
      <c r="CD57" s="199"/>
      <c r="CE57" s="200"/>
      <c r="CO57" s="198"/>
      <c r="CP57" s="199"/>
      <c r="CQ57" s="199"/>
      <c r="CR57" s="199"/>
      <c r="CS57" s="199"/>
      <c r="CT57" s="199"/>
      <c r="CU57" s="200"/>
      <c r="EI57" s="175"/>
      <c r="EJ57" s="176"/>
      <c r="EK57" s="176"/>
      <c r="EL57" s="176"/>
      <c r="EM57" s="177"/>
      <c r="EO57" s="90" t="s">
        <v>218</v>
      </c>
      <c r="EP57" s="91"/>
      <c r="ER57" s="123">
        <f>EP71-6</f>
        <v>-128</v>
      </c>
      <c r="ES57" s="113">
        <f>EP72-6</f>
        <v>-126</v>
      </c>
      <c r="ET57" s="93">
        <f>EQ71/2</f>
        <v>1</v>
      </c>
      <c r="EW57" s="175"/>
      <c r="EX57" s="176"/>
      <c r="EY57" s="176"/>
      <c r="EZ57" s="176"/>
      <c r="FA57" s="177"/>
      <c r="FC57" s="90" t="s">
        <v>218</v>
      </c>
      <c r="FD57" s="91"/>
      <c r="FF57" s="123">
        <f>FD71-6</f>
        <v>-89</v>
      </c>
      <c r="FG57" s="113">
        <f>FD72-6</f>
        <v>-93</v>
      </c>
      <c r="FH57" s="93">
        <f>FE71/2</f>
        <v>1</v>
      </c>
    </row>
    <row r="58" spans="2:164" ht="16" customHeight="1" thickBot="1">
      <c r="B58" s="175"/>
      <c r="C58" s="176"/>
      <c r="D58" s="176"/>
      <c r="E58" s="176"/>
      <c r="F58" s="176"/>
      <c r="G58" s="177"/>
      <c r="I58" s="90" t="s">
        <v>163</v>
      </c>
      <c r="J58" s="5">
        <f>J50-50</f>
        <v>-50</v>
      </c>
      <c r="K58" s="5">
        <v>1</v>
      </c>
      <c r="L58" s="91">
        <v>90</v>
      </c>
      <c r="Q58" s="175"/>
      <c r="R58" s="176"/>
      <c r="S58" s="176"/>
      <c r="T58" s="176"/>
      <c r="U58" s="176"/>
      <c r="V58" s="177"/>
      <c r="X58" s="90" t="s">
        <v>202</v>
      </c>
      <c r="Y58" s="5">
        <f>Y50-50</f>
        <v>-50</v>
      </c>
      <c r="Z58" s="5">
        <v>1</v>
      </c>
      <c r="AA58" s="91">
        <v>90</v>
      </c>
      <c r="AF58" s="175"/>
      <c r="AG58" s="176"/>
      <c r="AH58" s="176"/>
      <c r="AI58" s="176"/>
      <c r="AJ58" s="176"/>
      <c r="AK58" s="177"/>
      <c r="AM58" s="90" t="s">
        <v>202</v>
      </c>
      <c r="AN58" s="5">
        <f>AN50-50</f>
        <v>-50</v>
      </c>
      <c r="AO58" s="5">
        <v>1</v>
      </c>
      <c r="AP58" s="91">
        <v>90</v>
      </c>
      <c r="AU58" s="175"/>
      <c r="AV58" s="176"/>
      <c r="AW58" s="176"/>
      <c r="AX58" s="176"/>
      <c r="AY58" s="176"/>
      <c r="AZ58" s="177"/>
      <c r="BB58" s="90" t="s">
        <v>194</v>
      </c>
      <c r="BC58" s="5">
        <f>BC50-52</f>
        <v>-52</v>
      </c>
      <c r="BD58" s="5">
        <v>1</v>
      </c>
      <c r="BE58" s="91">
        <v>90</v>
      </c>
      <c r="BJ58" s="175"/>
      <c r="BK58" s="176"/>
      <c r="BL58" s="176"/>
      <c r="BM58" s="176"/>
      <c r="BN58" s="176"/>
      <c r="BO58" s="177"/>
      <c r="BQ58" s="90" t="s">
        <v>198</v>
      </c>
      <c r="BR58" s="5">
        <f>BR50-50</f>
        <v>-50</v>
      </c>
      <c r="BS58" s="5">
        <v>1</v>
      </c>
      <c r="BT58" s="91">
        <v>90</v>
      </c>
      <c r="BY58" s="201"/>
      <c r="BZ58" s="202"/>
      <c r="CA58" s="202"/>
      <c r="CB58" s="202"/>
      <c r="CC58" s="202"/>
      <c r="CD58" s="202"/>
      <c r="CE58" s="203"/>
      <c r="CO58" s="201"/>
      <c r="CP58" s="202"/>
      <c r="CQ58" s="202"/>
      <c r="CR58" s="202"/>
      <c r="CS58" s="202"/>
      <c r="CT58" s="202"/>
      <c r="CU58" s="203"/>
      <c r="DU58" s="172"/>
      <c r="DV58" s="173"/>
      <c r="DW58" s="173"/>
      <c r="DX58" s="173"/>
      <c r="DY58" s="174"/>
      <c r="EA58" s="205" t="s">
        <v>176</v>
      </c>
      <c r="EB58" s="206"/>
      <c r="ED58" s="210" t="s">
        <v>223</v>
      </c>
      <c r="EE58" s="211"/>
      <c r="EF58" s="212"/>
      <c r="EI58" s="175"/>
      <c r="EJ58" s="176"/>
      <c r="EK58" s="176"/>
      <c r="EL58" s="176"/>
      <c r="EM58" s="177"/>
      <c r="EO58" s="92" t="s">
        <v>209</v>
      </c>
      <c r="EP58" s="93"/>
      <c r="EW58" s="175"/>
      <c r="EX58" s="176"/>
      <c r="EY58" s="176"/>
      <c r="EZ58" s="176"/>
      <c r="FA58" s="177"/>
      <c r="FC58" s="92" t="s">
        <v>209</v>
      </c>
      <c r="FD58" s="93"/>
    </row>
    <row r="59" spans="2:164" ht="16" thickBot="1">
      <c r="B59" s="175"/>
      <c r="C59" s="176"/>
      <c r="D59" s="176"/>
      <c r="E59" s="176"/>
      <c r="F59" s="176"/>
      <c r="G59" s="177"/>
      <c r="I59" s="90" t="s">
        <v>164</v>
      </c>
      <c r="J59" s="5">
        <f>J58+8</f>
        <v>-42</v>
      </c>
      <c r="K59" s="5">
        <v>2</v>
      </c>
      <c r="L59" s="91">
        <v>45</v>
      </c>
      <c r="Q59" s="175"/>
      <c r="R59" s="176"/>
      <c r="S59" s="176"/>
      <c r="T59" s="176"/>
      <c r="U59" s="176"/>
      <c r="V59" s="177"/>
      <c r="X59" s="90" t="s">
        <v>203</v>
      </c>
      <c r="Y59" s="5">
        <f>Y58+8</f>
        <v>-42</v>
      </c>
      <c r="Z59" s="5">
        <v>2</v>
      </c>
      <c r="AA59" s="91">
        <v>45</v>
      </c>
      <c r="AF59" s="175"/>
      <c r="AG59" s="176"/>
      <c r="AH59" s="176"/>
      <c r="AI59" s="176"/>
      <c r="AJ59" s="176"/>
      <c r="AK59" s="177"/>
      <c r="AM59" s="90" t="s">
        <v>203</v>
      </c>
      <c r="AN59" s="5">
        <f>AN58+8</f>
        <v>-42</v>
      </c>
      <c r="AO59" s="5">
        <v>2</v>
      </c>
      <c r="AP59" s="91">
        <v>45</v>
      </c>
      <c r="AU59" s="175"/>
      <c r="AV59" s="176"/>
      <c r="AW59" s="176"/>
      <c r="AX59" s="176"/>
      <c r="AY59" s="176"/>
      <c r="AZ59" s="177"/>
      <c r="BB59" s="90" t="s">
        <v>195</v>
      </c>
      <c r="BC59" s="5">
        <f>BC58+10</f>
        <v>-42</v>
      </c>
      <c r="BD59" s="5">
        <v>2</v>
      </c>
      <c r="BE59" s="91">
        <v>45</v>
      </c>
      <c r="BJ59" s="175"/>
      <c r="BK59" s="176"/>
      <c r="BL59" s="176"/>
      <c r="BM59" s="176"/>
      <c r="BN59" s="176"/>
      <c r="BO59" s="177"/>
      <c r="BQ59" s="90" t="s">
        <v>199</v>
      </c>
      <c r="BR59" s="5">
        <f>BR58+8</f>
        <v>-42</v>
      </c>
      <c r="BS59" s="5">
        <v>2</v>
      </c>
      <c r="BT59" s="91">
        <v>45</v>
      </c>
      <c r="DU59" s="175"/>
      <c r="DV59" s="176"/>
      <c r="DW59" s="176"/>
      <c r="DX59" s="176"/>
      <c r="DY59" s="177"/>
      <c r="EA59" s="94" t="s">
        <v>155</v>
      </c>
      <c r="EB59" s="104"/>
      <c r="ED59" s="100" t="s">
        <v>221</v>
      </c>
      <c r="EE59" s="101" t="s">
        <v>222</v>
      </c>
      <c r="EF59" s="102" t="s">
        <v>160</v>
      </c>
      <c r="EI59" s="175"/>
      <c r="EJ59" s="176"/>
      <c r="EK59" s="176"/>
      <c r="EL59" s="176"/>
      <c r="EM59" s="177"/>
      <c r="EW59" s="175"/>
      <c r="EX59" s="176"/>
      <c r="EY59" s="176"/>
      <c r="EZ59" s="176"/>
      <c r="FA59" s="177"/>
    </row>
    <row r="60" spans="2:164" ht="16" thickBot="1">
      <c r="B60" s="175"/>
      <c r="C60" s="176"/>
      <c r="D60" s="176"/>
      <c r="E60" s="176"/>
      <c r="F60" s="176"/>
      <c r="G60" s="177"/>
      <c r="I60" s="90" t="s">
        <v>164</v>
      </c>
      <c r="J60" s="5">
        <f>J49-J51-25+8</f>
        <v>-17</v>
      </c>
      <c r="K60" s="5">
        <v>2</v>
      </c>
      <c r="L60" s="91">
        <v>45</v>
      </c>
      <c r="Q60" s="175"/>
      <c r="R60" s="176"/>
      <c r="S60" s="176"/>
      <c r="T60" s="176"/>
      <c r="U60" s="176"/>
      <c r="V60" s="177"/>
      <c r="X60" s="90" t="s">
        <v>203</v>
      </c>
      <c r="Y60" s="5">
        <f>Y49-Y51-25+8</f>
        <v>-17</v>
      </c>
      <c r="Z60" s="5">
        <v>2</v>
      </c>
      <c r="AA60" s="91">
        <v>45</v>
      </c>
      <c r="AF60" s="175"/>
      <c r="AG60" s="176"/>
      <c r="AH60" s="176"/>
      <c r="AI60" s="176"/>
      <c r="AJ60" s="176"/>
      <c r="AK60" s="177"/>
      <c r="AM60" s="90" t="s">
        <v>203</v>
      </c>
      <c r="AN60" s="5">
        <f>AN49-AN51-25+8</f>
        <v>-17</v>
      </c>
      <c r="AO60" s="5">
        <v>2</v>
      </c>
      <c r="AP60" s="91">
        <v>45</v>
      </c>
      <c r="AU60" s="175"/>
      <c r="AV60" s="176"/>
      <c r="AW60" s="176"/>
      <c r="AX60" s="176"/>
      <c r="AY60" s="176"/>
      <c r="AZ60" s="177"/>
      <c r="BB60" s="90" t="s">
        <v>195</v>
      </c>
      <c r="BC60" s="5">
        <f>BC49-BC51-25+10</f>
        <v>-15</v>
      </c>
      <c r="BD60" s="5">
        <v>2</v>
      </c>
      <c r="BE60" s="91">
        <v>45</v>
      </c>
      <c r="BJ60" s="175"/>
      <c r="BK60" s="176"/>
      <c r="BL60" s="176"/>
      <c r="BM60" s="176"/>
      <c r="BN60" s="176"/>
      <c r="BO60" s="177"/>
      <c r="BQ60" s="90" t="s">
        <v>199</v>
      </c>
      <c r="BR60" s="5">
        <f>BR49-BR51-25+8</f>
        <v>-17</v>
      </c>
      <c r="BS60" s="5">
        <v>2</v>
      </c>
      <c r="BT60" s="91">
        <v>45</v>
      </c>
      <c r="DU60" s="175"/>
      <c r="DV60" s="176"/>
      <c r="DW60" s="176"/>
      <c r="DX60" s="176"/>
      <c r="DY60" s="177"/>
      <c r="EA60" s="92" t="s">
        <v>156</v>
      </c>
      <c r="EB60" s="105"/>
      <c r="ED60" s="120">
        <f>EB69-6</f>
        <v>-100</v>
      </c>
      <c r="EE60" s="121">
        <f>EB70-6</f>
        <v>-184.5</v>
      </c>
      <c r="EF60" s="93">
        <f>EC69/2</f>
        <v>4</v>
      </c>
      <c r="EI60" s="175"/>
      <c r="EJ60" s="176"/>
      <c r="EK60" s="176"/>
      <c r="EL60" s="176"/>
      <c r="EM60" s="177"/>
      <c r="EO60" s="183" t="s">
        <v>9</v>
      </c>
      <c r="EP60" s="184"/>
      <c r="EQ60" s="184"/>
      <c r="ER60" s="185"/>
      <c r="ES60" s="119"/>
      <c r="ET60" s="119"/>
      <c r="EW60" s="175"/>
      <c r="EX60" s="176"/>
      <c r="EY60" s="176"/>
      <c r="EZ60" s="176"/>
      <c r="FA60" s="177"/>
      <c r="FC60" s="183" t="s">
        <v>9</v>
      </c>
      <c r="FD60" s="184"/>
      <c r="FE60" s="184"/>
      <c r="FF60" s="185"/>
    </row>
    <row r="61" spans="2:164" ht="16" thickBot="1">
      <c r="B61" s="175"/>
      <c r="C61" s="176"/>
      <c r="D61" s="176"/>
      <c r="E61" s="176"/>
      <c r="F61" s="176"/>
      <c r="G61" s="177"/>
      <c r="I61" s="90" t="s">
        <v>165</v>
      </c>
      <c r="J61" s="5">
        <f>J59-70</f>
        <v>-112</v>
      </c>
      <c r="K61" s="5">
        <v>2</v>
      </c>
      <c r="L61" s="91">
        <v>90</v>
      </c>
      <c r="Q61" s="175"/>
      <c r="R61" s="176"/>
      <c r="S61" s="176"/>
      <c r="T61" s="176"/>
      <c r="U61" s="176"/>
      <c r="V61" s="177"/>
      <c r="X61" s="90" t="s">
        <v>204</v>
      </c>
      <c r="Y61" s="5">
        <f>Y59-100</f>
        <v>-142</v>
      </c>
      <c r="Z61" s="5">
        <v>2</v>
      </c>
      <c r="AA61" s="91">
        <v>90</v>
      </c>
      <c r="AF61" s="175"/>
      <c r="AG61" s="176"/>
      <c r="AH61" s="176"/>
      <c r="AI61" s="176"/>
      <c r="AJ61" s="176"/>
      <c r="AK61" s="177"/>
      <c r="AM61" s="90" t="s">
        <v>204</v>
      </c>
      <c r="AN61" s="5">
        <f>AN59-100</f>
        <v>-142</v>
      </c>
      <c r="AO61" s="5">
        <v>2</v>
      </c>
      <c r="AP61" s="91">
        <v>90</v>
      </c>
      <c r="AU61" s="175"/>
      <c r="AV61" s="176"/>
      <c r="AW61" s="176"/>
      <c r="AX61" s="176"/>
      <c r="AY61" s="176"/>
      <c r="AZ61" s="177"/>
      <c r="BB61" s="90" t="s">
        <v>196</v>
      </c>
      <c r="BC61" s="5">
        <f>BC59-80</f>
        <v>-122</v>
      </c>
      <c r="BD61" s="5">
        <v>2</v>
      </c>
      <c r="BE61" s="91">
        <v>90</v>
      </c>
      <c r="BJ61" s="175"/>
      <c r="BK61" s="176"/>
      <c r="BL61" s="176"/>
      <c r="BM61" s="176"/>
      <c r="BN61" s="176"/>
      <c r="BO61" s="177"/>
      <c r="BQ61" s="90" t="s">
        <v>200</v>
      </c>
      <c r="BR61" s="5">
        <f>BR59-100</f>
        <v>-142</v>
      </c>
      <c r="BS61" s="5">
        <v>2</v>
      </c>
      <c r="BT61" s="91">
        <v>90</v>
      </c>
      <c r="DU61" s="175"/>
      <c r="DV61" s="176"/>
      <c r="DW61" s="176"/>
      <c r="DX61" s="176"/>
      <c r="DY61" s="177"/>
      <c r="EI61" s="175"/>
      <c r="EJ61" s="176"/>
      <c r="EK61" s="176"/>
      <c r="EL61" s="176"/>
      <c r="EM61" s="177"/>
      <c r="EO61" s="100" t="s">
        <v>10</v>
      </c>
      <c r="EP61" s="111" t="s">
        <v>159</v>
      </c>
      <c r="EQ61" s="101" t="s">
        <v>160</v>
      </c>
      <c r="ER61" s="102" t="s">
        <v>161</v>
      </c>
      <c r="EW61" s="175"/>
      <c r="EX61" s="176"/>
      <c r="EY61" s="176"/>
      <c r="EZ61" s="176"/>
      <c r="FA61" s="177"/>
      <c r="FC61" s="100" t="s">
        <v>10</v>
      </c>
      <c r="FD61" s="111" t="s">
        <v>159</v>
      </c>
      <c r="FE61" s="101" t="s">
        <v>160</v>
      </c>
      <c r="FF61" s="102" t="s">
        <v>161</v>
      </c>
    </row>
    <row r="62" spans="2:164" ht="16" thickBot="1">
      <c r="B62" s="175"/>
      <c r="C62" s="176"/>
      <c r="D62" s="176"/>
      <c r="E62" s="176"/>
      <c r="F62" s="176"/>
      <c r="G62" s="177"/>
      <c r="I62" s="90" t="s">
        <v>165</v>
      </c>
      <c r="J62" s="5">
        <f>J60-70</f>
        <v>-87</v>
      </c>
      <c r="K62" s="5">
        <v>2</v>
      </c>
      <c r="L62" s="91">
        <v>90</v>
      </c>
      <c r="Q62" s="175"/>
      <c r="R62" s="176"/>
      <c r="S62" s="176"/>
      <c r="T62" s="176"/>
      <c r="U62" s="176"/>
      <c r="V62" s="177"/>
      <c r="X62" s="90" t="s">
        <v>204</v>
      </c>
      <c r="Y62" s="5">
        <f>Y60-100</f>
        <v>-117</v>
      </c>
      <c r="Z62" s="5">
        <v>2</v>
      </c>
      <c r="AA62" s="91">
        <v>90</v>
      </c>
      <c r="AF62" s="175"/>
      <c r="AG62" s="176"/>
      <c r="AH62" s="176"/>
      <c r="AI62" s="176"/>
      <c r="AJ62" s="176"/>
      <c r="AK62" s="177"/>
      <c r="AM62" s="90" t="s">
        <v>204</v>
      </c>
      <c r="AN62" s="5">
        <f>AN60-100</f>
        <v>-117</v>
      </c>
      <c r="AO62" s="5">
        <v>2</v>
      </c>
      <c r="AP62" s="91">
        <v>90</v>
      </c>
      <c r="AU62" s="175"/>
      <c r="AV62" s="176"/>
      <c r="AW62" s="176"/>
      <c r="AX62" s="176"/>
      <c r="AY62" s="176"/>
      <c r="AZ62" s="177"/>
      <c r="BB62" s="90" t="s">
        <v>196</v>
      </c>
      <c r="BC62" s="5">
        <f>BC60-80</f>
        <v>-95</v>
      </c>
      <c r="BD62" s="5">
        <v>2</v>
      </c>
      <c r="BE62" s="91">
        <v>90</v>
      </c>
      <c r="BJ62" s="175"/>
      <c r="BK62" s="176"/>
      <c r="BL62" s="176"/>
      <c r="BM62" s="176"/>
      <c r="BN62" s="176"/>
      <c r="BO62" s="177"/>
      <c r="BQ62" s="90" t="s">
        <v>200</v>
      </c>
      <c r="BR62" s="5">
        <f>BR60-100</f>
        <v>-117</v>
      </c>
      <c r="BS62" s="5">
        <v>2</v>
      </c>
      <c r="BT62" s="91">
        <v>90</v>
      </c>
      <c r="DU62" s="175"/>
      <c r="DV62" s="176"/>
      <c r="DW62" s="176"/>
      <c r="DX62" s="176"/>
      <c r="DY62" s="177"/>
      <c r="EA62" s="207" t="s">
        <v>9</v>
      </c>
      <c r="EB62" s="208"/>
      <c r="EC62" s="208"/>
      <c r="ED62" s="209"/>
      <c r="EE62" s="119"/>
      <c r="EF62" s="119"/>
      <c r="EI62" s="175"/>
      <c r="EJ62" s="176"/>
      <c r="EK62" s="176"/>
      <c r="EL62" s="176"/>
      <c r="EM62" s="177"/>
      <c r="EO62" s="90" t="s">
        <v>210</v>
      </c>
      <c r="EP62" s="112">
        <f>EP55</f>
        <v>0</v>
      </c>
      <c r="EQ62" s="5">
        <v>1</v>
      </c>
      <c r="ER62" s="91">
        <v>45</v>
      </c>
      <c r="EW62" s="175"/>
      <c r="EX62" s="176"/>
      <c r="EY62" s="176"/>
      <c r="EZ62" s="176"/>
      <c r="FA62" s="177"/>
      <c r="FC62" s="90" t="s">
        <v>162</v>
      </c>
      <c r="FD62" s="112">
        <f>FD55</f>
        <v>0</v>
      </c>
      <c r="FE62" s="5">
        <v>1</v>
      </c>
      <c r="FF62" s="91">
        <v>45</v>
      </c>
    </row>
    <row r="63" spans="2:164">
      <c r="B63" s="175"/>
      <c r="C63" s="176"/>
      <c r="D63" s="176"/>
      <c r="E63" s="176"/>
      <c r="F63" s="176"/>
      <c r="G63" s="177"/>
      <c r="I63" s="90" t="s">
        <v>165</v>
      </c>
      <c r="J63" s="5">
        <f>J58</f>
        <v>-50</v>
      </c>
      <c r="K63" s="5">
        <v>2</v>
      </c>
      <c r="L63" s="91">
        <v>90</v>
      </c>
      <c r="Q63" s="175"/>
      <c r="R63" s="176"/>
      <c r="S63" s="176"/>
      <c r="T63" s="176"/>
      <c r="U63" s="176"/>
      <c r="V63" s="177"/>
      <c r="X63" s="90" t="s">
        <v>204</v>
      </c>
      <c r="Y63" s="5">
        <f>Y58</f>
        <v>-50</v>
      </c>
      <c r="Z63" s="5">
        <v>2</v>
      </c>
      <c r="AA63" s="91">
        <v>90</v>
      </c>
      <c r="AF63" s="175"/>
      <c r="AG63" s="176"/>
      <c r="AH63" s="176"/>
      <c r="AI63" s="176"/>
      <c r="AJ63" s="176"/>
      <c r="AK63" s="177"/>
      <c r="AM63" s="90" t="s">
        <v>204</v>
      </c>
      <c r="AN63" s="5">
        <f>AN58</f>
        <v>-50</v>
      </c>
      <c r="AO63" s="5">
        <v>2</v>
      </c>
      <c r="AP63" s="91">
        <v>90</v>
      </c>
      <c r="AU63" s="175"/>
      <c r="AV63" s="176"/>
      <c r="AW63" s="176"/>
      <c r="AX63" s="176"/>
      <c r="AY63" s="176"/>
      <c r="AZ63" s="177"/>
      <c r="BB63" s="90" t="s">
        <v>196</v>
      </c>
      <c r="BC63" s="5">
        <f>BC58</f>
        <v>-52</v>
      </c>
      <c r="BD63" s="5">
        <v>2</v>
      </c>
      <c r="BE63" s="91">
        <v>90</v>
      </c>
      <c r="BJ63" s="175"/>
      <c r="BK63" s="176"/>
      <c r="BL63" s="176"/>
      <c r="BM63" s="176"/>
      <c r="BN63" s="176"/>
      <c r="BO63" s="177"/>
      <c r="BQ63" s="90" t="s">
        <v>200</v>
      </c>
      <c r="BR63" s="5">
        <f>BR58</f>
        <v>-50</v>
      </c>
      <c r="BS63" s="5">
        <v>2</v>
      </c>
      <c r="BT63" s="91">
        <v>90</v>
      </c>
      <c r="DU63" s="175"/>
      <c r="DV63" s="176"/>
      <c r="DW63" s="176"/>
      <c r="DX63" s="176"/>
      <c r="DY63" s="177"/>
      <c r="EA63" s="94" t="s">
        <v>10</v>
      </c>
      <c r="EB63" s="19" t="s">
        <v>159</v>
      </c>
      <c r="EC63" s="10" t="s">
        <v>160</v>
      </c>
      <c r="ED63" s="95" t="s">
        <v>161</v>
      </c>
      <c r="EI63" s="175"/>
      <c r="EJ63" s="176"/>
      <c r="EK63" s="176"/>
      <c r="EL63" s="176"/>
      <c r="EM63" s="177"/>
      <c r="EO63" s="90" t="s">
        <v>210</v>
      </c>
      <c r="EP63" s="112">
        <f>EP56</f>
        <v>0</v>
      </c>
      <c r="EQ63" s="5">
        <v>2</v>
      </c>
      <c r="ER63" s="91">
        <v>45</v>
      </c>
      <c r="EW63" s="175"/>
      <c r="EX63" s="176"/>
      <c r="EY63" s="176"/>
      <c r="EZ63" s="176"/>
      <c r="FA63" s="177"/>
      <c r="FC63" s="90" t="s">
        <v>162</v>
      </c>
      <c r="FD63" s="112">
        <f>FD56</f>
        <v>0</v>
      </c>
      <c r="FE63" s="5">
        <v>2</v>
      </c>
      <c r="FF63" s="91">
        <v>45</v>
      </c>
    </row>
    <row r="64" spans="2:164">
      <c r="B64" s="175"/>
      <c r="C64" s="176"/>
      <c r="D64" s="176"/>
      <c r="E64" s="176"/>
      <c r="F64" s="176"/>
      <c r="G64" s="177"/>
      <c r="I64" s="90" t="s">
        <v>165</v>
      </c>
      <c r="J64" s="5">
        <f>J51-50</f>
        <v>-50</v>
      </c>
      <c r="K64" s="5">
        <v>2</v>
      </c>
      <c r="L64" s="91">
        <v>90</v>
      </c>
      <c r="Q64" s="175"/>
      <c r="R64" s="176"/>
      <c r="S64" s="176"/>
      <c r="T64" s="176"/>
      <c r="U64" s="176"/>
      <c r="V64" s="177"/>
      <c r="X64" s="90" t="s">
        <v>204</v>
      </c>
      <c r="Y64" s="5">
        <f>Y51-50</f>
        <v>-50</v>
      </c>
      <c r="Z64" s="5">
        <v>2</v>
      </c>
      <c r="AA64" s="91">
        <v>90</v>
      </c>
      <c r="AF64" s="175"/>
      <c r="AG64" s="176"/>
      <c r="AH64" s="176"/>
      <c r="AI64" s="176"/>
      <c r="AJ64" s="176"/>
      <c r="AK64" s="177"/>
      <c r="AM64" s="90" t="s">
        <v>204</v>
      </c>
      <c r="AN64" s="5">
        <f>AN51-50</f>
        <v>-50</v>
      </c>
      <c r="AO64" s="5">
        <v>2</v>
      </c>
      <c r="AP64" s="91">
        <v>90</v>
      </c>
      <c r="AU64" s="175"/>
      <c r="AV64" s="176"/>
      <c r="AW64" s="176"/>
      <c r="AX64" s="176"/>
      <c r="AY64" s="176"/>
      <c r="AZ64" s="177"/>
      <c r="BB64" s="90" t="s">
        <v>196</v>
      </c>
      <c r="BC64" s="5">
        <f>BC51-52</f>
        <v>-52</v>
      </c>
      <c r="BD64" s="5">
        <v>2</v>
      </c>
      <c r="BE64" s="91">
        <v>90</v>
      </c>
      <c r="BJ64" s="175"/>
      <c r="BK64" s="176"/>
      <c r="BL64" s="176"/>
      <c r="BM64" s="176"/>
      <c r="BN64" s="176"/>
      <c r="BO64" s="177"/>
      <c r="BQ64" s="90" t="s">
        <v>200</v>
      </c>
      <c r="BR64" s="5">
        <f>BR51-50</f>
        <v>-50</v>
      </c>
      <c r="BS64" s="5">
        <v>2</v>
      </c>
      <c r="BT64" s="91">
        <v>90</v>
      </c>
      <c r="DU64" s="175"/>
      <c r="DV64" s="176"/>
      <c r="DW64" s="176"/>
      <c r="DX64" s="176"/>
      <c r="DY64" s="177"/>
      <c r="EA64" s="90" t="s">
        <v>185</v>
      </c>
      <c r="EB64" s="18">
        <f>EB59</f>
        <v>0</v>
      </c>
      <c r="EC64" s="5">
        <v>1</v>
      </c>
      <c r="ED64" s="91">
        <v>90</v>
      </c>
      <c r="EI64" s="175"/>
      <c r="EJ64" s="176"/>
      <c r="EK64" s="176"/>
      <c r="EL64" s="176"/>
      <c r="EM64" s="177"/>
      <c r="EO64" s="90" t="s">
        <v>211</v>
      </c>
      <c r="EP64" s="112">
        <f>EP57-30+8</f>
        <v>-22</v>
      </c>
      <c r="EQ64" s="5">
        <v>2</v>
      </c>
      <c r="ER64" s="91">
        <v>45</v>
      </c>
      <c r="EW64" s="175"/>
      <c r="EX64" s="176"/>
      <c r="EY64" s="176"/>
      <c r="EZ64" s="176"/>
      <c r="FA64" s="177"/>
      <c r="FC64" s="90" t="s">
        <v>164</v>
      </c>
      <c r="FD64" s="112">
        <f>FD57-25+12</f>
        <v>-13</v>
      </c>
      <c r="FE64" s="5">
        <v>2</v>
      </c>
      <c r="FF64" s="91">
        <v>45</v>
      </c>
    </row>
    <row r="65" spans="2:162">
      <c r="B65" s="175"/>
      <c r="C65" s="176"/>
      <c r="D65" s="176"/>
      <c r="E65" s="176"/>
      <c r="F65" s="176"/>
      <c r="G65" s="177"/>
      <c r="I65" s="90" t="s">
        <v>165</v>
      </c>
      <c r="J65" s="5">
        <f>J48-J50-25</f>
        <v>-25</v>
      </c>
      <c r="K65" s="5">
        <v>2</v>
      </c>
      <c r="L65" s="91">
        <v>90</v>
      </c>
      <c r="Q65" s="175"/>
      <c r="R65" s="176"/>
      <c r="S65" s="176"/>
      <c r="T65" s="176"/>
      <c r="U65" s="176"/>
      <c r="V65" s="177"/>
      <c r="X65" s="90" t="s">
        <v>204</v>
      </c>
      <c r="Y65" s="5">
        <f>Y48-Y50-25</f>
        <v>-25</v>
      </c>
      <c r="Z65" s="5">
        <v>2</v>
      </c>
      <c r="AA65" s="91">
        <v>90</v>
      </c>
      <c r="AF65" s="175"/>
      <c r="AG65" s="176"/>
      <c r="AH65" s="176"/>
      <c r="AI65" s="176"/>
      <c r="AJ65" s="176"/>
      <c r="AK65" s="177"/>
      <c r="AM65" s="90" t="s">
        <v>204</v>
      </c>
      <c r="AN65" s="5">
        <f>AN48-AN50-25</f>
        <v>-25</v>
      </c>
      <c r="AO65" s="5">
        <v>2</v>
      </c>
      <c r="AP65" s="91">
        <v>90</v>
      </c>
      <c r="AU65" s="175"/>
      <c r="AV65" s="176"/>
      <c r="AW65" s="176"/>
      <c r="AX65" s="176"/>
      <c r="AY65" s="176"/>
      <c r="AZ65" s="177"/>
      <c r="BB65" s="90" t="s">
        <v>196</v>
      </c>
      <c r="BC65" s="5">
        <f>BC48-BC50-25</f>
        <v>-25</v>
      </c>
      <c r="BD65" s="5">
        <v>2</v>
      </c>
      <c r="BE65" s="91">
        <v>90</v>
      </c>
      <c r="BJ65" s="175"/>
      <c r="BK65" s="176"/>
      <c r="BL65" s="176"/>
      <c r="BM65" s="176"/>
      <c r="BN65" s="176"/>
      <c r="BO65" s="177"/>
      <c r="BQ65" s="90" t="s">
        <v>200</v>
      </c>
      <c r="BR65" s="5">
        <f>BR48-BR50-25</f>
        <v>-25</v>
      </c>
      <c r="BS65" s="5">
        <v>2</v>
      </c>
      <c r="BT65" s="91">
        <v>90</v>
      </c>
      <c r="DU65" s="175"/>
      <c r="DV65" s="176"/>
      <c r="DW65" s="176"/>
      <c r="DX65" s="176"/>
      <c r="DY65" s="177"/>
      <c r="EA65" s="90" t="s">
        <v>186</v>
      </c>
      <c r="EB65" s="18">
        <f>EB59</f>
        <v>0</v>
      </c>
      <c r="EC65" s="5">
        <v>1</v>
      </c>
      <c r="ED65" s="91">
        <v>90</v>
      </c>
      <c r="EI65" s="175"/>
      <c r="EJ65" s="176"/>
      <c r="EK65" s="176"/>
      <c r="EL65" s="176"/>
      <c r="EM65" s="177"/>
      <c r="EO65" s="90" t="s">
        <v>211</v>
      </c>
      <c r="EP65" s="112">
        <f>EP56-30-EP58+10</f>
        <v>-20</v>
      </c>
      <c r="EQ65" s="5">
        <v>2</v>
      </c>
      <c r="ER65" s="91">
        <v>45</v>
      </c>
      <c r="EW65" s="175"/>
      <c r="EX65" s="176"/>
      <c r="EY65" s="176"/>
      <c r="EZ65" s="176"/>
      <c r="FA65" s="177"/>
      <c r="FC65" s="90" t="s">
        <v>164</v>
      </c>
      <c r="FD65" s="112">
        <f>FD56-25-FD58+8</f>
        <v>-17</v>
      </c>
      <c r="FE65" s="5">
        <v>2</v>
      </c>
      <c r="FF65" s="91">
        <v>45</v>
      </c>
    </row>
    <row r="66" spans="2:162" ht="16" thickBot="1">
      <c r="B66" s="178"/>
      <c r="C66" s="179"/>
      <c r="D66" s="179"/>
      <c r="E66" s="179"/>
      <c r="F66" s="179"/>
      <c r="G66" s="180"/>
      <c r="I66" s="92" t="s">
        <v>165</v>
      </c>
      <c r="J66" s="96">
        <f>J57</f>
        <v>-50</v>
      </c>
      <c r="K66" s="96">
        <v>2</v>
      </c>
      <c r="L66" s="93">
        <v>90</v>
      </c>
      <c r="Q66" s="178"/>
      <c r="R66" s="179"/>
      <c r="S66" s="179"/>
      <c r="T66" s="179"/>
      <c r="U66" s="179"/>
      <c r="V66" s="180"/>
      <c r="X66" s="92" t="s">
        <v>204</v>
      </c>
      <c r="Y66" s="96">
        <f>Y57</f>
        <v>-50</v>
      </c>
      <c r="Z66" s="96">
        <v>2</v>
      </c>
      <c r="AA66" s="93">
        <v>90</v>
      </c>
      <c r="AF66" s="178"/>
      <c r="AG66" s="179"/>
      <c r="AH66" s="179"/>
      <c r="AI66" s="179"/>
      <c r="AJ66" s="179"/>
      <c r="AK66" s="180"/>
      <c r="AM66" s="92" t="s">
        <v>204</v>
      </c>
      <c r="AN66" s="96">
        <f>AN57</f>
        <v>-50</v>
      </c>
      <c r="AO66" s="96">
        <v>2</v>
      </c>
      <c r="AP66" s="93">
        <v>90</v>
      </c>
      <c r="AU66" s="178"/>
      <c r="AV66" s="179"/>
      <c r="AW66" s="179"/>
      <c r="AX66" s="179"/>
      <c r="AY66" s="179"/>
      <c r="AZ66" s="180"/>
      <c r="BB66" s="92" t="s">
        <v>196</v>
      </c>
      <c r="BC66" s="96">
        <f>BC57</f>
        <v>-52</v>
      </c>
      <c r="BD66" s="96">
        <v>2</v>
      </c>
      <c r="BE66" s="93">
        <v>90</v>
      </c>
      <c r="BJ66" s="178"/>
      <c r="BK66" s="179"/>
      <c r="BL66" s="179"/>
      <c r="BM66" s="179"/>
      <c r="BN66" s="179"/>
      <c r="BO66" s="180"/>
      <c r="BQ66" s="92" t="s">
        <v>200</v>
      </c>
      <c r="BR66" s="96">
        <f>BR57</f>
        <v>-50</v>
      </c>
      <c r="BS66" s="96">
        <v>2</v>
      </c>
      <c r="BT66" s="93">
        <v>90</v>
      </c>
      <c r="DU66" s="175"/>
      <c r="DV66" s="176"/>
      <c r="DW66" s="176"/>
      <c r="DX66" s="176"/>
      <c r="DY66" s="177"/>
      <c r="EA66" s="90" t="s">
        <v>187</v>
      </c>
      <c r="EB66" s="18">
        <f>EB60-68-21</f>
        <v>-89</v>
      </c>
      <c r="EC66" s="5">
        <v>2</v>
      </c>
      <c r="ED66" s="91">
        <v>90</v>
      </c>
      <c r="EI66" s="175"/>
      <c r="EJ66" s="176"/>
      <c r="EK66" s="176"/>
      <c r="EL66" s="176"/>
      <c r="EM66" s="177"/>
      <c r="EO66" s="90" t="s">
        <v>211</v>
      </c>
      <c r="EP66" s="112">
        <f>EP55-EP57-30+8</f>
        <v>-22</v>
      </c>
      <c r="EQ66" s="5">
        <v>2</v>
      </c>
      <c r="ER66" s="91">
        <v>45</v>
      </c>
      <c r="EW66" s="175"/>
      <c r="EX66" s="176"/>
      <c r="EY66" s="176"/>
      <c r="EZ66" s="176"/>
      <c r="FA66" s="177"/>
      <c r="FC66" s="90" t="s">
        <v>164</v>
      </c>
      <c r="FD66" s="112">
        <f>FD55-FD57-25+12</f>
        <v>-13</v>
      </c>
      <c r="FE66" s="5">
        <v>2</v>
      </c>
      <c r="FF66" s="91">
        <v>45</v>
      </c>
    </row>
    <row r="67" spans="2:162">
      <c r="DU67" s="175"/>
      <c r="DV67" s="176"/>
      <c r="DW67" s="176"/>
      <c r="DX67" s="176"/>
      <c r="DY67" s="177"/>
      <c r="EA67" s="90" t="s">
        <v>188</v>
      </c>
      <c r="EB67" s="18">
        <f>(EB59-30-12--12-12-12-12-30)/4</f>
        <v>-24</v>
      </c>
      <c r="EC67" s="5">
        <v>8</v>
      </c>
      <c r="ED67" s="91">
        <v>45</v>
      </c>
      <c r="EI67" s="175"/>
      <c r="EJ67" s="176"/>
      <c r="EK67" s="176"/>
      <c r="EL67" s="176"/>
      <c r="EM67" s="177"/>
      <c r="EO67" s="90" t="s">
        <v>211</v>
      </c>
      <c r="EP67" s="112">
        <f>EP65</f>
        <v>-20</v>
      </c>
      <c r="EQ67" s="5">
        <v>2</v>
      </c>
      <c r="ER67" s="91">
        <v>45</v>
      </c>
      <c r="EW67" s="175"/>
      <c r="EX67" s="176"/>
      <c r="EY67" s="176"/>
      <c r="EZ67" s="176"/>
      <c r="FA67" s="177"/>
      <c r="FC67" s="90" t="s">
        <v>164</v>
      </c>
      <c r="FD67" s="112">
        <f>FD65</f>
        <v>-17</v>
      </c>
      <c r="FE67" s="5">
        <v>2</v>
      </c>
      <c r="FF67" s="91">
        <v>45</v>
      </c>
    </row>
    <row r="68" spans="2:162">
      <c r="DU68" s="175"/>
      <c r="DV68" s="176"/>
      <c r="DW68" s="176"/>
      <c r="DX68" s="176"/>
      <c r="DY68" s="177"/>
      <c r="EA68" s="90" t="s">
        <v>188</v>
      </c>
      <c r="EB68" s="18">
        <f>EB60-69-6-6-21-6.5</f>
        <v>-108.5</v>
      </c>
      <c r="EC68" s="5">
        <v>8</v>
      </c>
      <c r="ED68" s="91">
        <v>45</v>
      </c>
      <c r="EI68" s="175"/>
      <c r="EJ68" s="176"/>
      <c r="EK68" s="176"/>
      <c r="EL68" s="176"/>
      <c r="EM68" s="177"/>
      <c r="EO68" s="90" t="s">
        <v>217</v>
      </c>
      <c r="EP68" s="112">
        <f>EP67</f>
        <v>-20</v>
      </c>
      <c r="EQ68" s="5">
        <v>1</v>
      </c>
      <c r="ER68" s="91">
        <v>90</v>
      </c>
      <c r="EW68" s="175"/>
      <c r="EX68" s="176"/>
      <c r="EY68" s="176"/>
      <c r="EZ68" s="176"/>
      <c r="FA68" s="177"/>
      <c r="FC68" s="115" t="s">
        <v>220</v>
      </c>
      <c r="FD68" s="112">
        <f>FD67</f>
        <v>-17</v>
      </c>
      <c r="FE68" s="5">
        <v>1</v>
      </c>
      <c r="FF68" s="91">
        <v>90</v>
      </c>
    </row>
    <row r="69" spans="2:162" ht="16" thickBot="1">
      <c r="DU69" s="175"/>
      <c r="DV69" s="176"/>
      <c r="DW69" s="176"/>
      <c r="DX69" s="176"/>
      <c r="DY69" s="177"/>
      <c r="EA69" s="90" t="s">
        <v>189</v>
      </c>
      <c r="EB69" s="18">
        <f>EB67-70</f>
        <v>-94</v>
      </c>
      <c r="EC69" s="5">
        <v>8</v>
      </c>
      <c r="ED69" s="91">
        <v>90</v>
      </c>
      <c r="EI69" s="175"/>
      <c r="EJ69" s="176"/>
      <c r="EK69" s="176"/>
      <c r="EL69" s="176"/>
      <c r="EM69" s="177"/>
      <c r="EO69" s="90" t="s">
        <v>212</v>
      </c>
      <c r="EP69" s="112">
        <f>EP64-100</f>
        <v>-122</v>
      </c>
      <c r="EQ69" s="5">
        <v>2</v>
      </c>
      <c r="ER69" s="91">
        <v>90</v>
      </c>
      <c r="EW69" s="175"/>
      <c r="EX69" s="176"/>
      <c r="EY69" s="176"/>
      <c r="EZ69" s="176"/>
      <c r="FA69" s="177"/>
      <c r="FC69" s="90" t="s">
        <v>165</v>
      </c>
      <c r="FD69" s="112">
        <f>FD64-70</f>
        <v>-83</v>
      </c>
      <c r="FE69" s="5">
        <v>2</v>
      </c>
      <c r="FF69" s="91">
        <v>90</v>
      </c>
    </row>
    <row r="70" spans="2:162" ht="16" customHeight="1" thickBot="1">
      <c r="B70" s="172"/>
      <c r="C70" s="173"/>
      <c r="D70" s="173"/>
      <c r="E70" s="173"/>
      <c r="F70" s="173"/>
      <c r="G70" s="174"/>
      <c r="I70" s="205" t="s">
        <v>154</v>
      </c>
      <c r="J70" s="206"/>
      <c r="L70" s="210" t="s">
        <v>223</v>
      </c>
      <c r="M70" s="211"/>
      <c r="N70" s="212"/>
      <c r="Q70" s="172"/>
      <c r="R70" s="173"/>
      <c r="S70" s="173"/>
      <c r="T70" s="173"/>
      <c r="U70" s="173"/>
      <c r="V70" s="174"/>
      <c r="X70" s="205" t="s">
        <v>154</v>
      </c>
      <c r="Y70" s="206"/>
      <c r="AA70" s="210" t="s">
        <v>223</v>
      </c>
      <c r="AB70" s="211"/>
      <c r="AC70" s="212"/>
      <c r="AF70" s="172"/>
      <c r="AG70" s="173"/>
      <c r="AH70" s="173"/>
      <c r="AI70" s="173"/>
      <c r="AJ70" s="173"/>
      <c r="AK70" s="174"/>
      <c r="AM70" s="205" t="s">
        <v>154</v>
      </c>
      <c r="AN70" s="206"/>
      <c r="AP70" s="210" t="s">
        <v>223</v>
      </c>
      <c r="AQ70" s="211"/>
      <c r="AR70" s="212"/>
      <c r="AU70" s="172"/>
      <c r="AV70" s="173"/>
      <c r="AW70" s="173"/>
      <c r="AX70" s="173"/>
      <c r="AY70" s="173"/>
      <c r="AZ70" s="174"/>
      <c r="BB70" s="205" t="s">
        <v>154</v>
      </c>
      <c r="BC70" s="206"/>
      <c r="BE70" s="210" t="s">
        <v>223</v>
      </c>
      <c r="BF70" s="211"/>
      <c r="BG70" s="212"/>
      <c r="BJ70" s="172"/>
      <c r="BK70" s="173"/>
      <c r="BL70" s="173"/>
      <c r="BM70" s="173"/>
      <c r="BN70" s="173"/>
      <c r="BO70" s="174"/>
      <c r="BQ70" s="205" t="s">
        <v>154</v>
      </c>
      <c r="BR70" s="206"/>
      <c r="BT70" s="210" t="s">
        <v>223</v>
      </c>
      <c r="BU70" s="211"/>
      <c r="BV70" s="212"/>
      <c r="DU70" s="175"/>
      <c r="DV70" s="176"/>
      <c r="DW70" s="176"/>
      <c r="DX70" s="176"/>
      <c r="DY70" s="177"/>
      <c r="EA70" s="90" t="s">
        <v>189</v>
      </c>
      <c r="EB70" s="18">
        <f>EB68-70</f>
        <v>-178.5</v>
      </c>
      <c r="EC70" s="5">
        <v>8</v>
      </c>
      <c r="ED70" s="91">
        <v>90</v>
      </c>
      <c r="EI70" s="175"/>
      <c r="EJ70" s="176"/>
      <c r="EK70" s="176"/>
      <c r="EL70" s="176"/>
      <c r="EM70" s="177"/>
      <c r="EO70" s="90" t="s">
        <v>212</v>
      </c>
      <c r="EP70" s="112">
        <f>EP65-100</f>
        <v>-120</v>
      </c>
      <c r="EQ70" s="5">
        <v>2</v>
      </c>
      <c r="ER70" s="91">
        <v>90</v>
      </c>
      <c r="EW70" s="175"/>
      <c r="EX70" s="176"/>
      <c r="EY70" s="176"/>
      <c r="EZ70" s="176"/>
      <c r="FA70" s="177"/>
      <c r="FC70" s="90" t="s">
        <v>165</v>
      </c>
      <c r="FD70" s="112">
        <f>FD65-70</f>
        <v>-87</v>
      </c>
      <c r="FE70" s="5">
        <v>2</v>
      </c>
      <c r="FF70" s="91">
        <v>90</v>
      </c>
    </row>
    <row r="71" spans="2:162" ht="15" customHeight="1">
      <c r="B71" s="175"/>
      <c r="C71" s="176"/>
      <c r="D71" s="176"/>
      <c r="E71" s="176"/>
      <c r="F71" s="176"/>
      <c r="G71" s="177"/>
      <c r="I71" s="94" t="s">
        <v>155</v>
      </c>
      <c r="J71" s="95"/>
      <c r="L71" s="100" t="s">
        <v>221</v>
      </c>
      <c r="M71" s="101" t="s">
        <v>222</v>
      </c>
      <c r="N71" s="102" t="s">
        <v>160</v>
      </c>
      <c r="Q71" s="175"/>
      <c r="R71" s="176"/>
      <c r="S71" s="176"/>
      <c r="T71" s="176"/>
      <c r="U71" s="176"/>
      <c r="V71" s="177"/>
      <c r="X71" s="94" t="s">
        <v>155</v>
      </c>
      <c r="Y71" s="95"/>
      <c r="AA71" s="100" t="s">
        <v>221</v>
      </c>
      <c r="AB71" s="101" t="s">
        <v>222</v>
      </c>
      <c r="AC71" s="102" t="s">
        <v>160</v>
      </c>
      <c r="AF71" s="175"/>
      <c r="AG71" s="176"/>
      <c r="AH71" s="176"/>
      <c r="AI71" s="176"/>
      <c r="AJ71" s="176"/>
      <c r="AK71" s="177"/>
      <c r="AM71" s="94" t="s">
        <v>155</v>
      </c>
      <c r="AN71" s="95"/>
      <c r="AP71" s="100" t="s">
        <v>221</v>
      </c>
      <c r="AQ71" s="101" t="s">
        <v>222</v>
      </c>
      <c r="AR71" s="102" t="s">
        <v>160</v>
      </c>
      <c r="AU71" s="175"/>
      <c r="AV71" s="176"/>
      <c r="AW71" s="176"/>
      <c r="AX71" s="176"/>
      <c r="AY71" s="176"/>
      <c r="AZ71" s="177"/>
      <c r="BB71" s="94" t="s">
        <v>155</v>
      </c>
      <c r="BC71" s="95"/>
      <c r="BE71" s="100" t="s">
        <v>221</v>
      </c>
      <c r="BF71" s="101" t="s">
        <v>222</v>
      </c>
      <c r="BG71" s="102" t="s">
        <v>160</v>
      </c>
      <c r="BJ71" s="175"/>
      <c r="BK71" s="176"/>
      <c r="BL71" s="176"/>
      <c r="BM71" s="176"/>
      <c r="BN71" s="176"/>
      <c r="BO71" s="177"/>
      <c r="BQ71" s="94" t="s">
        <v>155</v>
      </c>
      <c r="BR71" s="95"/>
      <c r="BT71" s="100" t="s">
        <v>221</v>
      </c>
      <c r="BU71" s="101" t="s">
        <v>222</v>
      </c>
      <c r="BV71" s="102" t="s">
        <v>160</v>
      </c>
      <c r="DU71" s="175"/>
      <c r="DV71" s="176"/>
      <c r="DW71" s="176"/>
      <c r="DX71" s="176"/>
      <c r="DY71" s="177"/>
      <c r="EA71" s="90" t="s">
        <v>190</v>
      </c>
      <c r="EB71" s="18">
        <f>EB60</f>
        <v>0</v>
      </c>
      <c r="EC71" s="5">
        <v>1</v>
      </c>
      <c r="ED71" s="91">
        <v>90</v>
      </c>
      <c r="EI71" s="175"/>
      <c r="EJ71" s="176"/>
      <c r="EK71" s="176"/>
      <c r="EL71" s="176"/>
      <c r="EM71" s="177"/>
      <c r="EO71" s="90" t="s">
        <v>212</v>
      </c>
      <c r="EP71" s="112">
        <f>EP66-100</f>
        <v>-122</v>
      </c>
      <c r="EQ71" s="5">
        <v>2</v>
      </c>
      <c r="ER71" s="91">
        <v>90</v>
      </c>
      <c r="EW71" s="175"/>
      <c r="EX71" s="176"/>
      <c r="EY71" s="176"/>
      <c r="EZ71" s="176"/>
      <c r="FA71" s="177"/>
      <c r="FC71" s="90" t="s">
        <v>165</v>
      </c>
      <c r="FD71" s="112">
        <f>FD66-70</f>
        <v>-83</v>
      </c>
      <c r="FE71" s="5">
        <v>2</v>
      </c>
      <c r="FF71" s="91">
        <v>90</v>
      </c>
    </row>
    <row r="72" spans="2:162" ht="16" customHeight="1" thickBot="1">
      <c r="B72" s="175"/>
      <c r="C72" s="176"/>
      <c r="D72" s="176"/>
      <c r="E72" s="176"/>
      <c r="F72" s="176"/>
      <c r="G72" s="177"/>
      <c r="I72" s="90" t="s">
        <v>156</v>
      </c>
      <c r="J72" s="91"/>
      <c r="L72" s="90">
        <f>J82-6</f>
        <v>-118</v>
      </c>
      <c r="M72" s="5">
        <f>J83-6</f>
        <v>-118</v>
      </c>
      <c r="N72" s="91">
        <f>K82/2</f>
        <v>1</v>
      </c>
      <c r="Q72" s="175"/>
      <c r="R72" s="176"/>
      <c r="S72" s="176"/>
      <c r="T72" s="176"/>
      <c r="U72" s="176"/>
      <c r="V72" s="177"/>
      <c r="X72" s="90" t="s">
        <v>156</v>
      </c>
      <c r="Y72" s="91"/>
      <c r="AA72" s="90">
        <f>Y82-6</f>
        <v>-148</v>
      </c>
      <c r="AB72" s="5">
        <f>Y83-6</f>
        <v>-148</v>
      </c>
      <c r="AC72" s="91">
        <f>Z82/2</f>
        <v>1</v>
      </c>
      <c r="AF72" s="175"/>
      <c r="AG72" s="176"/>
      <c r="AH72" s="176"/>
      <c r="AI72" s="176"/>
      <c r="AJ72" s="176"/>
      <c r="AK72" s="177"/>
      <c r="AM72" s="90" t="s">
        <v>156</v>
      </c>
      <c r="AN72" s="91"/>
      <c r="AP72" s="90">
        <f>AN82-6</f>
        <v>-148</v>
      </c>
      <c r="AQ72" s="5">
        <f>AN83-6</f>
        <v>-148</v>
      </c>
      <c r="AR72" s="91">
        <f>AO82/2</f>
        <v>1</v>
      </c>
      <c r="AU72" s="175"/>
      <c r="AV72" s="176"/>
      <c r="AW72" s="176"/>
      <c r="AX72" s="176"/>
      <c r="AY72" s="176"/>
      <c r="AZ72" s="177"/>
      <c r="BB72" s="90" t="s">
        <v>156</v>
      </c>
      <c r="BC72" s="91"/>
      <c r="BE72" s="90">
        <f>BC82-6</f>
        <v>-128</v>
      </c>
      <c r="BF72" s="5">
        <f>BC83-6</f>
        <v>-128</v>
      </c>
      <c r="BG72" s="91">
        <f>BD82/2</f>
        <v>1</v>
      </c>
      <c r="BJ72" s="175"/>
      <c r="BK72" s="176"/>
      <c r="BL72" s="176"/>
      <c r="BM72" s="176"/>
      <c r="BN72" s="176"/>
      <c r="BO72" s="177"/>
      <c r="BQ72" s="90" t="s">
        <v>156</v>
      </c>
      <c r="BR72" s="91"/>
      <c r="BT72" s="90">
        <f>BR82-6</f>
        <v>-148</v>
      </c>
      <c r="BU72" s="5">
        <f>BR83-6</f>
        <v>-148</v>
      </c>
      <c r="BV72" s="91">
        <f>BS82/2</f>
        <v>1</v>
      </c>
      <c r="DU72" s="178"/>
      <c r="DV72" s="179"/>
      <c r="DW72" s="179"/>
      <c r="DX72" s="179"/>
      <c r="DY72" s="180"/>
      <c r="EA72" s="92" t="s">
        <v>191</v>
      </c>
      <c r="EB72" s="103">
        <f>EB67</f>
        <v>-24</v>
      </c>
      <c r="EC72" s="96">
        <v>8</v>
      </c>
      <c r="ED72" s="93">
        <v>90</v>
      </c>
      <c r="EI72" s="175"/>
      <c r="EJ72" s="176"/>
      <c r="EK72" s="176"/>
      <c r="EL72" s="176"/>
      <c r="EM72" s="177"/>
      <c r="EO72" s="92" t="s">
        <v>212</v>
      </c>
      <c r="EP72" s="113">
        <f>EP67-100</f>
        <v>-120</v>
      </c>
      <c r="EQ72" s="96">
        <v>2</v>
      </c>
      <c r="ER72" s="93">
        <v>90</v>
      </c>
      <c r="EW72" s="175"/>
      <c r="EX72" s="176"/>
      <c r="EY72" s="176"/>
      <c r="EZ72" s="176"/>
      <c r="FA72" s="177"/>
      <c r="FC72" s="92" t="s">
        <v>165</v>
      </c>
      <c r="FD72" s="113">
        <f>FD67-70</f>
        <v>-87</v>
      </c>
      <c r="FE72" s="96">
        <v>2</v>
      </c>
      <c r="FF72" s="93">
        <v>90</v>
      </c>
    </row>
    <row r="73" spans="2:162" ht="16" customHeight="1" thickBot="1">
      <c r="B73" s="175"/>
      <c r="C73" s="176"/>
      <c r="D73" s="176"/>
      <c r="E73" s="176"/>
      <c r="F73" s="176"/>
      <c r="G73" s="177"/>
      <c r="I73" s="92" t="s">
        <v>157</v>
      </c>
      <c r="J73" s="93"/>
      <c r="L73" s="92">
        <f>J84-6</f>
        <v>-31</v>
      </c>
      <c r="M73" s="96">
        <f>J85-6</f>
        <v>-56</v>
      </c>
      <c r="N73" s="93">
        <f>K84/2</f>
        <v>1</v>
      </c>
      <c r="Q73" s="175"/>
      <c r="R73" s="176"/>
      <c r="S73" s="176"/>
      <c r="T73" s="176"/>
      <c r="U73" s="176"/>
      <c r="V73" s="177"/>
      <c r="X73" s="92" t="s">
        <v>157</v>
      </c>
      <c r="Y73" s="93"/>
      <c r="AA73" s="92">
        <f>Y84-6</f>
        <v>-31</v>
      </c>
      <c r="AB73" s="96">
        <f>Y85-6</f>
        <v>-56</v>
      </c>
      <c r="AC73" s="93">
        <f>Z84/2</f>
        <v>1</v>
      </c>
      <c r="AF73" s="175"/>
      <c r="AG73" s="176"/>
      <c r="AH73" s="176"/>
      <c r="AI73" s="176"/>
      <c r="AJ73" s="176"/>
      <c r="AK73" s="177"/>
      <c r="AM73" s="92" t="s">
        <v>157</v>
      </c>
      <c r="AN73" s="93"/>
      <c r="AP73" s="92">
        <f>AN84-6</f>
        <v>-31</v>
      </c>
      <c r="AQ73" s="96">
        <f>AN85-6</f>
        <v>-56</v>
      </c>
      <c r="AR73" s="93">
        <f>AO84/2</f>
        <v>1</v>
      </c>
      <c r="AU73" s="175"/>
      <c r="AV73" s="176"/>
      <c r="AW73" s="176"/>
      <c r="AX73" s="176"/>
      <c r="AY73" s="176"/>
      <c r="AZ73" s="177"/>
      <c r="BB73" s="92" t="s">
        <v>157</v>
      </c>
      <c r="BC73" s="93"/>
      <c r="BE73" s="92">
        <f>BC84-6</f>
        <v>-31</v>
      </c>
      <c r="BF73" s="96">
        <f>BC85-6</f>
        <v>-58</v>
      </c>
      <c r="BG73" s="93">
        <f>BD84/2</f>
        <v>1</v>
      </c>
      <c r="BJ73" s="175"/>
      <c r="BK73" s="176"/>
      <c r="BL73" s="176"/>
      <c r="BM73" s="176"/>
      <c r="BN73" s="176"/>
      <c r="BO73" s="177"/>
      <c r="BQ73" s="92" t="s">
        <v>157</v>
      </c>
      <c r="BR73" s="93"/>
      <c r="BT73" s="92">
        <f>BR84-6</f>
        <v>-31</v>
      </c>
      <c r="BU73" s="96">
        <f>BR85-6</f>
        <v>-56</v>
      </c>
      <c r="BV73" s="93">
        <f>BS84/2</f>
        <v>1</v>
      </c>
      <c r="EI73" s="175"/>
      <c r="EJ73" s="176"/>
      <c r="EK73" s="176"/>
      <c r="EL73" s="176"/>
      <c r="EM73" s="177"/>
      <c r="EW73" s="175"/>
      <c r="EX73" s="176"/>
      <c r="EY73" s="176"/>
      <c r="EZ73" s="176"/>
      <c r="FA73" s="177"/>
    </row>
    <row r="74" spans="2:162" ht="16" customHeight="1" thickBot="1">
      <c r="B74" s="175"/>
      <c r="C74" s="176"/>
      <c r="D74" s="176"/>
      <c r="E74" s="176"/>
      <c r="F74" s="176"/>
      <c r="G74" s="177"/>
      <c r="Q74" s="175"/>
      <c r="R74" s="176"/>
      <c r="S74" s="176"/>
      <c r="T74" s="176"/>
      <c r="U74" s="176"/>
      <c r="V74" s="177"/>
      <c r="AF74" s="175"/>
      <c r="AG74" s="176"/>
      <c r="AH74" s="176"/>
      <c r="AI74" s="176"/>
      <c r="AJ74" s="176"/>
      <c r="AK74" s="177"/>
      <c r="AU74" s="175"/>
      <c r="AV74" s="176"/>
      <c r="AW74" s="176"/>
      <c r="AX74" s="176"/>
      <c r="AY74" s="176"/>
      <c r="AZ74" s="177"/>
      <c r="BJ74" s="175"/>
      <c r="BK74" s="176"/>
      <c r="BL74" s="176"/>
      <c r="BM74" s="176"/>
      <c r="BN74" s="176"/>
      <c r="BO74" s="177"/>
      <c r="EI74" s="175"/>
      <c r="EJ74" s="176"/>
      <c r="EK74" s="176"/>
      <c r="EL74" s="176"/>
      <c r="EM74" s="177"/>
      <c r="EW74" s="175"/>
      <c r="EX74" s="176"/>
      <c r="EY74" s="176"/>
      <c r="EZ74" s="176"/>
      <c r="FA74" s="177"/>
    </row>
    <row r="75" spans="2:162" ht="16" customHeight="1" thickBot="1">
      <c r="B75" s="175"/>
      <c r="C75" s="176"/>
      <c r="D75" s="176"/>
      <c r="E75" s="176"/>
      <c r="F75" s="176"/>
      <c r="G75" s="177"/>
      <c r="I75" s="207" t="s">
        <v>9</v>
      </c>
      <c r="J75" s="208"/>
      <c r="K75" s="208"/>
      <c r="L75" s="209"/>
      <c r="M75" s="119"/>
      <c r="N75" s="119"/>
      <c r="Q75" s="175"/>
      <c r="R75" s="176"/>
      <c r="S75" s="176"/>
      <c r="T75" s="176"/>
      <c r="U75" s="176"/>
      <c r="V75" s="177"/>
      <c r="X75" s="207" t="s">
        <v>9</v>
      </c>
      <c r="Y75" s="208"/>
      <c r="Z75" s="208"/>
      <c r="AA75" s="209"/>
      <c r="AB75" s="119"/>
      <c r="AC75" s="119"/>
      <c r="AF75" s="175"/>
      <c r="AG75" s="176"/>
      <c r="AH75" s="176"/>
      <c r="AI75" s="176"/>
      <c r="AJ75" s="176"/>
      <c r="AK75" s="177"/>
      <c r="AM75" s="207" t="s">
        <v>9</v>
      </c>
      <c r="AN75" s="208"/>
      <c r="AO75" s="208"/>
      <c r="AP75" s="209"/>
      <c r="AQ75" s="119"/>
      <c r="AR75" s="119"/>
      <c r="AU75" s="175"/>
      <c r="AV75" s="176"/>
      <c r="AW75" s="176"/>
      <c r="AX75" s="176"/>
      <c r="AY75" s="176"/>
      <c r="AZ75" s="177"/>
      <c r="BB75" s="207" t="s">
        <v>9</v>
      </c>
      <c r="BC75" s="208"/>
      <c r="BD75" s="208"/>
      <c r="BE75" s="209"/>
      <c r="BF75" s="119"/>
      <c r="BG75" s="119"/>
      <c r="BJ75" s="175"/>
      <c r="BK75" s="176"/>
      <c r="BL75" s="176"/>
      <c r="BM75" s="176"/>
      <c r="BN75" s="176"/>
      <c r="BO75" s="177"/>
      <c r="BQ75" s="207" t="s">
        <v>9</v>
      </c>
      <c r="BR75" s="208"/>
      <c r="BS75" s="208"/>
      <c r="BT75" s="209"/>
      <c r="BU75" s="119"/>
      <c r="BV75" s="119"/>
      <c r="EI75" s="178"/>
      <c r="EJ75" s="179"/>
      <c r="EK75" s="179"/>
      <c r="EL75" s="179"/>
      <c r="EM75" s="180"/>
      <c r="EW75" s="178"/>
      <c r="EX75" s="179"/>
      <c r="EY75" s="179"/>
      <c r="EZ75" s="179"/>
      <c r="FA75" s="180"/>
    </row>
    <row r="76" spans="2:162" ht="15" customHeight="1">
      <c r="B76" s="175"/>
      <c r="C76" s="176"/>
      <c r="D76" s="176"/>
      <c r="E76" s="176"/>
      <c r="F76" s="176"/>
      <c r="G76" s="177"/>
      <c r="I76" s="94" t="s">
        <v>10</v>
      </c>
      <c r="J76" s="10" t="s">
        <v>159</v>
      </c>
      <c r="K76" s="10" t="s">
        <v>160</v>
      </c>
      <c r="L76" s="95" t="s">
        <v>161</v>
      </c>
      <c r="Q76" s="175"/>
      <c r="R76" s="176"/>
      <c r="S76" s="176"/>
      <c r="T76" s="176"/>
      <c r="U76" s="176"/>
      <c r="V76" s="177"/>
      <c r="X76" s="94" t="s">
        <v>10</v>
      </c>
      <c r="Y76" s="10" t="s">
        <v>159</v>
      </c>
      <c r="Z76" s="10" t="s">
        <v>160</v>
      </c>
      <c r="AA76" s="95" t="s">
        <v>161</v>
      </c>
      <c r="AF76" s="175"/>
      <c r="AG76" s="176"/>
      <c r="AH76" s="176"/>
      <c r="AI76" s="176"/>
      <c r="AJ76" s="176"/>
      <c r="AK76" s="177"/>
      <c r="AM76" s="94" t="s">
        <v>10</v>
      </c>
      <c r="AN76" s="10" t="s">
        <v>159</v>
      </c>
      <c r="AO76" s="10" t="s">
        <v>160</v>
      </c>
      <c r="AP76" s="95" t="s">
        <v>161</v>
      </c>
      <c r="AU76" s="175"/>
      <c r="AV76" s="176"/>
      <c r="AW76" s="176"/>
      <c r="AX76" s="176"/>
      <c r="AY76" s="176"/>
      <c r="AZ76" s="177"/>
      <c r="BB76" s="100" t="s">
        <v>10</v>
      </c>
      <c r="BC76" s="101" t="s">
        <v>159</v>
      </c>
      <c r="BD76" s="101" t="s">
        <v>160</v>
      </c>
      <c r="BE76" s="102" t="s">
        <v>161</v>
      </c>
      <c r="BJ76" s="175"/>
      <c r="BK76" s="176"/>
      <c r="BL76" s="176"/>
      <c r="BM76" s="176"/>
      <c r="BN76" s="176"/>
      <c r="BO76" s="177"/>
      <c r="BQ76" s="94" t="s">
        <v>10</v>
      </c>
      <c r="BR76" s="10" t="s">
        <v>159</v>
      </c>
      <c r="BS76" s="10" t="s">
        <v>160</v>
      </c>
      <c r="BT76" s="95" t="s">
        <v>161</v>
      </c>
    </row>
    <row r="77" spans="2:162" ht="15" customHeight="1">
      <c r="B77" s="175"/>
      <c r="C77" s="176"/>
      <c r="D77" s="176"/>
      <c r="E77" s="176"/>
      <c r="F77" s="176"/>
      <c r="G77" s="177"/>
      <c r="I77" s="90" t="s">
        <v>162</v>
      </c>
      <c r="J77" s="5">
        <f>J71</f>
        <v>0</v>
      </c>
      <c r="K77" s="5">
        <v>2</v>
      </c>
      <c r="L77" s="91">
        <v>45</v>
      </c>
      <c r="Q77" s="175"/>
      <c r="R77" s="176"/>
      <c r="S77" s="176"/>
      <c r="T77" s="176"/>
      <c r="U77" s="176"/>
      <c r="V77" s="177"/>
      <c r="X77" s="90" t="s">
        <v>205</v>
      </c>
      <c r="Y77" s="5">
        <f>Y71</f>
        <v>0</v>
      </c>
      <c r="Z77" s="5">
        <v>2</v>
      </c>
      <c r="AA77" s="91">
        <v>45</v>
      </c>
      <c r="AF77" s="175"/>
      <c r="AG77" s="176"/>
      <c r="AH77" s="176"/>
      <c r="AI77" s="176"/>
      <c r="AJ77" s="176"/>
      <c r="AK77" s="177"/>
      <c r="AM77" s="90" t="s">
        <v>201</v>
      </c>
      <c r="AN77" s="5">
        <f>AN71</f>
        <v>0</v>
      </c>
      <c r="AO77" s="5">
        <v>2</v>
      </c>
      <c r="AP77" s="91">
        <v>45</v>
      </c>
      <c r="AU77" s="175"/>
      <c r="AV77" s="176"/>
      <c r="AW77" s="176"/>
      <c r="AX77" s="176"/>
      <c r="AY77" s="176"/>
      <c r="AZ77" s="177"/>
      <c r="BB77" s="90" t="s">
        <v>192</v>
      </c>
      <c r="BC77" s="5">
        <f>BC71</f>
        <v>0</v>
      </c>
      <c r="BD77" s="5">
        <v>2</v>
      </c>
      <c r="BE77" s="91">
        <v>45</v>
      </c>
      <c r="BJ77" s="175"/>
      <c r="BK77" s="176"/>
      <c r="BL77" s="176"/>
      <c r="BM77" s="176"/>
      <c r="BN77" s="176"/>
      <c r="BO77" s="177"/>
      <c r="BQ77" s="90" t="s">
        <v>197</v>
      </c>
      <c r="BR77" s="5">
        <f>BR71</f>
        <v>0</v>
      </c>
      <c r="BS77" s="5">
        <v>2</v>
      </c>
      <c r="BT77" s="91">
        <v>45</v>
      </c>
    </row>
    <row r="78" spans="2:162" ht="15" customHeight="1">
      <c r="B78" s="175"/>
      <c r="C78" s="176"/>
      <c r="D78" s="176"/>
      <c r="E78" s="176"/>
      <c r="F78" s="176"/>
      <c r="G78" s="177"/>
      <c r="I78" s="90" t="s">
        <v>162</v>
      </c>
      <c r="J78" s="5">
        <f>J72</f>
        <v>0</v>
      </c>
      <c r="K78" s="5">
        <v>2</v>
      </c>
      <c r="L78" s="91">
        <v>45</v>
      </c>
      <c r="Q78" s="175"/>
      <c r="R78" s="176"/>
      <c r="S78" s="176"/>
      <c r="T78" s="176"/>
      <c r="U78" s="176"/>
      <c r="V78" s="177"/>
      <c r="X78" s="90" t="s">
        <v>205</v>
      </c>
      <c r="Y78" s="5">
        <f>Y72</f>
        <v>0</v>
      </c>
      <c r="Z78" s="5">
        <v>2</v>
      </c>
      <c r="AA78" s="91">
        <v>45</v>
      </c>
      <c r="AF78" s="175"/>
      <c r="AG78" s="176"/>
      <c r="AH78" s="176"/>
      <c r="AI78" s="176"/>
      <c r="AJ78" s="176"/>
      <c r="AK78" s="177"/>
      <c r="AM78" s="90" t="s">
        <v>201</v>
      </c>
      <c r="AN78" s="5">
        <f>AN72</f>
        <v>0</v>
      </c>
      <c r="AO78" s="5">
        <v>2</v>
      </c>
      <c r="AP78" s="91">
        <v>45</v>
      </c>
      <c r="AU78" s="175"/>
      <c r="AV78" s="176"/>
      <c r="AW78" s="176"/>
      <c r="AX78" s="176"/>
      <c r="AY78" s="176"/>
      <c r="AZ78" s="177"/>
      <c r="BB78" s="90" t="s">
        <v>192</v>
      </c>
      <c r="BC78" s="5">
        <f>BC72</f>
        <v>0</v>
      </c>
      <c r="BD78" s="5">
        <v>2</v>
      </c>
      <c r="BE78" s="91">
        <v>45</v>
      </c>
      <c r="BJ78" s="175"/>
      <c r="BK78" s="176"/>
      <c r="BL78" s="176"/>
      <c r="BM78" s="176"/>
      <c r="BN78" s="176"/>
      <c r="BO78" s="177"/>
      <c r="BQ78" s="90" t="s">
        <v>197</v>
      </c>
      <c r="BR78" s="5">
        <f>BR72</f>
        <v>0</v>
      </c>
      <c r="BS78" s="5">
        <v>2</v>
      </c>
      <c r="BT78" s="91">
        <v>45</v>
      </c>
    </row>
    <row r="79" spans="2:162" ht="15" customHeight="1">
      <c r="B79" s="175"/>
      <c r="C79" s="176"/>
      <c r="D79" s="176"/>
      <c r="E79" s="176"/>
      <c r="F79" s="176"/>
      <c r="G79" s="177"/>
      <c r="I79" s="90" t="s">
        <v>163</v>
      </c>
      <c r="J79" s="5">
        <f>J72-50</f>
        <v>-50</v>
      </c>
      <c r="K79" s="5">
        <v>1</v>
      </c>
      <c r="L79" s="91">
        <v>90</v>
      </c>
      <c r="Q79" s="175"/>
      <c r="R79" s="176"/>
      <c r="S79" s="176"/>
      <c r="T79" s="176"/>
      <c r="U79" s="176"/>
      <c r="V79" s="177"/>
      <c r="X79" s="90" t="s">
        <v>202</v>
      </c>
      <c r="Y79" s="5">
        <f>Y72-50</f>
        <v>-50</v>
      </c>
      <c r="Z79" s="5">
        <v>1</v>
      </c>
      <c r="AA79" s="91">
        <v>90</v>
      </c>
      <c r="AF79" s="175"/>
      <c r="AG79" s="176"/>
      <c r="AH79" s="176"/>
      <c r="AI79" s="176"/>
      <c r="AJ79" s="176"/>
      <c r="AK79" s="177"/>
      <c r="AM79" s="90" t="s">
        <v>202</v>
      </c>
      <c r="AN79" s="5">
        <f>AN72-50</f>
        <v>-50</v>
      </c>
      <c r="AO79" s="5">
        <v>1</v>
      </c>
      <c r="AP79" s="91">
        <v>90</v>
      </c>
      <c r="AU79" s="175"/>
      <c r="AV79" s="176"/>
      <c r="AW79" s="176"/>
      <c r="AX79" s="176"/>
      <c r="AY79" s="176"/>
      <c r="AZ79" s="177"/>
      <c r="BB79" s="90" t="s">
        <v>194</v>
      </c>
      <c r="BC79" s="5">
        <f>BC72-52</f>
        <v>-52</v>
      </c>
      <c r="BD79" s="5">
        <v>1</v>
      </c>
      <c r="BE79" s="91">
        <v>90</v>
      </c>
      <c r="BJ79" s="175"/>
      <c r="BK79" s="176"/>
      <c r="BL79" s="176"/>
      <c r="BM79" s="176"/>
      <c r="BN79" s="176"/>
      <c r="BO79" s="177"/>
      <c r="BQ79" s="90" t="s">
        <v>198</v>
      </c>
      <c r="BR79" s="5">
        <f>BR72-50</f>
        <v>-50</v>
      </c>
      <c r="BS79" s="5">
        <v>1</v>
      </c>
      <c r="BT79" s="91">
        <v>90</v>
      </c>
    </row>
    <row r="80" spans="2:162" ht="16" customHeight="1">
      <c r="B80" s="175"/>
      <c r="C80" s="176"/>
      <c r="D80" s="176"/>
      <c r="E80" s="176"/>
      <c r="F80" s="176"/>
      <c r="G80" s="177"/>
      <c r="I80" s="90" t="s">
        <v>164</v>
      </c>
      <c r="J80" s="5">
        <f>J73-50+8</f>
        <v>-42</v>
      </c>
      <c r="K80" s="5">
        <v>2</v>
      </c>
      <c r="L80" s="91">
        <v>45</v>
      </c>
      <c r="Q80" s="175"/>
      <c r="R80" s="176"/>
      <c r="S80" s="176"/>
      <c r="T80" s="176"/>
      <c r="U80" s="176"/>
      <c r="V80" s="177"/>
      <c r="X80" s="90" t="s">
        <v>203</v>
      </c>
      <c r="Y80" s="5">
        <f>Y73-50+8</f>
        <v>-42</v>
      </c>
      <c r="Z80" s="5">
        <v>2</v>
      </c>
      <c r="AA80" s="91">
        <v>45</v>
      </c>
      <c r="AF80" s="175"/>
      <c r="AG80" s="176"/>
      <c r="AH80" s="176"/>
      <c r="AI80" s="176"/>
      <c r="AJ80" s="176"/>
      <c r="AK80" s="177"/>
      <c r="AM80" s="90" t="s">
        <v>203</v>
      </c>
      <c r="AN80" s="5">
        <f>AN73-50+8</f>
        <v>-42</v>
      </c>
      <c r="AO80" s="5">
        <v>2</v>
      </c>
      <c r="AP80" s="91">
        <v>45</v>
      </c>
      <c r="AU80" s="175"/>
      <c r="AV80" s="176"/>
      <c r="AW80" s="176"/>
      <c r="AX80" s="176"/>
      <c r="AY80" s="176"/>
      <c r="AZ80" s="177"/>
      <c r="BB80" s="90" t="s">
        <v>195</v>
      </c>
      <c r="BC80" s="5">
        <f>BC73-52+10</f>
        <v>-42</v>
      </c>
      <c r="BD80" s="5">
        <v>2</v>
      </c>
      <c r="BE80" s="91">
        <v>45</v>
      </c>
      <c r="BJ80" s="175"/>
      <c r="BK80" s="176"/>
      <c r="BL80" s="176"/>
      <c r="BM80" s="176"/>
      <c r="BN80" s="176"/>
      <c r="BO80" s="177"/>
      <c r="BQ80" s="90" t="s">
        <v>199</v>
      </c>
      <c r="BR80" s="5">
        <f>BR73-50+8</f>
        <v>-42</v>
      </c>
      <c r="BS80" s="5">
        <v>2</v>
      </c>
      <c r="BT80" s="91">
        <v>45</v>
      </c>
    </row>
    <row r="81" spans="2:74">
      <c r="B81" s="175"/>
      <c r="C81" s="176"/>
      <c r="D81" s="176"/>
      <c r="E81" s="176"/>
      <c r="F81" s="176"/>
      <c r="G81" s="177"/>
      <c r="I81" s="90" t="s">
        <v>164</v>
      </c>
      <c r="J81" s="5">
        <f>J72-50+8</f>
        <v>-42</v>
      </c>
      <c r="K81" s="5">
        <v>2</v>
      </c>
      <c r="L81" s="91">
        <v>45</v>
      </c>
      <c r="Q81" s="175"/>
      <c r="R81" s="176"/>
      <c r="S81" s="176"/>
      <c r="T81" s="176"/>
      <c r="U81" s="176"/>
      <c r="V81" s="177"/>
      <c r="X81" s="90" t="s">
        <v>203</v>
      </c>
      <c r="Y81" s="5">
        <f>Y72-50+8</f>
        <v>-42</v>
      </c>
      <c r="Z81" s="5">
        <v>2</v>
      </c>
      <c r="AA81" s="91">
        <v>45</v>
      </c>
      <c r="AF81" s="175"/>
      <c r="AG81" s="176"/>
      <c r="AH81" s="176"/>
      <c r="AI81" s="176"/>
      <c r="AJ81" s="176"/>
      <c r="AK81" s="177"/>
      <c r="AM81" s="90" t="s">
        <v>203</v>
      </c>
      <c r="AN81" s="5">
        <f>AN72-50+8</f>
        <v>-42</v>
      </c>
      <c r="AO81" s="5">
        <v>2</v>
      </c>
      <c r="AP81" s="91">
        <v>45</v>
      </c>
      <c r="AU81" s="175"/>
      <c r="AV81" s="176"/>
      <c r="AW81" s="176"/>
      <c r="AX81" s="176"/>
      <c r="AY81" s="176"/>
      <c r="AZ81" s="177"/>
      <c r="BB81" s="90" t="s">
        <v>195</v>
      </c>
      <c r="BC81" s="5">
        <f>BC72-52+10</f>
        <v>-42</v>
      </c>
      <c r="BD81" s="5">
        <v>2</v>
      </c>
      <c r="BE81" s="91">
        <v>45</v>
      </c>
      <c r="BJ81" s="175"/>
      <c r="BK81" s="176"/>
      <c r="BL81" s="176"/>
      <c r="BM81" s="176"/>
      <c r="BN81" s="176"/>
      <c r="BO81" s="177"/>
      <c r="BQ81" s="90" t="s">
        <v>199</v>
      </c>
      <c r="BR81" s="5">
        <f>BR72-50+8</f>
        <v>-42</v>
      </c>
      <c r="BS81" s="5">
        <v>2</v>
      </c>
      <c r="BT81" s="91">
        <v>45</v>
      </c>
    </row>
    <row r="82" spans="2:74">
      <c r="B82" s="175"/>
      <c r="C82" s="176"/>
      <c r="D82" s="176"/>
      <c r="E82" s="176"/>
      <c r="F82" s="176"/>
      <c r="G82" s="177"/>
      <c r="I82" s="90" t="s">
        <v>165</v>
      </c>
      <c r="J82" s="5">
        <f>J80-70</f>
        <v>-112</v>
      </c>
      <c r="K82" s="5">
        <v>2</v>
      </c>
      <c r="L82" s="91">
        <v>90</v>
      </c>
      <c r="Q82" s="175"/>
      <c r="R82" s="176"/>
      <c r="S82" s="176"/>
      <c r="T82" s="176"/>
      <c r="U82" s="176"/>
      <c r="V82" s="177"/>
      <c r="X82" s="90" t="s">
        <v>204</v>
      </c>
      <c r="Y82" s="5">
        <f>Y80-100</f>
        <v>-142</v>
      </c>
      <c r="Z82" s="5">
        <v>2</v>
      </c>
      <c r="AA82" s="91">
        <v>90</v>
      </c>
      <c r="AF82" s="175"/>
      <c r="AG82" s="176"/>
      <c r="AH82" s="176"/>
      <c r="AI82" s="176"/>
      <c r="AJ82" s="176"/>
      <c r="AK82" s="177"/>
      <c r="AM82" s="90" t="s">
        <v>204</v>
      </c>
      <c r="AN82" s="5">
        <f>AN80-100</f>
        <v>-142</v>
      </c>
      <c r="AO82" s="5">
        <v>2</v>
      </c>
      <c r="AP82" s="91">
        <v>90</v>
      </c>
      <c r="AU82" s="175"/>
      <c r="AV82" s="176"/>
      <c r="AW82" s="176"/>
      <c r="AX82" s="176"/>
      <c r="AY82" s="176"/>
      <c r="AZ82" s="177"/>
      <c r="BB82" s="90" t="s">
        <v>196</v>
      </c>
      <c r="BC82" s="5">
        <f>BC80-80</f>
        <v>-122</v>
      </c>
      <c r="BD82" s="5">
        <v>2</v>
      </c>
      <c r="BE82" s="91">
        <v>90</v>
      </c>
      <c r="BJ82" s="175"/>
      <c r="BK82" s="176"/>
      <c r="BL82" s="176"/>
      <c r="BM82" s="176"/>
      <c r="BN82" s="176"/>
      <c r="BO82" s="177"/>
      <c r="BQ82" s="90" t="s">
        <v>200</v>
      </c>
      <c r="BR82" s="5">
        <f>BR80-100</f>
        <v>-142</v>
      </c>
      <c r="BS82" s="5">
        <v>2</v>
      </c>
      <c r="BT82" s="91">
        <v>90</v>
      </c>
    </row>
    <row r="83" spans="2:74">
      <c r="B83" s="175"/>
      <c r="C83" s="176"/>
      <c r="D83" s="176"/>
      <c r="E83" s="176"/>
      <c r="F83" s="176"/>
      <c r="G83" s="177"/>
      <c r="I83" s="90" t="s">
        <v>165</v>
      </c>
      <c r="J83" s="5">
        <f>J81-70</f>
        <v>-112</v>
      </c>
      <c r="K83" s="5">
        <v>2</v>
      </c>
      <c r="L83" s="91">
        <v>90</v>
      </c>
      <c r="Q83" s="175"/>
      <c r="R83" s="176"/>
      <c r="S83" s="176"/>
      <c r="T83" s="176"/>
      <c r="U83" s="176"/>
      <c r="V83" s="177"/>
      <c r="X83" s="90" t="s">
        <v>204</v>
      </c>
      <c r="Y83" s="5">
        <f>Y81-100</f>
        <v>-142</v>
      </c>
      <c r="Z83" s="5">
        <v>2</v>
      </c>
      <c r="AA83" s="91">
        <v>90</v>
      </c>
      <c r="AF83" s="175"/>
      <c r="AG83" s="176"/>
      <c r="AH83" s="176"/>
      <c r="AI83" s="176"/>
      <c r="AJ83" s="176"/>
      <c r="AK83" s="177"/>
      <c r="AM83" s="90" t="s">
        <v>204</v>
      </c>
      <c r="AN83" s="5">
        <f>AN81-100</f>
        <v>-142</v>
      </c>
      <c r="AO83" s="5">
        <v>2</v>
      </c>
      <c r="AP83" s="91">
        <v>90</v>
      </c>
      <c r="AU83" s="175"/>
      <c r="AV83" s="176"/>
      <c r="AW83" s="176"/>
      <c r="AX83" s="176"/>
      <c r="AY83" s="176"/>
      <c r="AZ83" s="177"/>
      <c r="BB83" s="90" t="s">
        <v>196</v>
      </c>
      <c r="BC83" s="5">
        <f>BC81-80</f>
        <v>-122</v>
      </c>
      <c r="BD83" s="5">
        <v>2</v>
      </c>
      <c r="BE83" s="91">
        <v>90</v>
      </c>
      <c r="BJ83" s="175"/>
      <c r="BK83" s="176"/>
      <c r="BL83" s="176"/>
      <c r="BM83" s="176"/>
      <c r="BN83" s="176"/>
      <c r="BO83" s="177"/>
      <c r="BQ83" s="90" t="s">
        <v>200</v>
      </c>
      <c r="BR83" s="5">
        <f>BR81-100</f>
        <v>-142</v>
      </c>
      <c r="BS83" s="5">
        <v>2</v>
      </c>
      <c r="BT83" s="91">
        <v>90</v>
      </c>
    </row>
    <row r="84" spans="2:74">
      <c r="B84" s="175"/>
      <c r="C84" s="176"/>
      <c r="D84" s="176"/>
      <c r="E84" s="176"/>
      <c r="F84" s="176"/>
      <c r="G84" s="177"/>
      <c r="I84" s="90" t="s">
        <v>165</v>
      </c>
      <c r="J84" s="5">
        <f>J71-J73-25</f>
        <v>-25</v>
      </c>
      <c r="K84" s="5">
        <v>2</v>
      </c>
      <c r="L84" s="91">
        <v>90</v>
      </c>
      <c r="Q84" s="175"/>
      <c r="R84" s="176"/>
      <c r="S84" s="176"/>
      <c r="T84" s="176"/>
      <c r="U84" s="176"/>
      <c r="V84" s="177"/>
      <c r="X84" s="90" t="s">
        <v>204</v>
      </c>
      <c r="Y84" s="5">
        <f>Y71-Y73-25</f>
        <v>-25</v>
      </c>
      <c r="Z84" s="5">
        <v>2</v>
      </c>
      <c r="AA84" s="91">
        <v>90</v>
      </c>
      <c r="AF84" s="175"/>
      <c r="AG84" s="176"/>
      <c r="AH84" s="176"/>
      <c r="AI84" s="176"/>
      <c r="AJ84" s="176"/>
      <c r="AK84" s="177"/>
      <c r="AM84" s="90" t="s">
        <v>204</v>
      </c>
      <c r="AN84" s="5">
        <f>AN71-AN73-25</f>
        <v>-25</v>
      </c>
      <c r="AO84" s="5">
        <v>2</v>
      </c>
      <c r="AP84" s="91">
        <v>90</v>
      </c>
      <c r="AU84" s="175"/>
      <c r="AV84" s="176"/>
      <c r="AW84" s="176"/>
      <c r="AX84" s="176"/>
      <c r="AY84" s="176"/>
      <c r="AZ84" s="177"/>
      <c r="BB84" s="90" t="s">
        <v>196</v>
      </c>
      <c r="BC84" s="5">
        <f>BC71-BC73-25</f>
        <v>-25</v>
      </c>
      <c r="BD84" s="5">
        <v>2</v>
      </c>
      <c r="BE84" s="91">
        <v>90</v>
      </c>
      <c r="BJ84" s="175"/>
      <c r="BK84" s="176"/>
      <c r="BL84" s="176"/>
      <c r="BM84" s="176"/>
      <c r="BN84" s="176"/>
      <c r="BO84" s="177"/>
      <c r="BQ84" s="90" t="s">
        <v>200</v>
      </c>
      <c r="BR84" s="5">
        <f>BR71-BR73-25</f>
        <v>-25</v>
      </c>
      <c r="BS84" s="5">
        <v>2</v>
      </c>
      <c r="BT84" s="91">
        <v>90</v>
      </c>
    </row>
    <row r="85" spans="2:74" ht="16" thickBot="1">
      <c r="B85" s="178"/>
      <c r="C85" s="179"/>
      <c r="D85" s="179"/>
      <c r="E85" s="179"/>
      <c r="F85" s="179"/>
      <c r="G85" s="180"/>
      <c r="I85" s="92" t="s">
        <v>165</v>
      </c>
      <c r="J85" s="96">
        <f>J79</f>
        <v>-50</v>
      </c>
      <c r="K85" s="96">
        <v>2</v>
      </c>
      <c r="L85" s="93">
        <v>90</v>
      </c>
      <c r="Q85" s="178"/>
      <c r="R85" s="179"/>
      <c r="S85" s="179"/>
      <c r="T85" s="179"/>
      <c r="U85" s="179"/>
      <c r="V85" s="180"/>
      <c r="X85" s="92" t="s">
        <v>204</v>
      </c>
      <c r="Y85" s="96">
        <f>Y79</f>
        <v>-50</v>
      </c>
      <c r="Z85" s="96">
        <v>2</v>
      </c>
      <c r="AA85" s="93">
        <v>90</v>
      </c>
      <c r="AF85" s="178"/>
      <c r="AG85" s="179"/>
      <c r="AH85" s="179"/>
      <c r="AI85" s="179"/>
      <c r="AJ85" s="179"/>
      <c r="AK85" s="180"/>
      <c r="AM85" s="92" t="s">
        <v>204</v>
      </c>
      <c r="AN85" s="96">
        <f>AN79</f>
        <v>-50</v>
      </c>
      <c r="AO85" s="96">
        <v>2</v>
      </c>
      <c r="AP85" s="93">
        <v>90</v>
      </c>
      <c r="AU85" s="178"/>
      <c r="AV85" s="179"/>
      <c r="AW85" s="179"/>
      <c r="AX85" s="179"/>
      <c r="AY85" s="179"/>
      <c r="AZ85" s="180"/>
      <c r="BB85" s="92" t="s">
        <v>196</v>
      </c>
      <c r="BC85" s="96">
        <f>BC79</f>
        <v>-52</v>
      </c>
      <c r="BD85" s="96">
        <v>2</v>
      </c>
      <c r="BE85" s="93">
        <v>90</v>
      </c>
      <c r="BJ85" s="178"/>
      <c r="BK85" s="179"/>
      <c r="BL85" s="179"/>
      <c r="BM85" s="179"/>
      <c r="BN85" s="179"/>
      <c r="BO85" s="180"/>
      <c r="BQ85" s="92" t="s">
        <v>200</v>
      </c>
      <c r="BR85" s="96">
        <f>BR79</f>
        <v>-50</v>
      </c>
      <c r="BS85" s="96">
        <v>2</v>
      </c>
      <c r="BT85" s="93">
        <v>90</v>
      </c>
    </row>
    <row r="88" spans="2:74" ht="16" thickBot="1"/>
    <row r="89" spans="2:74" ht="16" thickBot="1">
      <c r="B89" s="172"/>
      <c r="C89" s="173"/>
      <c r="D89" s="173"/>
      <c r="E89" s="173"/>
      <c r="F89" s="173"/>
      <c r="G89" s="174"/>
      <c r="I89" s="205" t="s">
        <v>154</v>
      </c>
      <c r="J89" s="206"/>
      <c r="L89" s="210" t="s">
        <v>223</v>
      </c>
      <c r="M89" s="211"/>
      <c r="N89" s="212"/>
      <c r="Q89" s="172"/>
      <c r="R89" s="173"/>
      <c r="S89" s="173"/>
      <c r="T89" s="173"/>
      <c r="U89" s="173"/>
      <c r="V89" s="174"/>
      <c r="X89" s="205" t="s">
        <v>154</v>
      </c>
      <c r="Y89" s="206"/>
      <c r="AA89" s="210" t="s">
        <v>223</v>
      </c>
      <c r="AB89" s="211"/>
      <c r="AC89" s="212"/>
      <c r="AF89" s="172"/>
      <c r="AG89" s="173"/>
      <c r="AH89" s="173"/>
      <c r="AI89" s="173"/>
      <c r="AJ89" s="173"/>
      <c r="AK89" s="174"/>
      <c r="AM89" s="205" t="s">
        <v>154</v>
      </c>
      <c r="AN89" s="206"/>
      <c r="AP89" s="210" t="s">
        <v>223</v>
      </c>
      <c r="AQ89" s="211"/>
      <c r="AR89" s="212"/>
      <c r="AU89" s="172"/>
      <c r="AV89" s="173"/>
      <c r="AW89" s="173"/>
      <c r="AX89" s="173"/>
      <c r="AY89" s="173"/>
      <c r="AZ89" s="174"/>
      <c r="BB89" s="205" t="s">
        <v>154</v>
      </c>
      <c r="BC89" s="206"/>
      <c r="BE89" s="210" t="s">
        <v>223</v>
      </c>
      <c r="BF89" s="211"/>
      <c r="BG89" s="212"/>
      <c r="BJ89" s="172"/>
      <c r="BK89" s="173"/>
      <c r="BL89" s="173"/>
      <c r="BM89" s="173"/>
      <c r="BN89" s="173"/>
      <c r="BO89" s="174"/>
      <c r="BQ89" s="205" t="s">
        <v>154</v>
      </c>
      <c r="BR89" s="206"/>
      <c r="BT89" s="210" t="s">
        <v>223</v>
      </c>
      <c r="BU89" s="211"/>
      <c r="BV89" s="212"/>
    </row>
    <row r="90" spans="2:74">
      <c r="B90" s="175"/>
      <c r="C90" s="176"/>
      <c r="D90" s="176"/>
      <c r="E90" s="176"/>
      <c r="F90" s="176"/>
      <c r="G90" s="177"/>
      <c r="I90" s="94" t="s">
        <v>155</v>
      </c>
      <c r="J90" s="95"/>
      <c r="L90" s="100" t="s">
        <v>221</v>
      </c>
      <c r="M90" s="101" t="s">
        <v>222</v>
      </c>
      <c r="N90" s="102" t="s">
        <v>160</v>
      </c>
      <c r="Q90" s="175"/>
      <c r="R90" s="176"/>
      <c r="S90" s="176"/>
      <c r="T90" s="176"/>
      <c r="U90" s="176"/>
      <c r="V90" s="177"/>
      <c r="X90" s="94" t="s">
        <v>155</v>
      </c>
      <c r="Y90" s="95"/>
      <c r="AA90" s="100" t="s">
        <v>221</v>
      </c>
      <c r="AB90" s="101" t="s">
        <v>222</v>
      </c>
      <c r="AC90" s="102" t="s">
        <v>160</v>
      </c>
      <c r="AF90" s="175"/>
      <c r="AG90" s="176"/>
      <c r="AH90" s="176"/>
      <c r="AI90" s="176"/>
      <c r="AJ90" s="176"/>
      <c r="AK90" s="177"/>
      <c r="AM90" s="94" t="s">
        <v>155</v>
      </c>
      <c r="AN90" s="95"/>
      <c r="AP90" s="100" t="s">
        <v>221</v>
      </c>
      <c r="AQ90" s="101" t="s">
        <v>222</v>
      </c>
      <c r="AR90" s="102" t="s">
        <v>160</v>
      </c>
      <c r="AU90" s="175"/>
      <c r="AV90" s="176"/>
      <c r="AW90" s="176"/>
      <c r="AX90" s="176"/>
      <c r="AY90" s="176"/>
      <c r="AZ90" s="177"/>
      <c r="BB90" s="94" t="s">
        <v>155</v>
      </c>
      <c r="BC90" s="95"/>
      <c r="BE90" s="100" t="s">
        <v>221</v>
      </c>
      <c r="BF90" s="101" t="s">
        <v>222</v>
      </c>
      <c r="BG90" s="102" t="s">
        <v>160</v>
      </c>
      <c r="BJ90" s="175"/>
      <c r="BK90" s="176"/>
      <c r="BL90" s="176"/>
      <c r="BM90" s="176"/>
      <c r="BN90" s="176"/>
      <c r="BO90" s="177"/>
      <c r="BQ90" s="94" t="s">
        <v>155</v>
      </c>
      <c r="BR90" s="95"/>
      <c r="BT90" s="100" t="s">
        <v>221</v>
      </c>
      <c r="BU90" s="101" t="s">
        <v>222</v>
      </c>
      <c r="BV90" s="102" t="s">
        <v>160</v>
      </c>
    </row>
    <row r="91" spans="2:74">
      <c r="B91" s="175"/>
      <c r="C91" s="176"/>
      <c r="D91" s="176"/>
      <c r="E91" s="176"/>
      <c r="F91" s="176"/>
      <c r="G91" s="177"/>
      <c r="I91" s="90" t="s">
        <v>156</v>
      </c>
      <c r="J91" s="91"/>
      <c r="L91" s="90">
        <f>J101-6</f>
        <v>-118</v>
      </c>
      <c r="M91" s="5">
        <f>J102-6</f>
        <v>-93</v>
      </c>
      <c r="N91" s="91">
        <f>K101/2</f>
        <v>1</v>
      </c>
      <c r="Q91" s="175"/>
      <c r="R91" s="176"/>
      <c r="S91" s="176"/>
      <c r="T91" s="176"/>
      <c r="U91" s="176"/>
      <c r="V91" s="177"/>
      <c r="X91" s="90" t="s">
        <v>156</v>
      </c>
      <c r="Y91" s="91"/>
      <c r="AA91" s="90">
        <f>Y101-6</f>
        <v>-148</v>
      </c>
      <c r="AB91" s="5">
        <f>Y102-6</f>
        <v>-123</v>
      </c>
      <c r="AC91" s="91">
        <f>Z101/2</f>
        <v>1</v>
      </c>
      <c r="AF91" s="175"/>
      <c r="AG91" s="176"/>
      <c r="AH91" s="176"/>
      <c r="AI91" s="176"/>
      <c r="AJ91" s="176"/>
      <c r="AK91" s="177"/>
      <c r="AM91" s="90" t="s">
        <v>156</v>
      </c>
      <c r="AN91" s="91"/>
      <c r="AP91" s="90">
        <f>AN101-6</f>
        <v>-148</v>
      </c>
      <c r="AQ91" s="5">
        <f>AN102-6</f>
        <v>-123</v>
      </c>
      <c r="AR91" s="91">
        <f>AO101/2</f>
        <v>1</v>
      </c>
      <c r="AU91" s="175"/>
      <c r="AV91" s="176"/>
      <c r="AW91" s="176"/>
      <c r="AX91" s="176"/>
      <c r="AY91" s="176"/>
      <c r="AZ91" s="177"/>
      <c r="BB91" s="90" t="s">
        <v>156</v>
      </c>
      <c r="BC91" s="91"/>
      <c r="BE91" s="90">
        <f>BC101-6</f>
        <v>-128</v>
      </c>
      <c r="BF91" s="5">
        <f>BC102-6</f>
        <v>-101</v>
      </c>
      <c r="BG91" s="91">
        <f>BD101/2</f>
        <v>1</v>
      </c>
      <c r="BJ91" s="175"/>
      <c r="BK91" s="176"/>
      <c r="BL91" s="176"/>
      <c r="BM91" s="176"/>
      <c r="BN91" s="176"/>
      <c r="BO91" s="177"/>
      <c r="BQ91" s="90" t="s">
        <v>156</v>
      </c>
      <c r="BR91" s="91"/>
      <c r="BT91" s="90">
        <f>BR101-6</f>
        <v>-148</v>
      </c>
      <c r="BU91" s="5">
        <f>BR102-6</f>
        <v>-123</v>
      </c>
      <c r="BV91" s="91">
        <f>BS101/2</f>
        <v>1</v>
      </c>
    </row>
    <row r="92" spans="2:74" ht="16" thickBot="1">
      <c r="B92" s="175"/>
      <c r="C92" s="176"/>
      <c r="D92" s="176"/>
      <c r="E92" s="176"/>
      <c r="F92" s="176"/>
      <c r="G92" s="177"/>
      <c r="I92" s="92" t="s">
        <v>158</v>
      </c>
      <c r="J92" s="93"/>
      <c r="L92" s="92">
        <f>J103-6</f>
        <v>-56</v>
      </c>
      <c r="M92" s="96">
        <f>J104-6</f>
        <v>-56</v>
      </c>
      <c r="N92" s="93">
        <f>K103/2</f>
        <v>1</v>
      </c>
      <c r="Q92" s="175"/>
      <c r="R92" s="176"/>
      <c r="S92" s="176"/>
      <c r="T92" s="176"/>
      <c r="U92" s="176"/>
      <c r="V92" s="177"/>
      <c r="X92" s="92" t="s">
        <v>158</v>
      </c>
      <c r="Y92" s="93"/>
      <c r="AA92" s="92">
        <f>Y103-6</f>
        <v>-56</v>
      </c>
      <c r="AB92" s="96">
        <f>Y104-6</f>
        <v>-56</v>
      </c>
      <c r="AC92" s="93">
        <f>Z103/2</f>
        <v>1</v>
      </c>
      <c r="AF92" s="175"/>
      <c r="AG92" s="176"/>
      <c r="AH92" s="176"/>
      <c r="AI92" s="176"/>
      <c r="AJ92" s="176"/>
      <c r="AK92" s="177"/>
      <c r="AM92" s="92" t="s">
        <v>158</v>
      </c>
      <c r="AN92" s="93"/>
      <c r="AP92" s="92">
        <f>AN103-6</f>
        <v>-56</v>
      </c>
      <c r="AQ92" s="96">
        <f>AN104-6</f>
        <v>-56</v>
      </c>
      <c r="AR92" s="93">
        <f>AO103/2</f>
        <v>1</v>
      </c>
      <c r="AU92" s="175"/>
      <c r="AV92" s="176"/>
      <c r="AW92" s="176"/>
      <c r="AX92" s="176"/>
      <c r="AY92" s="176"/>
      <c r="AZ92" s="177"/>
      <c r="BB92" s="92" t="s">
        <v>158</v>
      </c>
      <c r="BC92" s="93"/>
      <c r="BE92" s="92">
        <f>BC103-6</f>
        <v>-58</v>
      </c>
      <c r="BF92" s="96">
        <f>BC104-6</f>
        <v>-58</v>
      </c>
      <c r="BG92" s="93">
        <f>BD103/2</f>
        <v>1</v>
      </c>
      <c r="BJ92" s="175"/>
      <c r="BK92" s="176"/>
      <c r="BL92" s="176"/>
      <c r="BM92" s="176"/>
      <c r="BN92" s="176"/>
      <c r="BO92" s="177"/>
      <c r="BQ92" s="92" t="s">
        <v>158</v>
      </c>
      <c r="BR92" s="93"/>
      <c r="BT92" s="92">
        <f>BR103-6</f>
        <v>-56</v>
      </c>
      <c r="BU92" s="96">
        <f>BR104-6</f>
        <v>-56</v>
      </c>
      <c r="BV92" s="93">
        <f>BS103/2</f>
        <v>1</v>
      </c>
    </row>
    <row r="93" spans="2:74" ht="16" thickBot="1">
      <c r="B93" s="175"/>
      <c r="C93" s="176"/>
      <c r="D93" s="176"/>
      <c r="E93" s="176"/>
      <c r="F93" s="176"/>
      <c r="G93" s="177"/>
      <c r="Q93" s="175"/>
      <c r="R93" s="176"/>
      <c r="S93" s="176"/>
      <c r="T93" s="176"/>
      <c r="U93" s="176"/>
      <c r="V93" s="177"/>
      <c r="AF93" s="175"/>
      <c r="AG93" s="176"/>
      <c r="AH93" s="176"/>
      <c r="AI93" s="176"/>
      <c r="AJ93" s="176"/>
      <c r="AK93" s="177"/>
      <c r="AU93" s="175"/>
      <c r="AV93" s="176"/>
      <c r="AW93" s="176"/>
      <c r="AX93" s="176"/>
      <c r="AY93" s="176"/>
      <c r="AZ93" s="177"/>
      <c r="BJ93" s="175"/>
      <c r="BK93" s="176"/>
      <c r="BL93" s="176"/>
      <c r="BM93" s="176"/>
      <c r="BN93" s="176"/>
      <c r="BO93" s="177"/>
    </row>
    <row r="94" spans="2:74" ht="16" thickBot="1">
      <c r="B94" s="175"/>
      <c r="C94" s="176"/>
      <c r="D94" s="176"/>
      <c r="E94" s="176"/>
      <c r="F94" s="176"/>
      <c r="G94" s="177"/>
      <c r="I94" s="207" t="s">
        <v>9</v>
      </c>
      <c r="J94" s="208"/>
      <c r="K94" s="208"/>
      <c r="L94" s="209"/>
      <c r="M94" s="119"/>
      <c r="N94" s="119"/>
      <c r="Q94" s="175"/>
      <c r="R94" s="176"/>
      <c r="S94" s="176"/>
      <c r="T94" s="176"/>
      <c r="U94" s="176"/>
      <c r="V94" s="177"/>
      <c r="X94" s="207" t="s">
        <v>9</v>
      </c>
      <c r="Y94" s="208"/>
      <c r="Z94" s="208"/>
      <c r="AA94" s="209"/>
      <c r="AB94" s="119"/>
      <c r="AC94" s="119"/>
      <c r="AF94" s="175"/>
      <c r="AG94" s="176"/>
      <c r="AH94" s="176"/>
      <c r="AI94" s="176"/>
      <c r="AJ94" s="176"/>
      <c r="AK94" s="177"/>
      <c r="AM94" s="207" t="s">
        <v>9</v>
      </c>
      <c r="AN94" s="208"/>
      <c r="AO94" s="208"/>
      <c r="AP94" s="209"/>
      <c r="AQ94" s="119"/>
      <c r="AR94" s="119"/>
      <c r="AU94" s="175"/>
      <c r="AV94" s="176"/>
      <c r="AW94" s="176"/>
      <c r="AX94" s="176"/>
      <c r="AY94" s="176"/>
      <c r="AZ94" s="177"/>
      <c r="BB94" s="207" t="s">
        <v>9</v>
      </c>
      <c r="BC94" s="208"/>
      <c r="BD94" s="208"/>
      <c r="BE94" s="209"/>
      <c r="BF94" s="119"/>
      <c r="BG94" s="119"/>
      <c r="BJ94" s="175"/>
      <c r="BK94" s="176"/>
      <c r="BL94" s="176"/>
      <c r="BM94" s="176"/>
      <c r="BN94" s="176"/>
      <c r="BO94" s="177"/>
      <c r="BQ94" s="207" t="s">
        <v>9</v>
      </c>
      <c r="BR94" s="208"/>
      <c r="BS94" s="208"/>
      <c r="BT94" s="209"/>
      <c r="BU94" s="119"/>
      <c r="BV94" s="119"/>
    </row>
    <row r="95" spans="2:74">
      <c r="B95" s="175"/>
      <c r="C95" s="176"/>
      <c r="D95" s="176"/>
      <c r="E95" s="176"/>
      <c r="F95" s="176"/>
      <c r="G95" s="177"/>
      <c r="I95" s="94" t="s">
        <v>10</v>
      </c>
      <c r="J95" s="10" t="s">
        <v>159</v>
      </c>
      <c r="K95" s="10" t="s">
        <v>160</v>
      </c>
      <c r="L95" s="95" t="s">
        <v>161</v>
      </c>
      <c r="Q95" s="175"/>
      <c r="R95" s="176"/>
      <c r="S95" s="176"/>
      <c r="T95" s="176"/>
      <c r="U95" s="176"/>
      <c r="V95" s="177"/>
      <c r="X95" s="94" t="s">
        <v>10</v>
      </c>
      <c r="Y95" s="10" t="s">
        <v>159</v>
      </c>
      <c r="Z95" s="10" t="s">
        <v>160</v>
      </c>
      <c r="AA95" s="95" t="s">
        <v>161</v>
      </c>
      <c r="AF95" s="175"/>
      <c r="AG95" s="176"/>
      <c r="AH95" s="176"/>
      <c r="AI95" s="176"/>
      <c r="AJ95" s="176"/>
      <c r="AK95" s="177"/>
      <c r="AM95" s="94" t="s">
        <v>10</v>
      </c>
      <c r="AN95" s="10" t="s">
        <v>159</v>
      </c>
      <c r="AO95" s="10" t="s">
        <v>160</v>
      </c>
      <c r="AP95" s="95" t="s">
        <v>161</v>
      </c>
      <c r="AU95" s="175"/>
      <c r="AV95" s="176"/>
      <c r="AW95" s="176"/>
      <c r="AX95" s="176"/>
      <c r="AY95" s="176"/>
      <c r="AZ95" s="177"/>
      <c r="BB95" s="100" t="s">
        <v>10</v>
      </c>
      <c r="BC95" s="101" t="s">
        <v>159</v>
      </c>
      <c r="BD95" s="101" t="s">
        <v>160</v>
      </c>
      <c r="BE95" s="102" t="s">
        <v>161</v>
      </c>
      <c r="BJ95" s="175"/>
      <c r="BK95" s="176"/>
      <c r="BL95" s="176"/>
      <c r="BM95" s="176"/>
      <c r="BN95" s="176"/>
      <c r="BO95" s="177"/>
      <c r="BQ95" s="94" t="s">
        <v>10</v>
      </c>
      <c r="BR95" s="10" t="s">
        <v>159</v>
      </c>
      <c r="BS95" s="10" t="s">
        <v>160</v>
      </c>
      <c r="BT95" s="95" t="s">
        <v>161</v>
      </c>
    </row>
    <row r="96" spans="2:74">
      <c r="B96" s="175"/>
      <c r="C96" s="176"/>
      <c r="D96" s="176"/>
      <c r="E96" s="176"/>
      <c r="F96" s="176"/>
      <c r="G96" s="177"/>
      <c r="I96" s="90" t="s">
        <v>162</v>
      </c>
      <c r="J96" s="5">
        <f>J90</f>
        <v>0</v>
      </c>
      <c r="K96" s="5">
        <v>2</v>
      </c>
      <c r="L96" s="91">
        <v>45</v>
      </c>
      <c r="Q96" s="175"/>
      <c r="R96" s="176"/>
      <c r="S96" s="176"/>
      <c r="T96" s="176"/>
      <c r="U96" s="176"/>
      <c r="V96" s="177"/>
      <c r="X96" s="90" t="s">
        <v>205</v>
      </c>
      <c r="Y96" s="5">
        <f>Y90</f>
        <v>0</v>
      </c>
      <c r="Z96" s="5">
        <v>2</v>
      </c>
      <c r="AA96" s="91">
        <v>45</v>
      </c>
      <c r="AF96" s="175"/>
      <c r="AG96" s="176"/>
      <c r="AH96" s="176"/>
      <c r="AI96" s="176"/>
      <c r="AJ96" s="176"/>
      <c r="AK96" s="177"/>
      <c r="AM96" s="90" t="s">
        <v>201</v>
      </c>
      <c r="AN96" s="5">
        <f>AN90</f>
        <v>0</v>
      </c>
      <c r="AO96" s="5">
        <v>2</v>
      </c>
      <c r="AP96" s="91">
        <v>45</v>
      </c>
      <c r="AU96" s="175"/>
      <c r="AV96" s="176"/>
      <c r="AW96" s="176"/>
      <c r="AX96" s="176"/>
      <c r="AY96" s="176"/>
      <c r="AZ96" s="177"/>
      <c r="BB96" s="90" t="s">
        <v>192</v>
      </c>
      <c r="BC96" s="5">
        <f>BC90</f>
        <v>0</v>
      </c>
      <c r="BD96" s="5">
        <v>2</v>
      </c>
      <c r="BE96" s="91">
        <v>45</v>
      </c>
      <c r="BJ96" s="175"/>
      <c r="BK96" s="176"/>
      <c r="BL96" s="176"/>
      <c r="BM96" s="176"/>
      <c r="BN96" s="176"/>
      <c r="BO96" s="177"/>
      <c r="BQ96" s="90" t="s">
        <v>197</v>
      </c>
      <c r="BR96" s="5">
        <f>BR90</f>
        <v>0</v>
      </c>
      <c r="BS96" s="5">
        <v>2</v>
      </c>
      <c r="BT96" s="91">
        <v>45</v>
      </c>
    </row>
    <row r="97" spans="2:74" ht="15" customHeight="1">
      <c r="B97" s="175"/>
      <c r="C97" s="176"/>
      <c r="D97" s="176"/>
      <c r="E97" s="176"/>
      <c r="F97" s="176"/>
      <c r="G97" s="177"/>
      <c r="I97" s="90" t="s">
        <v>162</v>
      </c>
      <c r="J97" s="5">
        <f>J91</f>
        <v>0</v>
      </c>
      <c r="K97" s="5">
        <v>2</v>
      </c>
      <c r="L97" s="91">
        <v>45</v>
      </c>
      <c r="Q97" s="175"/>
      <c r="R97" s="176"/>
      <c r="S97" s="176"/>
      <c r="T97" s="176"/>
      <c r="U97" s="176"/>
      <c r="V97" s="177"/>
      <c r="X97" s="90" t="s">
        <v>205</v>
      </c>
      <c r="Y97" s="5">
        <f>Y91</f>
        <v>0</v>
      </c>
      <c r="Z97" s="5">
        <v>2</v>
      </c>
      <c r="AA97" s="91">
        <v>45</v>
      </c>
      <c r="AF97" s="175"/>
      <c r="AG97" s="176"/>
      <c r="AH97" s="176"/>
      <c r="AI97" s="176"/>
      <c r="AJ97" s="176"/>
      <c r="AK97" s="177"/>
      <c r="AM97" s="90" t="s">
        <v>201</v>
      </c>
      <c r="AN97" s="5">
        <f>AN91</f>
        <v>0</v>
      </c>
      <c r="AO97" s="5">
        <v>2</v>
      </c>
      <c r="AP97" s="91">
        <v>45</v>
      </c>
      <c r="AU97" s="175"/>
      <c r="AV97" s="176"/>
      <c r="AW97" s="176"/>
      <c r="AX97" s="176"/>
      <c r="AY97" s="176"/>
      <c r="AZ97" s="177"/>
      <c r="BB97" s="90" t="s">
        <v>192</v>
      </c>
      <c r="BC97" s="5">
        <f>BC91</f>
        <v>0</v>
      </c>
      <c r="BD97" s="5">
        <v>2</v>
      </c>
      <c r="BE97" s="91">
        <v>45</v>
      </c>
      <c r="BJ97" s="175"/>
      <c r="BK97" s="176"/>
      <c r="BL97" s="176"/>
      <c r="BM97" s="176"/>
      <c r="BN97" s="176"/>
      <c r="BO97" s="177"/>
      <c r="BQ97" s="90" t="s">
        <v>197</v>
      </c>
      <c r="BR97" s="5">
        <f>BR91</f>
        <v>0</v>
      </c>
      <c r="BS97" s="5">
        <v>2</v>
      </c>
      <c r="BT97" s="91">
        <v>45</v>
      </c>
    </row>
    <row r="98" spans="2:74" ht="15" customHeight="1">
      <c r="B98" s="175"/>
      <c r="C98" s="176"/>
      <c r="D98" s="176"/>
      <c r="E98" s="176"/>
      <c r="F98" s="176"/>
      <c r="G98" s="177"/>
      <c r="I98" s="90" t="s">
        <v>163</v>
      </c>
      <c r="J98" s="5">
        <f>J91-50</f>
        <v>-50</v>
      </c>
      <c r="K98" s="5">
        <v>1</v>
      </c>
      <c r="L98" s="91">
        <v>90</v>
      </c>
      <c r="Q98" s="175"/>
      <c r="R98" s="176"/>
      <c r="S98" s="176"/>
      <c r="T98" s="176"/>
      <c r="U98" s="176"/>
      <c r="V98" s="177"/>
      <c r="X98" s="90" t="s">
        <v>202</v>
      </c>
      <c r="Y98" s="5">
        <f>Y91-50</f>
        <v>-50</v>
      </c>
      <c r="Z98" s="5">
        <v>1</v>
      </c>
      <c r="AA98" s="91">
        <v>90</v>
      </c>
      <c r="AF98" s="175"/>
      <c r="AG98" s="176"/>
      <c r="AH98" s="176"/>
      <c r="AI98" s="176"/>
      <c r="AJ98" s="176"/>
      <c r="AK98" s="177"/>
      <c r="AM98" s="90" t="s">
        <v>202</v>
      </c>
      <c r="AN98" s="5">
        <f>AN91-50</f>
        <v>-50</v>
      </c>
      <c r="AO98" s="5">
        <v>1</v>
      </c>
      <c r="AP98" s="91">
        <v>90</v>
      </c>
      <c r="AU98" s="175"/>
      <c r="AV98" s="176"/>
      <c r="AW98" s="176"/>
      <c r="AX98" s="176"/>
      <c r="AY98" s="176"/>
      <c r="AZ98" s="177"/>
      <c r="BB98" s="90" t="s">
        <v>194</v>
      </c>
      <c r="BC98" s="5">
        <f>BC91-52</f>
        <v>-52</v>
      </c>
      <c r="BD98" s="5">
        <v>1</v>
      </c>
      <c r="BE98" s="91">
        <v>90</v>
      </c>
      <c r="BJ98" s="175"/>
      <c r="BK98" s="176"/>
      <c r="BL98" s="176"/>
      <c r="BM98" s="176"/>
      <c r="BN98" s="176"/>
      <c r="BO98" s="177"/>
      <c r="BQ98" s="90" t="s">
        <v>198</v>
      </c>
      <c r="BR98" s="5">
        <f>BR91-50</f>
        <v>-50</v>
      </c>
      <c r="BS98" s="5">
        <v>1</v>
      </c>
      <c r="BT98" s="91">
        <v>90</v>
      </c>
    </row>
    <row r="99" spans="2:74" ht="16" customHeight="1">
      <c r="B99" s="175"/>
      <c r="C99" s="176"/>
      <c r="D99" s="176"/>
      <c r="E99" s="176"/>
      <c r="F99" s="176"/>
      <c r="G99" s="177"/>
      <c r="I99" s="90" t="s">
        <v>164</v>
      </c>
      <c r="J99" s="5">
        <f>J90-50+8</f>
        <v>-42</v>
      </c>
      <c r="K99" s="5">
        <v>2</v>
      </c>
      <c r="L99" s="91">
        <v>45</v>
      </c>
      <c r="Q99" s="175"/>
      <c r="R99" s="176"/>
      <c r="S99" s="176"/>
      <c r="T99" s="176"/>
      <c r="U99" s="176"/>
      <c r="V99" s="177"/>
      <c r="X99" s="90" t="s">
        <v>203</v>
      </c>
      <c r="Y99" s="5">
        <f>Y90-50+8</f>
        <v>-42</v>
      </c>
      <c r="Z99" s="5">
        <v>2</v>
      </c>
      <c r="AA99" s="91">
        <v>45</v>
      </c>
      <c r="AF99" s="175"/>
      <c r="AG99" s="176"/>
      <c r="AH99" s="176"/>
      <c r="AI99" s="176"/>
      <c r="AJ99" s="176"/>
      <c r="AK99" s="177"/>
      <c r="AM99" s="90" t="s">
        <v>203</v>
      </c>
      <c r="AN99" s="5">
        <f>AN90-50+8</f>
        <v>-42</v>
      </c>
      <c r="AO99" s="5">
        <v>2</v>
      </c>
      <c r="AP99" s="91">
        <v>45</v>
      </c>
      <c r="AU99" s="175"/>
      <c r="AV99" s="176"/>
      <c r="AW99" s="176"/>
      <c r="AX99" s="176"/>
      <c r="AY99" s="176"/>
      <c r="AZ99" s="177"/>
      <c r="BB99" s="90" t="s">
        <v>195</v>
      </c>
      <c r="BC99" s="5">
        <f>BC90-52+10</f>
        <v>-42</v>
      </c>
      <c r="BD99" s="5">
        <v>2</v>
      </c>
      <c r="BE99" s="91">
        <v>45</v>
      </c>
      <c r="BJ99" s="175"/>
      <c r="BK99" s="176"/>
      <c r="BL99" s="176"/>
      <c r="BM99" s="176"/>
      <c r="BN99" s="176"/>
      <c r="BO99" s="177"/>
      <c r="BQ99" s="90" t="s">
        <v>199</v>
      </c>
      <c r="BR99" s="5">
        <f>BR90-50+8</f>
        <v>-42</v>
      </c>
      <c r="BS99" s="5">
        <v>2</v>
      </c>
      <c r="BT99" s="91">
        <v>45</v>
      </c>
    </row>
    <row r="100" spans="2:74" ht="15" customHeight="1">
      <c r="B100" s="175"/>
      <c r="C100" s="176"/>
      <c r="D100" s="176"/>
      <c r="E100" s="176"/>
      <c r="F100" s="176"/>
      <c r="G100" s="177"/>
      <c r="I100" s="90" t="s">
        <v>164</v>
      </c>
      <c r="J100" s="5">
        <f>J91-J92-25+8</f>
        <v>-17</v>
      </c>
      <c r="K100" s="5">
        <v>2</v>
      </c>
      <c r="L100" s="91">
        <v>45</v>
      </c>
      <c r="Q100" s="175"/>
      <c r="R100" s="176"/>
      <c r="S100" s="176"/>
      <c r="T100" s="176"/>
      <c r="U100" s="176"/>
      <c r="V100" s="177"/>
      <c r="X100" s="90" t="s">
        <v>203</v>
      </c>
      <c r="Y100" s="5">
        <f>Y91-Y92-25+8</f>
        <v>-17</v>
      </c>
      <c r="Z100" s="5">
        <v>2</v>
      </c>
      <c r="AA100" s="91">
        <v>45</v>
      </c>
      <c r="AF100" s="175"/>
      <c r="AG100" s="176"/>
      <c r="AH100" s="176"/>
      <c r="AI100" s="176"/>
      <c r="AJ100" s="176"/>
      <c r="AK100" s="177"/>
      <c r="AM100" s="90" t="s">
        <v>203</v>
      </c>
      <c r="AN100" s="5">
        <f>AN91-AN92-25+8</f>
        <v>-17</v>
      </c>
      <c r="AO100" s="5">
        <v>2</v>
      </c>
      <c r="AP100" s="91">
        <v>45</v>
      </c>
      <c r="AU100" s="175"/>
      <c r="AV100" s="176"/>
      <c r="AW100" s="176"/>
      <c r="AX100" s="176"/>
      <c r="AY100" s="176"/>
      <c r="AZ100" s="177"/>
      <c r="BB100" s="90" t="s">
        <v>195</v>
      </c>
      <c r="BC100" s="5">
        <f>BC91-BC92-25+10</f>
        <v>-15</v>
      </c>
      <c r="BD100" s="5">
        <v>2</v>
      </c>
      <c r="BE100" s="91">
        <v>45</v>
      </c>
      <c r="BJ100" s="175"/>
      <c r="BK100" s="176"/>
      <c r="BL100" s="176"/>
      <c r="BM100" s="176"/>
      <c r="BN100" s="176"/>
      <c r="BO100" s="177"/>
      <c r="BQ100" s="90" t="s">
        <v>199</v>
      </c>
      <c r="BR100" s="5">
        <f>BR91-BR92-25+8</f>
        <v>-17</v>
      </c>
      <c r="BS100" s="5">
        <v>2</v>
      </c>
      <c r="BT100" s="91">
        <v>45</v>
      </c>
    </row>
    <row r="101" spans="2:74" ht="16" customHeight="1">
      <c r="B101" s="175"/>
      <c r="C101" s="176"/>
      <c r="D101" s="176"/>
      <c r="E101" s="176"/>
      <c r="F101" s="176"/>
      <c r="G101" s="177"/>
      <c r="I101" s="90" t="s">
        <v>165</v>
      </c>
      <c r="J101" s="5">
        <f>J99-70</f>
        <v>-112</v>
      </c>
      <c r="K101" s="5">
        <v>2</v>
      </c>
      <c r="L101" s="91">
        <v>90</v>
      </c>
      <c r="Q101" s="175"/>
      <c r="R101" s="176"/>
      <c r="S101" s="176"/>
      <c r="T101" s="176"/>
      <c r="U101" s="176"/>
      <c r="V101" s="177"/>
      <c r="X101" s="90" t="s">
        <v>204</v>
      </c>
      <c r="Y101" s="5">
        <f>Y99-100</f>
        <v>-142</v>
      </c>
      <c r="Z101" s="5">
        <v>2</v>
      </c>
      <c r="AA101" s="91">
        <v>90</v>
      </c>
      <c r="AF101" s="175"/>
      <c r="AG101" s="176"/>
      <c r="AH101" s="176"/>
      <c r="AI101" s="176"/>
      <c r="AJ101" s="176"/>
      <c r="AK101" s="177"/>
      <c r="AM101" s="90" t="s">
        <v>204</v>
      </c>
      <c r="AN101" s="5">
        <f>AN99-100</f>
        <v>-142</v>
      </c>
      <c r="AO101" s="5">
        <v>2</v>
      </c>
      <c r="AP101" s="91">
        <v>90</v>
      </c>
      <c r="AU101" s="175"/>
      <c r="AV101" s="176"/>
      <c r="AW101" s="176"/>
      <c r="AX101" s="176"/>
      <c r="AY101" s="176"/>
      <c r="AZ101" s="177"/>
      <c r="BB101" s="90" t="s">
        <v>196</v>
      </c>
      <c r="BC101" s="5">
        <f>BC99-80</f>
        <v>-122</v>
      </c>
      <c r="BD101" s="5">
        <v>2</v>
      </c>
      <c r="BE101" s="91">
        <v>90</v>
      </c>
      <c r="BJ101" s="175"/>
      <c r="BK101" s="176"/>
      <c r="BL101" s="176"/>
      <c r="BM101" s="176"/>
      <c r="BN101" s="176"/>
      <c r="BO101" s="177"/>
      <c r="BQ101" s="90" t="s">
        <v>200</v>
      </c>
      <c r="BR101" s="5">
        <f>BR99-100</f>
        <v>-142</v>
      </c>
      <c r="BS101" s="5">
        <v>2</v>
      </c>
      <c r="BT101" s="91">
        <v>90</v>
      </c>
    </row>
    <row r="102" spans="2:74">
      <c r="B102" s="175"/>
      <c r="C102" s="176"/>
      <c r="D102" s="176"/>
      <c r="E102" s="176"/>
      <c r="F102" s="176"/>
      <c r="G102" s="177"/>
      <c r="I102" s="90" t="s">
        <v>165</v>
      </c>
      <c r="J102" s="5">
        <f>J100-70</f>
        <v>-87</v>
      </c>
      <c r="K102" s="5">
        <v>2</v>
      </c>
      <c r="L102" s="91">
        <v>90</v>
      </c>
      <c r="Q102" s="175"/>
      <c r="R102" s="176"/>
      <c r="S102" s="176"/>
      <c r="T102" s="176"/>
      <c r="U102" s="176"/>
      <c r="V102" s="177"/>
      <c r="X102" s="90" t="s">
        <v>204</v>
      </c>
      <c r="Y102" s="5">
        <f>Y100-100</f>
        <v>-117</v>
      </c>
      <c r="Z102" s="5">
        <v>2</v>
      </c>
      <c r="AA102" s="91">
        <v>90</v>
      </c>
      <c r="AF102" s="175"/>
      <c r="AG102" s="176"/>
      <c r="AH102" s="176"/>
      <c r="AI102" s="176"/>
      <c r="AJ102" s="176"/>
      <c r="AK102" s="177"/>
      <c r="AM102" s="90" t="s">
        <v>204</v>
      </c>
      <c r="AN102" s="5">
        <f>AN100-100</f>
        <v>-117</v>
      </c>
      <c r="AO102" s="5">
        <v>2</v>
      </c>
      <c r="AP102" s="91">
        <v>90</v>
      </c>
      <c r="AU102" s="175"/>
      <c r="AV102" s="176"/>
      <c r="AW102" s="176"/>
      <c r="AX102" s="176"/>
      <c r="AY102" s="176"/>
      <c r="AZ102" s="177"/>
      <c r="BB102" s="90" t="s">
        <v>196</v>
      </c>
      <c r="BC102" s="5">
        <f>BC100-80</f>
        <v>-95</v>
      </c>
      <c r="BD102" s="5">
        <v>2</v>
      </c>
      <c r="BE102" s="91">
        <v>90</v>
      </c>
      <c r="BJ102" s="175"/>
      <c r="BK102" s="176"/>
      <c r="BL102" s="176"/>
      <c r="BM102" s="176"/>
      <c r="BN102" s="176"/>
      <c r="BO102" s="177"/>
      <c r="BQ102" s="90" t="s">
        <v>200</v>
      </c>
      <c r="BR102" s="5">
        <f>BR100-100</f>
        <v>-117</v>
      </c>
      <c r="BS102" s="5">
        <v>2</v>
      </c>
      <c r="BT102" s="91">
        <v>90</v>
      </c>
    </row>
    <row r="103" spans="2:74">
      <c r="B103" s="175"/>
      <c r="C103" s="176"/>
      <c r="D103" s="176"/>
      <c r="E103" s="176"/>
      <c r="F103" s="176"/>
      <c r="G103" s="177"/>
      <c r="I103" s="90" t="s">
        <v>165</v>
      </c>
      <c r="J103" s="5">
        <f>J90-50</f>
        <v>-50</v>
      </c>
      <c r="K103" s="5">
        <v>2</v>
      </c>
      <c r="L103" s="91">
        <v>90</v>
      </c>
      <c r="Q103" s="175"/>
      <c r="R103" s="176"/>
      <c r="S103" s="176"/>
      <c r="T103" s="176"/>
      <c r="U103" s="176"/>
      <c r="V103" s="177"/>
      <c r="X103" s="90" t="s">
        <v>204</v>
      </c>
      <c r="Y103" s="5">
        <f>Y90-50</f>
        <v>-50</v>
      </c>
      <c r="Z103" s="5">
        <v>2</v>
      </c>
      <c r="AA103" s="91">
        <v>90</v>
      </c>
      <c r="AF103" s="175"/>
      <c r="AG103" s="176"/>
      <c r="AH103" s="176"/>
      <c r="AI103" s="176"/>
      <c r="AJ103" s="176"/>
      <c r="AK103" s="177"/>
      <c r="AM103" s="90" t="s">
        <v>204</v>
      </c>
      <c r="AN103" s="5">
        <f>AN90-50</f>
        <v>-50</v>
      </c>
      <c r="AO103" s="5">
        <v>2</v>
      </c>
      <c r="AP103" s="91">
        <v>90</v>
      </c>
      <c r="AU103" s="175"/>
      <c r="AV103" s="176"/>
      <c r="AW103" s="176"/>
      <c r="AX103" s="176"/>
      <c r="AY103" s="176"/>
      <c r="AZ103" s="177"/>
      <c r="BB103" s="90" t="s">
        <v>196</v>
      </c>
      <c r="BC103" s="5">
        <f>BC90-52</f>
        <v>-52</v>
      </c>
      <c r="BD103" s="5">
        <v>2</v>
      </c>
      <c r="BE103" s="91">
        <v>90</v>
      </c>
      <c r="BJ103" s="175"/>
      <c r="BK103" s="176"/>
      <c r="BL103" s="176"/>
      <c r="BM103" s="176"/>
      <c r="BN103" s="176"/>
      <c r="BO103" s="177"/>
      <c r="BQ103" s="90" t="s">
        <v>200</v>
      </c>
      <c r="BR103" s="5">
        <f>BR90-50</f>
        <v>-50</v>
      </c>
      <c r="BS103" s="5">
        <v>2</v>
      </c>
      <c r="BT103" s="91">
        <v>90</v>
      </c>
    </row>
    <row r="104" spans="2:74" ht="16" thickBot="1">
      <c r="B104" s="178"/>
      <c r="C104" s="179"/>
      <c r="D104" s="179"/>
      <c r="E104" s="179"/>
      <c r="F104" s="179"/>
      <c r="G104" s="180"/>
      <c r="I104" s="92" t="s">
        <v>165</v>
      </c>
      <c r="J104" s="96">
        <f>J92-50</f>
        <v>-50</v>
      </c>
      <c r="K104" s="96">
        <v>2</v>
      </c>
      <c r="L104" s="93">
        <v>90</v>
      </c>
      <c r="Q104" s="178"/>
      <c r="R104" s="179"/>
      <c r="S104" s="179"/>
      <c r="T104" s="179"/>
      <c r="U104" s="179"/>
      <c r="V104" s="180"/>
      <c r="X104" s="92" t="s">
        <v>204</v>
      </c>
      <c r="Y104" s="96">
        <f>Y92-50</f>
        <v>-50</v>
      </c>
      <c r="Z104" s="96">
        <v>2</v>
      </c>
      <c r="AA104" s="93">
        <v>90</v>
      </c>
      <c r="AF104" s="178"/>
      <c r="AG104" s="179"/>
      <c r="AH104" s="179"/>
      <c r="AI104" s="179"/>
      <c r="AJ104" s="179"/>
      <c r="AK104" s="180"/>
      <c r="AM104" s="92" t="s">
        <v>204</v>
      </c>
      <c r="AN104" s="96">
        <f>AN92-50</f>
        <v>-50</v>
      </c>
      <c r="AO104" s="96">
        <v>2</v>
      </c>
      <c r="AP104" s="93">
        <v>90</v>
      </c>
      <c r="AU104" s="178"/>
      <c r="AV104" s="179"/>
      <c r="AW104" s="179"/>
      <c r="AX104" s="179"/>
      <c r="AY104" s="179"/>
      <c r="AZ104" s="180"/>
      <c r="BB104" s="92" t="s">
        <v>196</v>
      </c>
      <c r="BC104" s="96">
        <f>BC92-52</f>
        <v>-52</v>
      </c>
      <c r="BD104" s="96">
        <v>2</v>
      </c>
      <c r="BE104" s="93">
        <v>90</v>
      </c>
      <c r="BJ104" s="178"/>
      <c r="BK104" s="179"/>
      <c r="BL104" s="179"/>
      <c r="BM104" s="179"/>
      <c r="BN104" s="179"/>
      <c r="BO104" s="180"/>
      <c r="BQ104" s="92" t="s">
        <v>200</v>
      </c>
      <c r="BR104" s="96">
        <f>BR92-50</f>
        <v>-50</v>
      </c>
      <c r="BS104" s="96">
        <v>2</v>
      </c>
      <c r="BT104" s="93">
        <v>90</v>
      </c>
    </row>
    <row r="106" spans="2:74" ht="16" thickBot="1"/>
    <row r="107" spans="2:74" ht="16" thickBot="1">
      <c r="B107" s="172"/>
      <c r="C107" s="173"/>
      <c r="D107" s="173"/>
      <c r="E107" s="173"/>
      <c r="F107" s="173"/>
      <c r="G107" s="174"/>
      <c r="I107" s="205" t="s">
        <v>154</v>
      </c>
      <c r="J107" s="206"/>
      <c r="L107" s="210" t="s">
        <v>223</v>
      </c>
      <c r="M107" s="211"/>
      <c r="N107" s="212"/>
      <c r="Q107" s="172"/>
      <c r="R107" s="173"/>
      <c r="S107" s="173"/>
      <c r="T107" s="173"/>
      <c r="U107" s="173"/>
      <c r="V107" s="174"/>
      <c r="X107" s="205" t="s">
        <v>154</v>
      </c>
      <c r="Y107" s="206"/>
      <c r="AA107" s="210" t="s">
        <v>223</v>
      </c>
      <c r="AB107" s="211"/>
      <c r="AC107" s="212"/>
      <c r="AF107" s="172"/>
      <c r="AG107" s="173"/>
      <c r="AH107" s="173"/>
      <c r="AI107" s="173"/>
      <c r="AJ107" s="173"/>
      <c r="AK107" s="174"/>
      <c r="AM107" s="205" t="s">
        <v>154</v>
      </c>
      <c r="AN107" s="206"/>
      <c r="AP107" s="210" t="s">
        <v>223</v>
      </c>
      <c r="AQ107" s="211"/>
      <c r="AR107" s="212"/>
      <c r="AU107" s="172"/>
      <c r="AV107" s="173"/>
      <c r="AW107" s="173"/>
      <c r="AX107" s="173"/>
      <c r="AY107" s="173"/>
      <c r="AZ107" s="174"/>
      <c r="BB107" s="205" t="s">
        <v>154</v>
      </c>
      <c r="BC107" s="206"/>
      <c r="BE107" s="210" t="s">
        <v>223</v>
      </c>
      <c r="BF107" s="211"/>
      <c r="BG107" s="212"/>
      <c r="BJ107" s="172"/>
      <c r="BK107" s="173"/>
      <c r="BL107" s="173"/>
      <c r="BM107" s="173"/>
      <c r="BN107" s="173"/>
      <c r="BO107" s="174"/>
      <c r="BQ107" s="205" t="s">
        <v>154</v>
      </c>
      <c r="BR107" s="206"/>
      <c r="BT107" s="210" t="s">
        <v>223</v>
      </c>
      <c r="BU107" s="211"/>
      <c r="BV107" s="212"/>
    </row>
    <row r="108" spans="2:74">
      <c r="B108" s="175"/>
      <c r="C108" s="176"/>
      <c r="D108" s="176"/>
      <c r="E108" s="176"/>
      <c r="F108" s="176"/>
      <c r="G108" s="177"/>
      <c r="I108" s="94" t="s">
        <v>155</v>
      </c>
      <c r="J108" s="95"/>
      <c r="L108" s="100" t="s">
        <v>221</v>
      </c>
      <c r="M108" s="101" t="s">
        <v>222</v>
      </c>
      <c r="N108" s="102" t="s">
        <v>160</v>
      </c>
      <c r="Q108" s="175"/>
      <c r="R108" s="176"/>
      <c r="S108" s="176"/>
      <c r="T108" s="176"/>
      <c r="U108" s="176"/>
      <c r="V108" s="177"/>
      <c r="X108" s="94" t="s">
        <v>155</v>
      </c>
      <c r="Y108" s="95"/>
      <c r="AA108" s="100" t="s">
        <v>221</v>
      </c>
      <c r="AB108" s="101" t="s">
        <v>222</v>
      </c>
      <c r="AC108" s="102" t="s">
        <v>160</v>
      </c>
      <c r="AF108" s="175"/>
      <c r="AG108" s="176"/>
      <c r="AH108" s="176"/>
      <c r="AI108" s="176"/>
      <c r="AJ108" s="176"/>
      <c r="AK108" s="177"/>
      <c r="AM108" s="94" t="s">
        <v>155</v>
      </c>
      <c r="AN108" s="95"/>
      <c r="AP108" s="100" t="s">
        <v>221</v>
      </c>
      <c r="AQ108" s="101" t="s">
        <v>222</v>
      </c>
      <c r="AR108" s="102" t="s">
        <v>160</v>
      </c>
      <c r="AU108" s="175"/>
      <c r="AV108" s="176"/>
      <c r="AW108" s="176"/>
      <c r="AX108" s="176"/>
      <c r="AY108" s="176"/>
      <c r="AZ108" s="177"/>
      <c r="BB108" s="94" t="s">
        <v>155</v>
      </c>
      <c r="BC108" s="95"/>
      <c r="BE108" s="100" t="s">
        <v>221</v>
      </c>
      <c r="BF108" s="101" t="s">
        <v>222</v>
      </c>
      <c r="BG108" s="102" t="s">
        <v>160</v>
      </c>
      <c r="BJ108" s="175"/>
      <c r="BK108" s="176"/>
      <c r="BL108" s="176"/>
      <c r="BM108" s="176"/>
      <c r="BN108" s="176"/>
      <c r="BO108" s="177"/>
      <c r="BQ108" s="94" t="s">
        <v>155</v>
      </c>
      <c r="BR108" s="95"/>
      <c r="BT108" s="100" t="s">
        <v>221</v>
      </c>
      <c r="BU108" s="101" t="s">
        <v>222</v>
      </c>
      <c r="BV108" s="102" t="s">
        <v>160</v>
      </c>
    </row>
    <row r="109" spans="2:74" ht="16" thickBot="1">
      <c r="B109" s="175"/>
      <c r="C109" s="176"/>
      <c r="D109" s="176"/>
      <c r="E109" s="176"/>
      <c r="F109" s="176"/>
      <c r="G109" s="177"/>
      <c r="I109" s="92" t="s">
        <v>156</v>
      </c>
      <c r="J109" s="93"/>
      <c r="L109" s="92">
        <f>J117-6</f>
        <v>-118</v>
      </c>
      <c r="M109" s="96">
        <f>J118-6</f>
        <v>-118</v>
      </c>
      <c r="N109" s="93">
        <f>K117/2</f>
        <v>1</v>
      </c>
      <c r="Q109" s="175"/>
      <c r="R109" s="176"/>
      <c r="S109" s="176"/>
      <c r="T109" s="176"/>
      <c r="U109" s="176"/>
      <c r="V109" s="177"/>
      <c r="X109" s="92" t="s">
        <v>156</v>
      </c>
      <c r="Y109" s="93"/>
      <c r="AA109" s="92">
        <f>Y117-6</f>
        <v>-148</v>
      </c>
      <c r="AB109" s="96">
        <f>Y118-6</f>
        <v>-148</v>
      </c>
      <c r="AC109" s="93">
        <f>Z117/2</f>
        <v>1</v>
      </c>
      <c r="AF109" s="175"/>
      <c r="AG109" s="176"/>
      <c r="AH109" s="176"/>
      <c r="AI109" s="176"/>
      <c r="AJ109" s="176"/>
      <c r="AK109" s="177"/>
      <c r="AM109" s="92" t="s">
        <v>156</v>
      </c>
      <c r="AN109" s="93"/>
      <c r="AP109" s="92">
        <f>AN117-6</f>
        <v>-148</v>
      </c>
      <c r="AQ109" s="96">
        <f>AN118-6</f>
        <v>-148</v>
      </c>
      <c r="AR109" s="93">
        <f>AO117/2</f>
        <v>1</v>
      </c>
      <c r="AU109" s="175"/>
      <c r="AV109" s="176"/>
      <c r="AW109" s="176"/>
      <c r="AX109" s="176"/>
      <c r="AY109" s="176"/>
      <c r="AZ109" s="177"/>
      <c r="BB109" s="92" t="s">
        <v>156</v>
      </c>
      <c r="BC109" s="93"/>
      <c r="BE109" s="92">
        <f>BC117-6</f>
        <v>-128</v>
      </c>
      <c r="BF109" s="96">
        <f>BC118-6</f>
        <v>-128</v>
      </c>
      <c r="BG109" s="93">
        <f>BD117/2</f>
        <v>1</v>
      </c>
      <c r="BJ109" s="175"/>
      <c r="BK109" s="176"/>
      <c r="BL109" s="176"/>
      <c r="BM109" s="176"/>
      <c r="BN109" s="176"/>
      <c r="BO109" s="177"/>
      <c r="BQ109" s="92" t="s">
        <v>156</v>
      </c>
      <c r="BR109" s="93"/>
      <c r="BT109" s="92">
        <f>BR117-6</f>
        <v>-148</v>
      </c>
      <c r="BU109" s="96">
        <f>BR118-6</f>
        <v>-148</v>
      </c>
      <c r="BV109" s="93">
        <f>BS117/2</f>
        <v>1</v>
      </c>
    </row>
    <row r="110" spans="2:74" ht="16" thickBot="1">
      <c r="B110" s="175"/>
      <c r="C110" s="176"/>
      <c r="D110" s="176"/>
      <c r="E110" s="176"/>
      <c r="F110" s="176"/>
      <c r="G110" s="177"/>
      <c r="Q110" s="175"/>
      <c r="R110" s="176"/>
      <c r="S110" s="176"/>
      <c r="T110" s="176"/>
      <c r="U110" s="176"/>
      <c r="V110" s="177"/>
      <c r="AF110" s="175"/>
      <c r="AG110" s="176"/>
      <c r="AH110" s="176"/>
      <c r="AI110" s="176"/>
      <c r="AJ110" s="176"/>
      <c r="AK110" s="177"/>
      <c r="AU110" s="175"/>
      <c r="AV110" s="176"/>
      <c r="AW110" s="176"/>
      <c r="AX110" s="176"/>
      <c r="AY110" s="176"/>
      <c r="AZ110" s="177"/>
      <c r="BJ110" s="175"/>
      <c r="BK110" s="176"/>
      <c r="BL110" s="176"/>
      <c r="BM110" s="176"/>
      <c r="BN110" s="176"/>
      <c r="BO110" s="177"/>
    </row>
    <row r="111" spans="2:74" ht="16" thickBot="1">
      <c r="B111" s="175"/>
      <c r="C111" s="176"/>
      <c r="D111" s="176"/>
      <c r="E111" s="176"/>
      <c r="F111" s="176"/>
      <c r="G111" s="177"/>
      <c r="I111" s="207" t="s">
        <v>9</v>
      </c>
      <c r="J111" s="208"/>
      <c r="K111" s="208"/>
      <c r="L111" s="209"/>
      <c r="M111" s="119"/>
      <c r="N111" s="119"/>
      <c r="Q111" s="175"/>
      <c r="R111" s="176"/>
      <c r="S111" s="176"/>
      <c r="T111" s="176"/>
      <c r="U111" s="176"/>
      <c r="V111" s="177"/>
      <c r="X111" s="207" t="s">
        <v>9</v>
      </c>
      <c r="Y111" s="208"/>
      <c r="Z111" s="208"/>
      <c r="AA111" s="209"/>
      <c r="AB111" s="119"/>
      <c r="AC111" s="119"/>
      <c r="AF111" s="175"/>
      <c r="AG111" s="176"/>
      <c r="AH111" s="176"/>
      <c r="AI111" s="176"/>
      <c r="AJ111" s="176"/>
      <c r="AK111" s="177"/>
      <c r="AM111" s="207" t="s">
        <v>9</v>
      </c>
      <c r="AN111" s="208"/>
      <c r="AO111" s="208"/>
      <c r="AP111" s="209"/>
      <c r="AQ111" s="119"/>
      <c r="AR111" s="119"/>
      <c r="AU111" s="175"/>
      <c r="AV111" s="176"/>
      <c r="AW111" s="176"/>
      <c r="AX111" s="176"/>
      <c r="AY111" s="176"/>
      <c r="AZ111" s="177"/>
      <c r="BB111" s="207" t="s">
        <v>9</v>
      </c>
      <c r="BC111" s="208"/>
      <c r="BD111" s="208"/>
      <c r="BE111" s="209"/>
      <c r="BF111" s="119"/>
      <c r="BG111" s="119"/>
      <c r="BJ111" s="175"/>
      <c r="BK111" s="176"/>
      <c r="BL111" s="176"/>
      <c r="BM111" s="176"/>
      <c r="BN111" s="176"/>
      <c r="BO111" s="177"/>
      <c r="BQ111" s="207" t="s">
        <v>9</v>
      </c>
      <c r="BR111" s="208"/>
      <c r="BS111" s="208"/>
      <c r="BT111" s="209"/>
      <c r="BU111" s="119"/>
      <c r="BV111" s="119"/>
    </row>
    <row r="112" spans="2:74">
      <c r="B112" s="175"/>
      <c r="C112" s="176"/>
      <c r="D112" s="176"/>
      <c r="E112" s="176"/>
      <c r="F112" s="176"/>
      <c r="G112" s="177"/>
      <c r="I112" s="94" t="s">
        <v>10</v>
      </c>
      <c r="J112" s="10" t="s">
        <v>159</v>
      </c>
      <c r="K112" s="10" t="s">
        <v>160</v>
      </c>
      <c r="L112" s="95" t="s">
        <v>161</v>
      </c>
      <c r="Q112" s="175"/>
      <c r="R112" s="176"/>
      <c r="S112" s="176"/>
      <c r="T112" s="176"/>
      <c r="U112" s="176"/>
      <c r="V112" s="177"/>
      <c r="X112" s="94" t="s">
        <v>10</v>
      </c>
      <c r="Y112" s="10" t="s">
        <v>159</v>
      </c>
      <c r="Z112" s="10" t="s">
        <v>160</v>
      </c>
      <c r="AA112" s="95" t="s">
        <v>161</v>
      </c>
      <c r="AF112" s="175"/>
      <c r="AG112" s="176"/>
      <c r="AH112" s="176"/>
      <c r="AI112" s="176"/>
      <c r="AJ112" s="176"/>
      <c r="AK112" s="177"/>
      <c r="AM112" s="94" t="s">
        <v>10</v>
      </c>
      <c r="AN112" s="10" t="s">
        <v>159</v>
      </c>
      <c r="AO112" s="10" t="s">
        <v>160</v>
      </c>
      <c r="AP112" s="95" t="s">
        <v>161</v>
      </c>
      <c r="AU112" s="175"/>
      <c r="AV112" s="176"/>
      <c r="AW112" s="176"/>
      <c r="AX112" s="176"/>
      <c r="AY112" s="176"/>
      <c r="AZ112" s="177"/>
      <c r="BB112" s="100" t="s">
        <v>10</v>
      </c>
      <c r="BC112" s="101" t="s">
        <v>159</v>
      </c>
      <c r="BD112" s="101" t="s">
        <v>160</v>
      </c>
      <c r="BE112" s="102" t="s">
        <v>161</v>
      </c>
      <c r="BJ112" s="175"/>
      <c r="BK112" s="176"/>
      <c r="BL112" s="176"/>
      <c r="BM112" s="176"/>
      <c r="BN112" s="176"/>
      <c r="BO112" s="177"/>
      <c r="BQ112" s="94" t="s">
        <v>10</v>
      </c>
      <c r="BR112" s="10" t="s">
        <v>159</v>
      </c>
      <c r="BS112" s="10" t="s">
        <v>160</v>
      </c>
      <c r="BT112" s="95" t="s">
        <v>161</v>
      </c>
    </row>
    <row r="113" spans="2:72">
      <c r="B113" s="175"/>
      <c r="C113" s="176"/>
      <c r="D113" s="176"/>
      <c r="E113" s="176"/>
      <c r="F113" s="176"/>
      <c r="G113" s="177"/>
      <c r="I113" s="90" t="s">
        <v>162</v>
      </c>
      <c r="J113" s="5">
        <f>J108</f>
        <v>0</v>
      </c>
      <c r="K113" s="5">
        <v>2</v>
      </c>
      <c r="L113" s="91">
        <v>45</v>
      </c>
      <c r="Q113" s="175"/>
      <c r="R113" s="176"/>
      <c r="S113" s="176"/>
      <c r="T113" s="176"/>
      <c r="U113" s="176"/>
      <c r="V113" s="177"/>
      <c r="X113" s="90" t="s">
        <v>205</v>
      </c>
      <c r="Y113" s="5">
        <f>Y108</f>
        <v>0</v>
      </c>
      <c r="Z113" s="5">
        <v>2</v>
      </c>
      <c r="AA113" s="91">
        <v>45</v>
      </c>
      <c r="AF113" s="175"/>
      <c r="AG113" s="176"/>
      <c r="AH113" s="176"/>
      <c r="AI113" s="176"/>
      <c r="AJ113" s="176"/>
      <c r="AK113" s="177"/>
      <c r="AM113" s="90" t="s">
        <v>201</v>
      </c>
      <c r="AN113" s="5">
        <f>AN108</f>
        <v>0</v>
      </c>
      <c r="AO113" s="5">
        <v>2</v>
      </c>
      <c r="AP113" s="91">
        <v>45</v>
      </c>
      <c r="AU113" s="175"/>
      <c r="AV113" s="176"/>
      <c r="AW113" s="176"/>
      <c r="AX113" s="176"/>
      <c r="AY113" s="176"/>
      <c r="AZ113" s="177"/>
      <c r="BB113" s="90" t="s">
        <v>192</v>
      </c>
      <c r="BC113" s="5">
        <f>BC108</f>
        <v>0</v>
      </c>
      <c r="BD113" s="5">
        <v>2</v>
      </c>
      <c r="BE113" s="91">
        <v>45</v>
      </c>
      <c r="BJ113" s="175"/>
      <c r="BK113" s="176"/>
      <c r="BL113" s="176"/>
      <c r="BM113" s="176"/>
      <c r="BN113" s="176"/>
      <c r="BO113" s="177"/>
      <c r="BQ113" s="90" t="s">
        <v>197</v>
      </c>
      <c r="BR113" s="5">
        <f>BR108</f>
        <v>0</v>
      </c>
      <c r="BS113" s="5">
        <v>2</v>
      </c>
      <c r="BT113" s="91">
        <v>45</v>
      </c>
    </row>
    <row r="114" spans="2:72">
      <c r="B114" s="175"/>
      <c r="C114" s="176"/>
      <c r="D114" s="176"/>
      <c r="E114" s="176"/>
      <c r="F114" s="176"/>
      <c r="G114" s="177"/>
      <c r="I114" s="90" t="s">
        <v>162</v>
      </c>
      <c r="J114" s="5">
        <f>J109</f>
        <v>0</v>
      </c>
      <c r="K114" s="5">
        <v>2</v>
      </c>
      <c r="L114" s="91">
        <v>45</v>
      </c>
      <c r="Q114" s="175"/>
      <c r="R114" s="176"/>
      <c r="S114" s="176"/>
      <c r="T114" s="176"/>
      <c r="U114" s="176"/>
      <c r="V114" s="177"/>
      <c r="X114" s="90" t="s">
        <v>205</v>
      </c>
      <c r="Y114" s="5">
        <f>Y109</f>
        <v>0</v>
      </c>
      <c r="Z114" s="5">
        <v>2</v>
      </c>
      <c r="AA114" s="91">
        <v>45</v>
      </c>
      <c r="AF114" s="175"/>
      <c r="AG114" s="176"/>
      <c r="AH114" s="176"/>
      <c r="AI114" s="176"/>
      <c r="AJ114" s="176"/>
      <c r="AK114" s="177"/>
      <c r="AM114" s="90" t="s">
        <v>201</v>
      </c>
      <c r="AN114" s="5">
        <f>AN109</f>
        <v>0</v>
      </c>
      <c r="AO114" s="5">
        <v>2</v>
      </c>
      <c r="AP114" s="91">
        <v>45</v>
      </c>
      <c r="AU114" s="175"/>
      <c r="AV114" s="176"/>
      <c r="AW114" s="176"/>
      <c r="AX114" s="176"/>
      <c r="AY114" s="176"/>
      <c r="AZ114" s="177"/>
      <c r="BB114" s="90" t="s">
        <v>192</v>
      </c>
      <c r="BC114" s="5">
        <f>BC109</f>
        <v>0</v>
      </c>
      <c r="BD114" s="5">
        <v>2</v>
      </c>
      <c r="BE114" s="91">
        <v>45</v>
      </c>
      <c r="BJ114" s="175"/>
      <c r="BK114" s="176"/>
      <c r="BL114" s="176"/>
      <c r="BM114" s="176"/>
      <c r="BN114" s="176"/>
      <c r="BO114" s="177"/>
      <c r="BQ114" s="90" t="s">
        <v>197</v>
      </c>
      <c r="BR114" s="5">
        <f>BR109</f>
        <v>0</v>
      </c>
      <c r="BS114" s="5">
        <v>2</v>
      </c>
      <c r="BT114" s="91">
        <v>45</v>
      </c>
    </row>
    <row r="115" spans="2:72">
      <c r="B115" s="175"/>
      <c r="C115" s="176"/>
      <c r="D115" s="176"/>
      <c r="E115" s="176"/>
      <c r="F115" s="176"/>
      <c r="G115" s="177"/>
      <c r="I115" s="90" t="s">
        <v>164</v>
      </c>
      <c r="J115" s="5">
        <f>J108-50+8</f>
        <v>-42</v>
      </c>
      <c r="K115" s="5">
        <v>2</v>
      </c>
      <c r="L115" s="91">
        <v>45</v>
      </c>
      <c r="Q115" s="175"/>
      <c r="R115" s="176"/>
      <c r="S115" s="176"/>
      <c r="T115" s="176"/>
      <c r="U115" s="176"/>
      <c r="V115" s="177"/>
      <c r="X115" s="90" t="s">
        <v>203</v>
      </c>
      <c r="Y115" s="5">
        <f>Y108-50+8</f>
        <v>-42</v>
      </c>
      <c r="Z115" s="5">
        <v>2</v>
      </c>
      <c r="AA115" s="91">
        <v>45</v>
      </c>
      <c r="AF115" s="175"/>
      <c r="AG115" s="176"/>
      <c r="AH115" s="176"/>
      <c r="AI115" s="176"/>
      <c r="AJ115" s="176"/>
      <c r="AK115" s="177"/>
      <c r="AM115" s="90" t="s">
        <v>203</v>
      </c>
      <c r="AN115" s="5">
        <f>AN108-50+8</f>
        <v>-42</v>
      </c>
      <c r="AO115" s="5">
        <v>2</v>
      </c>
      <c r="AP115" s="91">
        <v>45</v>
      </c>
      <c r="AU115" s="175"/>
      <c r="AV115" s="176"/>
      <c r="AW115" s="176"/>
      <c r="AX115" s="176"/>
      <c r="AY115" s="176"/>
      <c r="AZ115" s="177"/>
      <c r="BB115" s="90" t="s">
        <v>195</v>
      </c>
      <c r="BC115" s="5">
        <f>BC108-52+10</f>
        <v>-42</v>
      </c>
      <c r="BD115" s="5">
        <v>2</v>
      </c>
      <c r="BE115" s="91">
        <v>45</v>
      </c>
      <c r="BJ115" s="175"/>
      <c r="BK115" s="176"/>
      <c r="BL115" s="176"/>
      <c r="BM115" s="176"/>
      <c r="BN115" s="176"/>
      <c r="BO115" s="177"/>
      <c r="BQ115" s="90" t="s">
        <v>199</v>
      </c>
      <c r="BR115" s="5">
        <f>BR108-50+8</f>
        <v>-42</v>
      </c>
      <c r="BS115" s="5">
        <v>2</v>
      </c>
      <c r="BT115" s="91">
        <v>45</v>
      </c>
    </row>
    <row r="116" spans="2:72">
      <c r="B116" s="175"/>
      <c r="C116" s="176"/>
      <c r="D116" s="176"/>
      <c r="E116" s="176"/>
      <c r="F116" s="176"/>
      <c r="G116" s="177"/>
      <c r="I116" s="90" t="s">
        <v>164</v>
      </c>
      <c r="J116" s="5">
        <f>J114-50+8</f>
        <v>-42</v>
      </c>
      <c r="K116" s="5">
        <v>2</v>
      </c>
      <c r="L116" s="91">
        <v>45</v>
      </c>
      <c r="Q116" s="175"/>
      <c r="R116" s="176"/>
      <c r="S116" s="176"/>
      <c r="T116" s="176"/>
      <c r="U116" s="176"/>
      <c r="V116" s="177"/>
      <c r="X116" s="90" t="s">
        <v>203</v>
      </c>
      <c r="Y116" s="5">
        <f>Y114-50+8</f>
        <v>-42</v>
      </c>
      <c r="Z116" s="5">
        <v>2</v>
      </c>
      <c r="AA116" s="91">
        <v>45</v>
      </c>
      <c r="AF116" s="175"/>
      <c r="AG116" s="176"/>
      <c r="AH116" s="176"/>
      <c r="AI116" s="176"/>
      <c r="AJ116" s="176"/>
      <c r="AK116" s="177"/>
      <c r="AM116" s="90" t="s">
        <v>203</v>
      </c>
      <c r="AN116" s="5">
        <f>AN114-50+8</f>
        <v>-42</v>
      </c>
      <c r="AO116" s="5">
        <v>2</v>
      </c>
      <c r="AP116" s="91">
        <v>45</v>
      </c>
      <c r="AU116" s="175"/>
      <c r="AV116" s="176"/>
      <c r="AW116" s="176"/>
      <c r="AX116" s="176"/>
      <c r="AY116" s="176"/>
      <c r="AZ116" s="177"/>
      <c r="BB116" s="90" t="s">
        <v>195</v>
      </c>
      <c r="BC116" s="5">
        <f>BC114-52+10</f>
        <v>-42</v>
      </c>
      <c r="BD116" s="5">
        <v>2</v>
      </c>
      <c r="BE116" s="91">
        <v>45</v>
      </c>
      <c r="BJ116" s="175"/>
      <c r="BK116" s="176"/>
      <c r="BL116" s="176"/>
      <c r="BM116" s="176"/>
      <c r="BN116" s="176"/>
      <c r="BO116" s="177"/>
      <c r="BQ116" s="90" t="s">
        <v>199</v>
      </c>
      <c r="BR116" s="5">
        <f>BR114-50+8</f>
        <v>-42</v>
      </c>
      <c r="BS116" s="5">
        <v>2</v>
      </c>
      <c r="BT116" s="91">
        <v>45</v>
      </c>
    </row>
    <row r="117" spans="2:72">
      <c r="B117" s="175"/>
      <c r="C117" s="176"/>
      <c r="D117" s="176"/>
      <c r="E117" s="176"/>
      <c r="F117" s="176"/>
      <c r="G117" s="177"/>
      <c r="I117" s="90" t="s">
        <v>165</v>
      </c>
      <c r="J117" s="5">
        <f>J115-70</f>
        <v>-112</v>
      </c>
      <c r="K117" s="5">
        <v>2</v>
      </c>
      <c r="L117" s="91">
        <v>90</v>
      </c>
      <c r="Q117" s="175"/>
      <c r="R117" s="176"/>
      <c r="S117" s="176"/>
      <c r="T117" s="176"/>
      <c r="U117" s="176"/>
      <c r="V117" s="177"/>
      <c r="X117" s="90" t="s">
        <v>204</v>
      </c>
      <c r="Y117" s="5">
        <f>Y115-100</f>
        <v>-142</v>
      </c>
      <c r="Z117" s="5">
        <v>2</v>
      </c>
      <c r="AA117" s="91">
        <v>90</v>
      </c>
      <c r="AF117" s="175"/>
      <c r="AG117" s="176"/>
      <c r="AH117" s="176"/>
      <c r="AI117" s="176"/>
      <c r="AJ117" s="176"/>
      <c r="AK117" s="177"/>
      <c r="AM117" s="90" t="s">
        <v>204</v>
      </c>
      <c r="AN117" s="5">
        <f>AN115-100</f>
        <v>-142</v>
      </c>
      <c r="AO117" s="5">
        <v>2</v>
      </c>
      <c r="AP117" s="91">
        <v>90</v>
      </c>
      <c r="AU117" s="175"/>
      <c r="AV117" s="176"/>
      <c r="AW117" s="176"/>
      <c r="AX117" s="176"/>
      <c r="AY117" s="176"/>
      <c r="AZ117" s="177"/>
      <c r="BB117" s="90" t="s">
        <v>196</v>
      </c>
      <c r="BC117" s="5">
        <f>BC115-80</f>
        <v>-122</v>
      </c>
      <c r="BD117" s="5">
        <v>2</v>
      </c>
      <c r="BE117" s="91">
        <v>90</v>
      </c>
      <c r="BJ117" s="175"/>
      <c r="BK117" s="176"/>
      <c r="BL117" s="176"/>
      <c r="BM117" s="176"/>
      <c r="BN117" s="176"/>
      <c r="BO117" s="177"/>
      <c r="BQ117" s="90" t="s">
        <v>200</v>
      </c>
      <c r="BR117" s="5">
        <f>BR115-100</f>
        <v>-142</v>
      </c>
      <c r="BS117" s="5">
        <v>2</v>
      </c>
      <c r="BT117" s="91">
        <v>90</v>
      </c>
    </row>
    <row r="118" spans="2:72" ht="16" thickBot="1">
      <c r="B118" s="178"/>
      <c r="C118" s="179"/>
      <c r="D118" s="179"/>
      <c r="E118" s="179"/>
      <c r="F118" s="179"/>
      <c r="G118" s="180"/>
      <c r="I118" s="92" t="s">
        <v>165</v>
      </c>
      <c r="J118" s="96">
        <f>J116-70</f>
        <v>-112</v>
      </c>
      <c r="K118" s="96">
        <v>2</v>
      </c>
      <c r="L118" s="93">
        <v>90</v>
      </c>
      <c r="Q118" s="178"/>
      <c r="R118" s="179"/>
      <c r="S118" s="179"/>
      <c r="T118" s="179"/>
      <c r="U118" s="179"/>
      <c r="V118" s="180"/>
      <c r="X118" s="92" t="s">
        <v>204</v>
      </c>
      <c r="Y118" s="96">
        <f>Y116-100</f>
        <v>-142</v>
      </c>
      <c r="Z118" s="96">
        <v>2</v>
      </c>
      <c r="AA118" s="93">
        <v>90</v>
      </c>
      <c r="AF118" s="178"/>
      <c r="AG118" s="179"/>
      <c r="AH118" s="179"/>
      <c r="AI118" s="179"/>
      <c r="AJ118" s="179"/>
      <c r="AK118" s="180"/>
      <c r="AM118" s="92" t="s">
        <v>204</v>
      </c>
      <c r="AN118" s="96">
        <f>AN116-100</f>
        <v>-142</v>
      </c>
      <c r="AO118" s="96">
        <v>2</v>
      </c>
      <c r="AP118" s="93">
        <v>90</v>
      </c>
      <c r="AU118" s="178"/>
      <c r="AV118" s="179"/>
      <c r="AW118" s="179"/>
      <c r="AX118" s="179"/>
      <c r="AY118" s="179"/>
      <c r="AZ118" s="180"/>
      <c r="BB118" s="92" t="s">
        <v>196</v>
      </c>
      <c r="BC118" s="96">
        <f>BC116-80</f>
        <v>-122</v>
      </c>
      <c r="BD118" s="96">
        <v>2</v>
      </c>
      <c r="BE118" s="93">
        <v>90</v>
      </c>
      <c r="BJ118" s="178"/>
      <c r="BK118" s="179"/>
      <c r="BL118" s="179"/>
      <c r="BM118" s="179"/>
      <c r="BN118" s="179"/>
      <c r="BO118" s="180"/>
      <c r="BQ118" s="92" t="s">
        <v>200</v>
      </c>
      <c r="BR118" s="96">
        <f>BR116-100</f>
        <v>-142</v>
      </c>
      <c r="BS118" s="96">
        <v>2</v>
      </c>
      <c r="BT118" s="93">
        <v>90</v>
      </c>
    </row>
  </sheetData>
  <mergeCells count="209">
    <mergeCell ref="ED58:EF58"/>
    <mergeCell ref="EH2:ET2"/>
    <mergeCell ref="ER4:ET4"/>
    <mergeCell ref="ER29:ET29"/>
    <mergeCell ref="ER54:ET54"/>
    <mergeCell ref="EV2:FH2"/>
    <mergeCell ref="FF4:FH4"/>
    <mergeCell ref="FF29:FH29"/>
    <mergeCell ref="FF54:FH54"/>
    <mergeCell ref="EI29:EM50"/>
    <mergeCell ref="EO29:EP29"/>
    <mergeCell ref="EO34:ER34"/>
    <mergeCell ref="EI54:EM75"/>
    <mergeCell ref="EO54:EP54"/>
    <mergeCell ref="EO60:ER60"/>
    <mergeCell ref="EW4:FA25"/>
    <mergeCell ref="FC4:FD4"/>
    <mergeCell ref="FC9:FF9"/>
    <mergeCell ref="EW29:FA50"/>
    <mergeCell ref="FC29:FD29"/>
    <mergeCell ref="FC34:FF34"/>
    <mergeCell ref="EW54:FA75"/>
    <mergeCell ref="FC54:FD54"/>
    <mergeCell ref="FC60:FF60"/>
    <mergeCell ref="BX2:CL2"/>
    <mergeCell ref="CN2:DB2"/>
    <mergeCell ref="CZ4:DB4"/>
    <mergeCell ref="CZ22:DB22"/>
    <mergeCell ref="CZ41:DB41"/>
    <mergeCell ref="DD2:DR2"/>
    <mergeCell ref="DP4:DR4"/>
    <mergeCell ref="DP22:DR22"/>
    <mergeCell ref="DT2:EF2"/>
    <mergeCell ref="ED4:EF4"/>
    <mergeCell ref="ED22:EF22"/>
    <mergeCell ref="ED40:EF40"/>
    <mergeCell ref="CG4:CH4"/>
    <mergeCell ref="CG8:CJ8"/>
    <mergeCell ref="CG22:CH22"/>
    <mergeCell ref="CG26:CJ26"/>
    <mergeCell ref="BX40:BY40"/>
    <mergeCell ref="BZ40:CC40"/>
    <mergeCell ref="CD40:CE40"/>
    <mergeCell ref="CG41:CH41"/>
    <mergeCell ref="EA4:EB4"/>
    <mergeCell ref="EA8:ED8"/>
    <mergeCell ref="DU4:DY18"/>
    <mergeCell ref="DM22:DN22"/>
    <mergeCell ref="AT2:BG2"/>
    <mergeCell ref="BE5:BG5"/>
    <mergeCell ref="BE28:BG28"/>
    <mergeCell ref="BE47:BG47"/>
    <mergeCell ref="BE70:BG70"/>
    <mergeCell ref="BE89:BG89"/>
    <mergeCell ref="BE107:BG107"/>
    <mergeCell ref="BI2:BV2"/>
    <mergeCell ref="BT5:BV5"/>
    <mergeCell ref="BT28:BV28"/>
    <mergeCell ref="BT47:BV47"/>
    <mergeCell ref="BT70:BV70"/>
    <mergeCell ref="BT89:BV89"/>
    <mergeCell ref="BT107:BV107"/>
    <mergeCell ref="BQ94:BT94"/>
    <mergeCell ref="BB107:BC107"/>
    <mergeCell ref="BB94:BE94"/>
    <mergeCell ref="I107:J107"/>
    <mergeCell ref="I111:L111"/>
    <mergeCell ref="B28:G43"/>
    <mergeCell ref="B47:G66"/>
    <mergeCell ref="B70:G85"/>
    <mergeCell ref="B89:G104"/>
    <mergeCell ref="B107:G118"/>
    <mergeCell ref="I47:J47"/>
    <mergeCell ref="I53:L53"/>
    <mergeCell ref="I89:J89"/>
    <mergeCell ref="I70:J70"/>
    <mergeCell ref="I75:L75"/>
    <mergeCell ref="I28:J28"/>
    <mergeCell ref="I33:L33"/>
    <mergeCell ref="L28:N28"/>
    <mergeCell ref="L47:N47"/>
    <mergeCell ref="L70:N70"/>
    <mergeCell ref="L89:N89"/>
    <mergeCell ref="L107:N107"/>
    <mergeCell ref="I94:L94"/>
    <mergeCell ref="L5:N5"/>
    <mergeCell ref="A2:N2"/>
    <mergeCell ref="AA5:AC5"/>
    <mergeCell ref="AA28:AC28"/>
    <mergeCell ref="AA47:AC47"/>
    <mergeCell ref="AA70:AC70"/>
    <mergeCell ref="AA89:AC89"/>
    <mergeCell ref="P2:AC2"/>
    <mergeCell ref="X53:AA53"/>
    <mergeCell ref="X28:Y28"/>
    <mergeCell ref="X33:AA33"/>
    <mergeCell ref="X5:Y5"/>
    <mergeCell ref="X11:AA11"/>
    <mergeCell ref="B5:G24"/>
    <mergeCell ref="Q5:V24"/>
    <mergeCell ref="I5:J5"/>
    <mergeCell ref="I11:L11"/>
    <mergeCell ref="AE2:AR2"/>
    <mergeCell ref="AP5:AR5"/>
    <mergeCell ref="AP28:AR28"/>
    <mergeCell ref="AP47:AR47"/>
    <mergeCell ref="AP70:AR70"/>
    <mergeCell ref="AP89:AR89"/>
    <mergeCell ref="BQ70:BR70"/>
    <mergeCell ref="BQ75:BT75"/>
    <mergeCell ref="BQ89:BR89"/>
    <mergeCell ref="BQ33:BT33"/>
    <mergeCell ref="BQ47:BR47"/>
    <mergeCell ref="BQ53:BT53"/>
    <mergeCell ref="BQ5:BR5"/>
    <mergeCell ref="BQ11:BT11"/>
    <mergeCell ref="BQ28:BR28"/>
    <mergeCell ref="BB70:BC70"/>
    <mergeCell ref="BB75:BE75"/>
    <mergeCell ref="BB89:BC89"/>
    <mergeCell ref="BB33:BE33"/>
    <mergeCell ref="BB47:BC47"/>
    <mergeCell ref="BB53:BE53"/>
    <mergeCell ref="BB5:BC5"/>
    <mergeCell ref="BB11:BE11"/>
    <mergeCell ref="BB28:BC28"/>
    <mergeCell ref="CJ4:CL4"/>
    <mergeCell ref="CJ22:CL22"/>
    <mergeCell ref="CJ40:CL40"/>
    <mergeCell ref="CW22:CX22"/>
    <mergeCell ref="CW26:CZ26"/>
    <mergeCell ref="CW41:CX41"/>
    <mergeCell ref="CW45:CZ45"/>
    <mergeCell ref="CT40:CU40"/>
    <mergeCell ref="CO41:CU58"/>
    <mergeCell ref="CW4:CX4"/>
    <mergeCell ref="CW8:CZ8"/>
    <mergeCell ref="DM4:DN4"/>
    <mergeCell ref="DM8:DP8"/>
    <mergeCell ref="Q28:V43"/>
    <mergeCell ref="Q47:V66"/>
    <mergeCell ref="Q70:V85"/>
    <mergeCell ref="Q89:V104"/>
    <mergeCell ref="Q107:V118"/>
    <mergeCell ref="EA58:EB58"/>
    <mergeCell ref="EA62:ED62"/>
    <mergeCell ref="EA40:EB40"/>
    <mergeCell ref="EA44:ED44"/>
    <mergeCell ref="BQ107:BR107"/>
    <mergeCell ref="BQ111:BT111"/>
    <mergeCell ref="BB111:BE111"/>
    <mergeCell ref="AM107:AN107"/>
    <mergeCell ref="AM111:AP111"/>
    <mergeCell ref="AM70:AN70"/>
    <mergeCell ref="AM75:AP75"/>
    <mergeCell ref="AM89:AN89"/>
    <mergeCell ref="AM94:AP94"/>
    <mergeCell ref="AM33:AP33"/>
    <mergeCell ref="AM47:AN47"/>
    <mergeCell ref="AM53:AP53"/>
    <mergeCell ref="CG45:CJ45"/>
    <mergeCell ref="X107:Y107"/>
    <mergeCell ref="X111:AA111"/>
    <mergeCell ref="AA107:AC107"/>
    <mergeCell ref="AF107:AK118"/>
    <mergeCell ref="AU5:AZ24"/>
    <mergeCell ref="AU28:AZ43"/>
    <mergeCell ref="AU47:AZ66"/>
    <mergeCell ref="AU70:AZ85"/>
    <mergeCell ref="AU89:AZ104"/>
    <mergeCell ref="AU107:AZ118"/>
    <mergeCell ref="AF5:AK24"/>
    <mergeCell ref="AF28:AK43"/>
    <mergeCell ref="AF47:AK66"/>
    <mergeCell ref="AF70:AK85"/>
    <mergeCell ref="AF89:AK104"/>
    <mergeCell ref="AP107:AR107"/>
    <mergeCell ref="AM5:AN5"/>
    <mergeCell ref="AM11:AP11"/>
    <mergeCell ref="AM28:AN28"/>
    <mergeCell ref="X70:Y70"/>
    <mergeCell ref="X75:AA75"/>
    <mergeCell ref="X89:Y89"/>
    <mergeCell ref="X94:AA94"/>
    <mergeCell ref="X47:Y47"/>
    <mergeCell ref="DU22:DY36"/>
    <mergeCell ref="DU40:DY54"/>
    <mergeCell ref="DU58:DY72"/>
    <mergeCell ref="EO4:EP4"/>
    <mergeCell ref="EO9:ER9"/>
    <mergeCell ref="EI4:EM25"/>
    <mergeCell ref="BJ107:BO118"/>
    <mergeCell ref="BY4:CE18"/>
    <mergeCell ref="BY21:CE37"/>
    <mergeCell ref="BY41:CE58"/>
    <mergeCell ref="DE4:DK18"/>
    <mergeCell ref="DE21:DK37"/>
    <mergeCell ref="CO4:CU18"/>
    <mergeCell ref="CO21:CU37"/>
    <mergeCell ref="CN40:CO40"/>
    <mergeCell ref="CP40:CS40"/>
    <mergeCell ref="BJ5:BO24"/>
    <mergeCell ref="BJ28:BO43"/>
    <mergeCell ref="BJ47:BO66"/>
    <mergeCell ref="BJ70:BO85"/>
    <mergeCell ref="BJ89:BO104"/>
    <mergeCell ref="EA22:EB22"/>
    <mergeCell ref="EA26:ED26"/>
    <mergeCell ref="DM26:DP26"/>
  </mergeCells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CUT_LIST</vt:lpstr>
      <vt:lpstr>SUMMARY</vt:lpstr>
      <vt:lpstr>CUTTING LIST - OFFCUTS</vt:lpstr>
      <vt:lpstr>CUTTING LIST - LENGTHS</vt:lpstr>
      <vt:lpstr>PROFILE COST</vt:lpstr>
      <vt:lpstr>LPO</vt:lpstr>
      <vt:lpstr>WEIGHT CATALOGUE</vt:lpstr>
      <vt:lpstr>PROFILE SIZE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cp:lastPrinted>2026-02-24T06:31:48Z</cp:lastPrinted>
  <dcterms:created xsi:type="dcterms:W3CDTF">2026-02-23T09:46:29Z</dcterms:created>
  <dcterms:modified xsi:type="dcterms:W3CDTF">2026-03-01T12:38:42Z</dcterms:modified>
</cp:coreProperties>
</file>